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countryman/Desktop/"/>
    </mc:Choice>
  </mc:AlternateContent>
  <bookViews>
    <workbookView xWindow="80" yWindow="460" windowWidth="10000" windowHeight="8720"/>
  </bookViews>
  <sheets>
    <sheet name="By Cluster" sheetId="9" r:id="rId1"/>
    <sheet name="Non-Metro" sheetId="8" r:id="rId2"/>
    <sheet name="Metro" sheetId="7" r:id="rId3"/>
    <sheet name="2001-06 Tax Levy" sheetId="6" r:id="rId4"/>
    <sheet name="2002 Tax Levy" sheetId="5" r:id="rId5"/>
    <sheet name="2003 Tax Levy" sheetId="4" r:id="rId6"/>
    <sheet name="2004 Tax Levy" sheetId="3" r:id="rId7"/>
    <sheet name="2005 Tax Levy" sheetId="2" r:id="rId8"/>
    <sheet name="2006 Tax Levy" sheetId="1" r:id="rId9"/>
  </sheets>
  <definedNames>
    <definedName name="_xlnm.Print_Area" localSheetId="0">'By Cluster'!$B$1:$AS$395</definedName>
    <definedName name="_xlnm.Print_Titles" localSheetId="0">'By Cluster'!$1:$7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I391" i="9" l="1"/>
  <c r="AH391" i="9"/>
  <c r="AJ391" i="9"/>
  <c r="AO335" i="9"/>
  <c r="AO336" i="9"/>
  <c r="AO337" i="9"/>
  <c r="AO338" i="9"/>
  <c r="AO339" i="9"/>
  <c r="AO340" i="9"/>
  <c r="AO341" i="9"/>
  <c r="AO342" i="9"/>
  <c r="AO343" i="9"/>
  <c r="AO344" i="9"/>
  <c r="AO345" i="9"/>
  <c r="AO346" i="9"/>
  <c r="AO347" i="9"/>
  <c r="AO348" i="9"/>
  <c r="AO349" i="9"/>
  <c r="AO350" i="9"/>
  <c r="AO351" i="9"/>
  <c r="AO352" i="9"/>
  <c r="AO353" i="9"/>
  <c r="AO354" i="9"/>
  <c r="AO355" i="9"/>
  <c r="AO356" i="9"/>
  <c r="AO357" i="9"/>
  <c r="AO358" i="9"/>
  <c r="AO359" i="9"/>
  <c r="AO360" i="9"/>
  <c r="AO361" i="9"/>
  <c r="AO362" i="9"/>
  <c r="AO363" i="9"/>
  <c r="AO364" i="9"/>
  <c r="AO365" i="9"/>
  <c r="AO366" i="9"/>
  <c r="AO367" i="9"/>
  <c r="AO368" i="9"/>
  <c r="AO369" i="9"/>
  <c r="AO370" i="9"/>
  <c r="AO371" i="9"/>
  <c r="AO372" i="9"/>
  <c r="AO373" i="9"/>
  <c r="AO374" i="9"/>
  <c r="AO375" i="9"/>
  <c r="AO376" i="9"/>
  <c r="AO377" i="9"/>
  <c r="AO378" i="9"/>
  <c r="AO379" i="9"/>
  <c r="AO380" i="9"/>
  <c r="AO381" i="9"/>
  <c r="AO382" i="9"/>
  <c r="AO383" i="9"/>
  <c r="AO384" i="9"/>
  <c r="AO385" i="9"/>
  <c r="AO386" i="9"/>
  <c r="AO387" i="9"/>
  <c r="AO388" i="9"/>
  <c r="AO389" i="9"/>
  <c r="AO390" i="9"/>
  <c r="AO391" i="9"/>
  <c r="AN335" i="9"/>
  <c r="AN336" i="9"/>
  <c r="AN337" i="9"/>
  <c r="AN338" i="9"/>
  <c r="AN339" i="9"/>
  <c r="AN340" i="9"/>
  <c r="AN341" i="9"/>
  <c r="AN342" i="9"/>
  <c r="AN343" i="9"/>
  <c r="AN344" i="9"/>
  <c r="AN345" i="9"/>
  <c r="AN346" i="9"/>
  <c r="AN347" i="9"/>
  <c r="AN348" i="9"/>
  <c r="AN349" i="9"/>
  <c r="AN350" i="9"/>
  <c r="AN351" i="9"/>
  <c r="AN352" i="9"/>
  <c r="AN353" i="9"/>
  <c r="AN354" i="9"/>
  <c r="AN355" i="9"/>
  <c r="AN356" i="9"/>
  <c r="AN357" i="9"/>
  <c r="AN358" i="9"/>
  <c r="AN359" i="9"/>
  <c r="AN360" i="9"/>
  <c r="AN361" i="9"/>
  <c r="AN362" i="9"/>
  <c r="AN363" i="9"/>
  <c r="AN364" i="9"/>
  <c r="AN365" i="9"/>
  <c r="AN366" i="9"/>
  <c r="AN367" i="9"/>
  <c r="AN368" i="9"/>
  <c r="AN369" i="9"/>
  <c r="AN370" i="9"/>
  <c r="AN371" i="9"/>
  <c r="AN372" i="9"/>
  <c r="AN373" i="9"/>
  <c r="AN374" i="9"/>
  <c r="AN375" i="9"/>
  <c r="AN376" i="9"/>
  <c r="AN377" i="9"/>
  <c r="AN378" i="9"/>
  <c r="AN379" i="9"/>
  <c r="AN380" i="9"/>
  <c r="AN381" i="9"/>
  <c r="AN382" i="9"/>
  <c r="AN383" i="9"/>
  <c r="AN384" i="9"/>
  <c r="AN385" i="9"/>
  <c r="AN386" i="9"/>
  <c r="AN387" i="9"/>
  <c r="AN388" i="9"/>
  <c r="AN389" i="9"/>
  <c r="AN390" i="9"/>
  <c r="AN391" i="9"/>
  <c r="AP391" i="9"/>
  <c r="AI332" i="9"/>
  <c r="AH304" i="9"/>
  <c r="AH306" i="9"/>
  <c r="AH307" i="9"/>
  <c r="AH332" i="9"/>
  <c r="AJ332" i="9"/>
  <c r="AO269" i="9"/>
  <c r="AO270" i="9"/>
  <c r="AO271" i="9"/>
  <c r="AO272" i="9"/>
  <c r="AO273" i="9"/>
  <c r="AO274" i="9"/>
  <c r="AO275" i="9"/>
  <c r="AO276" i="9"/>
  <c r="AO277" i="9"/>
  <c r="AO278" i="9"/>
  <c r="AO279" i="9"/>
  <c r="AO280" i="9"/>
  <c r="AO281" i="9"/>
  <c r="AO282" i="9"/>
  <c r="AO283" i="9"/>
  <c r="AO284" i="9"/>
  <c r="AO285" i="9"/>
  <c r="AO286" i="9"/>
  <c r="AO287" i="9"/>
  <c r="AO288" i="9"/>
  <c r="AO289" i="9"/>
  <c r="AO290" i="9"/>
  <c r="AO291" i="9"/>
  <c r="AO292" i="9"/>
  <c r="AO293" i="9"/>
  <c r="AO294" i="9"/>
  <c r="AO295" i="9"/>
  <c r="AO296" i="9"/>
  <c r="AO297" i="9"/>
  <c r="AO298" i="9"/>
  <c r="AO299" i="9"/>
  <c r="AO300" i="9"/>
  <c r="AO301" i="9"/>
  <c r="AO302" i="9"/>
  <c r="AO303" i="9"/>
  <c r="AO304" i="9"/>
  <c r="AO305" i="9"/>
  <c r="AO306" i="9"/>
  <c r="AO307" i="9"/>
  <c r="AO308" i="9"/>
  <c r="AO309" i="9"/>
  <c r="AO310" i="9"/>
  <c r="AO311" i="9"/>
  <c r="AO312" i="9"/>
  <c r="AO313" i="9"/>
  <c r="AO314" i="9"/>
  <c r="AO315" i="9"/>
  <c r="AO316" i="9"/>
  <c r="AO317" i="9"/>
  <c r="AO318" i="9"/>
  <c r="AO319" i="9"/>
  <c r="AO320" i="9"/>
  <c r="AO321" i="9"/>
  <c r="AO322" i="9"/>
  <c r="AO323" i="9"/>
  <c r="AO324" i="9"/>
  <c r="AO325" i="9"/>
  <c r="AO326" i="9"/>
  <c r="AO327" i="9"/>
  <c r="AO328" i="9"/>
  <c r="AO329" i="9"/>
  <c r="AO330" i="9"/>
  <c r="AO331" i="9"/>
  <c r="AO332" i="9"/>
  <c r="AN269" i="9"/>
  <c r="AN270" i="9"/>
  <c r="AN271" i="9"/>
  <c r="AN272" i="9"/>
  <c r="AN273" i="9"/>
  <c r="AN274" i="9"/>
  <c r="AN275" i="9"/>
  <c r="AN276" i="9"/>
  <c r="AN277" i="9"/>
  <c r="AN278" i="9"/>
  <c r="AN279" i="9"/>
  <c r="AN280" i="9"/>
  <c r="AN281" i="9"/>
  <c r="AN282" i="9"/>
  <c r="AN283" i="9"/>
  <c r="AN284" i="9"/>
  <c r="AN285" i="9"/>
  <c r="AN286" i="9"/>
  <c r="AN287" i="9"/>
  <c r="AN288" i="9"/>
  <c r="AN289" i="9"/>
  <c r="AN290" i="9"/>
  <c r="AN291" i="9"/>
  <c r="AN292" i="9"/>
  <c r="AN293" i="9"/>
  <c r="AN294" i="9"/>
  <c r="AN295" i="9"/>
  <c r="AN296" i="9"/>
  <c r="AN297" i="9"/>
  <c r="AN298" i="9"/>
  <c r="AN299" i="9"/>
  <c r="AN300" i="9"/>
  <c r="AN301" i="9"/>
  <c r="AN302" i="9"/>
  <c r="AN303" i="9"/>
  <c r="AB304" i="9"/>
  <c r="AN304" i="9"/>
  <c r="AN305" i="9"/>
  <c r="AB306" i="9"/>
  <c r="AN306" i="9"/>
  <c r="AB307" i="9"/>
  <c r="AN307" i="9"/>
  <c r="AN308" i="9"/>
  <c r="AN309" i="9"/>
  <c r="AN310" i="9"/>
  <c r="AN311" i="9"/>
  <c r="AN312" i="9"/>
  <c r="AN313" i="9"/>
  <c r="AN314" i="9"/>
  <c r="AN315" i="9"/>
  <c r="AN316" i="9"/>
  <c r="AN317" i="9"/>
  <c r="AN318" i="9"/>
  <c r="AN319" i="9"/>
  <c r="AN320" i="9"/>
  <c r="AN321" i="9"/>
  <c r="AN322" i="9"/>
  <c r="AN323" i="9"/>
  <c r="AN324" i="9"/>
  <c r="AN325" i="9"/>
  <c r="AN326" i="9"/>
  <c r="AN327" i="9"/>
  <c r="AN328" i="9"/>
  <c r="AN329" i="9"/>
  <c r="AN330" i="9"/>
  <c r="AN331" i="9"/>
  <c r="AN332" i="9"/>
  <c r="AP332" i="9"/>
  <c r="AI266" i="9"/>
  <c r="AH238" i="9"/>
  <c r="AH245" i="9"/>
  <c r="AH246" i="9"/>
  <c r="AH249" i="9"/>
  <c r="AH250" i="9"/>
  <c r="AH266" i="9"/>
  <c r="AJ266" i="9"/>
  <c r="AO236" i="9"/>
  <c r="AO237" i="9"/>
  <c r="AO238" i="9"/>
  <c r="AO239" i="9"/>
  <c r="AO240" i="9"/>
  <c r="AO241" i="9"/>
  <c r="AO242" i="9"/>
  <c r="AO243" i="9"/>
  <c r="AO244" i="9"/>
  <c r="AO245" i="9"/>
  <c r="AO246" i="9"/>
  <c r="AO247" i="9"/>
  <c r="AO248" i="9"/>
  <c r="AO249" i="9"/>
  <c r="AO250" i="9"/>
  <c r="AO251" i="9"/>
  <c r="AO252" i="9"/>
  <c r="AO253" i="9"/>
  <c r="AO254" i="9"/>
  <c r="AO255" i="9"/>
  <c r="AO256" i="9"/>
  <c r="AO257" i="9"/>
  <c r="AO258" i="9"/>
  <c r="AO259" i="9"/>
  <c r="AO260" i="9"/>
  <c r="AO261" i="9"/>
  <c r="AO262" i="9"/>
  <c r="AO263" i="9"/>
  <c r="AO264" i="9"/>
  <c r="AO265" i="9"/>
  <c r="AO266" i="9"/>
  <c r="AN236" i="9"/>
  <c r="AN237" i="9"/>
  <c r="AB238" i="9"/>
  <c r="AN238" i="9"/>
  <c r="AN239" i="9"/>
  <c r="AN240" i="9"/>
  <c r="AN241" i="9"/>
  <c r="AN242" i="9"/>
  <c r="AN243" i="9"/>
  <c r="AN244" i="9"/>
  <c r="AB245" i="9"/>
  <c r="AN245" i="9"/>
  <c r="AB246" i="9"/>
  <c r="AN246" i="9"/>
  <c r="AN247" i="9"/>
  <c r="AN248" i="9"/>
  <c r="AB249" i="9"/>
  <c r="AN249" i="9"/>
  <c r="AB250" i="9"/>
  <c r="AN250" i="9"/>
  <c r="AN251" i="9"/>
  <c r="AN252" i="9"/>
  <c r="AN253" i="9"/>
  <c r="AN254" i="9"/>
  <c r="AN255" i="9"/>
  <c r="AN256" i="9"/>
  <c r="AB257" i="9"/>
  <c r="AN257" i="9"/>
  <c r="AN258" i="9"/>
  <c r="AN259" i="9"/>
  <c r="AN260" i="9"/>
  <c r="AN261" i="9"/>
  <c r="AN262" i="9"/>
  <c r="AN263" i="9"/>
  <c r="AN264" i="9"/>
  <c r="AN265" i="9"/>
  <c r="AN266" i="9"/>
  <c r="AP266" i="9"/>
  <c r="AI233" i="9"/>
  <c r="AH220" i="9"/>
  <c r="AH233" i="9"/>
  <c r="AJ233" i="9"/>
  <c r="AO218" i="9"/>
  <c r="AO219" i="9"/>
  <c r="AO220" i="9"/>
  <c r="AO221" i="9"/>
  <c r="AO222" i="9"/>
  <c r="AO223" i="9"/>
  <c r="AO224" i="9"/>
  <c r="AO225" i="9"/>
  <c r="AO226" i="9"/>
  <c r="AO227" i="9"/>
  <c r="AO228" i="9"/>
  <c r="AO229" i="9"/>
  <c r="AO230" i="9"/>
  <c r="AO231" i="9"/>
  <c r="AO232" i="9"/>
  <c r="AO233" i="9"/>
  <c r="AN218" i="9"/>
  <c r="AN219" i="9"/>
  <c r="AN220" i="9"/>
  <c r="AN221" i="9"/>
  <c r="AN222" i="9"/>
  <c r="AN223" i="9"/>
  <c r="AN224" i="9"/>
  <c r="AN225" i="9"/>
  <c r="AN226" i="9"/>
  <c r="AN227" i="9"/>
  <c r="AN228" i="9"/>
  <c r="AN229" i="9"/>
  <c r="AN230" i="9"/>
  <c r="AN231" i="9"/>
  <c r="AN232" i="9"/>
  <c r="AN233" i="9"/>
  <c r="AP233" i="9"/>
  <c r="AI215" i="9"/>
  <c r="AH206" i="9"/>
  <c r="AH215" i="9"/>
  <c r="AJ215" i="9"/>
  <c r="AO206" i="9"/>
  <c r="AO207" i="9"/>
  <c r="AO208" i="9"/>
  <c r="AO209" i="9"/>
  <c r="AO210" i="9"/>
  <c r="AO211" i="9"/>
  <c r="AO212" i="9"/>
  <c r="AO213" i="9"/>
  <c r="AO214" i="9"/>
  <c r="AO215" i="9"/>
  <c r="AB206" i="9"/>
  <c r="AN206" i="9"/>
  <c r="AN207" i="9"/>
  <c r="AN208" i="9"/>
  <c r="AN209" i="9"/>
  <c r="AN210" i="9"/>
  <c r="AN211" i="9"/>
  <c r="AN212" i="9"/>
  <c r="AN213" i="9"/>
  <c r="AN214" i="9"/>
  <c r="AN215" i="9"/>
  <c r="AP215" i="9"/>
  <c r="AI203" i="9"/>
  <c r="AH193" i="9"/>
  <c r="AH203" i="9"/>
  <c r="AJ203" i="9"/>
  <c r="AO183" i="9"/>
  <c r="AO184" i="9"/>
  <c r="AO185" i="9"/>
  <c r="AO186" i="9"/>
  <c r="AO187" i="9"/>
  <c r="AO188" i="9"/>
  <c r="AO189" i="9"/>
  <c r="AO190" i="9"/>
  <c r="AO191" i="9"/>
  <c r="AO192" i="9"/>
  <c r="AO193" i="9"/>
  <c r="AO194" i="9"/>
  <c r="AO195" i="9"/>
  <c r="AO196" i="9"/>
  <c r="AO197" i="9"/>
  <c r="AO198" i="9"/>
  <c r="AO199" i="9"/>
  <c r="AO200" i="9"/>
  <c r="AO201" i="9"/>
  <c r="AO202" i="9"/>
  <c r="AO203" i="9"/>
  <c r="AN183" i="9"/>
  <c r="AN184" i="9"/>
  <c r="AN185" i="9"/>
  <c r="AN186" i="9"/>
  <c r="AN187" i="9"/>
  <c r="AN188" i="9"/>
  <c r="AN189" i="9"/>
  <c r="AN190" i="9"/>
  <c r="AN191" i="9"/>
  <c r="AN192" i="9"/>
  <c r="AB193" i="9"/>
  <c r="AN193" i="9"/>
  <c r="AN194" i="9"/>
  <c r="AN195" i="9"/>
  <c r="AN196" i="9"/>
  <c r="AN197" i="9"/>
  <c r="AN198" i="9"/>
  <c r="AN199" i="9"/>
  <c r="AN200" i="9"/>
  <c r="AN201" i="9"/>
  <c r="AN202" i="9"/>
  <c r="AN203" i="9"/>
  <c r="AP203" i="9"/>
  <c r="AI180" i="9"/>
  <c r="AH180" i="9"/>
  <c r="AJ180" i="9"/>
  <c r="AO158" i="9"/>
  <c r="AO159" i="9"/>
  <c r="AO160" i="9"/>
  <c r="AO161" i="9"/>
  <c r="AO162" i="9"/>
  <c r="AO163" i="9"/>
  <c r="AO164" i="9"/>
  <c r="AO165" i="9"/>
  <c r="AO166" i="9"/>
  <c r="AO167" i="9"/>
  <c r="AO168" i="9"/>
  <c r="AO169" i="9"/>
  <c r="AO170" i="9"/>
  <c r="AO171" i="9"/>
  <c r="AO172" i="9"/>
  <c r="AO173" i="9"/>
  <c r="AO174" i="9"/>
  <c r="AO175" i="9"/>
  <c r="AO176" i="9"/>
  <c r="AO177" i="9"/>
  <c r="AO178" i="9"/>
  <c r="AO179" i="9"/>
  <c r="AO180" i="9"/>
  <c r="AN158" i="9"/>
  <c r="AN159" i="9"/>
  <c r="AN160" i="9"/>
  <c r="AN161" i="9"/>
  <c r="AN162" i="9"/>
  <c r="AN163" i="9"/>
  <c r="AN164" i="9"/>
  <c r="AN165" i="9"/>
  <c r="AN166" i="9"/>
  <c r="AN167" i="9"/>
  <c r="AN168" i="9"/>
  <c r="AN169" i="9"/>
  <c r="AN170" i="9"/>
  <c r="AN171" i="9"/>
  <c r="AN172" i="9"/>
  <c r="AN173" i="9"/>
  <c r="AN174" i="9"/>
  <c r="AB175" i="9"/>
  <c r="AN175" i="9"/>
  <c r="AN176" i="9"/>
  <c r="AN177" i="9"/>
  <c r="AN178" i="9"/>
  <c r="AN179" i="9"/>
  <c r="AN180" i="9"/>
  <c r="AP180" i="9"/>
  <c r="AI155" i="9"/>
  <c r="AH152" i="9"/>
  <c r="AH155" i="9"/>
  <c r="AJ155" i="9"/>
  <c r="AO152" i="9"/>
  <c r="AO153" i="9"/>
  <c r="AO154" i="9"/>
  <c r="AO155" i="9"/>
  <c r="AB152" i="9"/>
  <c r="AN152" i="9"/>
  <c r="AN153" i="9"/>
  <c r="AN154" i="9"/>
  <c r="AN155" i="9"/>
  <c r="AP155" i="9"/>
  <c r="AI11" i="9"/>
  <c r="AH11" i="9"/>
  <c r="AJ11" i="9"/>
  <c r="AI26" i="9"/>
  <c r="AH26" i="9"/>
  <c r="AJ26" i="9"/>
  <c r="AI42" i="9"/>
  <c r="AH33" i="9"/>
  <c r="AH34" i="9"/>
  <c r="AH42" i="9"/>
  <c r="AJ42" i="9"/>
  <c r="AI56" i="9"/>
  <c r="AH56" i="9"/>
  <c r="AJ56" i="9"/>
  <c r="AI92" i="9"/>
  <c r="AH92" i="9"/>
  <c r="AJ92" i="9"/>
  <c r="AI105" i="9"/>
  <c r="AH105" i="9"/>
  <c r="AJ105" i="9"/>
  <c r="AI130" i="9"/>
  <c r="AH112" i="9"/>
  <c r="AH115" i="9"/>
  <c r="AH118" i="9"/>
  <c r="AH123" i="9"/>
  <c r="AH130" i="9"/>
  <c r="AJ130" i="9"/>
  <c r="AI149" i="9"/>
  <c r="AH149" i="9"/>
  <c r="AJ149" i="9"/>
  <c r="AO133" i="9"/>
  <c r="AO134" i="9"/>
  <c r="AO135" i="9"/>
  <c r="AO136" i="9"/>
  <c r="AO137" i="9"/>
  <c r="AO138" i="9"/>
  <c r="AO139" i="9"/>
  <c r="AO140" i="9"/>
  <c r="AO141" i="9"/>
  <c r="AO142" i="9"/>
  <c r="AO143" i="9"/>
  <c r="AO144" i="9"/>
  <c r="AO145" i="9"/>
  <c r="AO146" i="9"/>
  <c r="AO147" i="9"/>
  <c r="AO148" i="9"/>
  <c r="AO149" i="9"/>
  <c r="AN133" i="9"/>
  <c r="AN134" i="9"/>
  <c r="AN135" i="9"/>
  <c r="AN136" i="9"/>
  <c r="AN137" i="9"/>
  <c r="AN138" i="9"/>
  <c r="AN139" i="9"/>
  <c r="AN140" i="9"/>
  <c r="AN141" i="9"/>
  <c r="AN142" i="9"/>
  <c r="AN143" i="9"/>
  <c r="AN144" i="9"/>
  <c r="AN145" i="9"/>
  <c r="AN146" i="9"/>
  <c r="AN147" i="9"/>
  <c r="AN148" i="9"/>
  <c r="AN149" i="9"/>
  <c r="AP149" i="9"/>
  <c r="AO108" i="9"/>
  <c r="AO109" i="9"/>
  <c r="AO110" i="9"/>
  <c r="AO111" i="9"/>
  <c r="AO112" i="9"/>
  <c r="AO113" i="9"/>
  <c r="AO114" i="9"/>
  <c r="AO115" i="9"/>
  <c r="AO116" i="9"/>
  <c r="AO117" i="9"/>
  <c r="AO118" i="9"/>
  <c r="AO119" i="9"/>
  <c r="AO120" i="9"/>
  <c r="AO121" i="9"/>
  <c r="AO122" i="9"/>
  <c r="AO123" i="9"/>
  <c r="AO124" i="9"/>
  <c r="AO125" i="9"/>
  <c r="AO126" i="9"/>
  <c r="AO127" i="9"/>
  <c r="AO128" i="9"/>
  <c r="AO129" i="9"/>
  <c r="AO130" i="9"/>
  <c r="AN108" i="9"/>
  <c r="AN109" i="9"/>
  <c r="AN110" i="9"/>
  <c r="AN111" i="9"/>
  <c r="AB112" i="9"/>
  <c r="AN112" i="9"/>
  <c r="AN113" i="9"/>
  <c r="AN114" i="9"/>
  <c r="AB115" i="9"/>
  <c r="AN115" i="9"/>
  <c r="AN116" i="9"/>
  <c r="AN117" i="9"/>
  <c r="AB118" i="9"/>
  <c r="AN118" i="9"/>
  <c r="AN119" i="9"/>
  <c r="AN120" i="9"/>
  <c r="AN121" i="9"/>
  <c r="AN122" i="9"/>
  <c r="AB123" i="9"/>
  <c r="AN123" i="9"/>
  <c r="AN124" i="9"/>
  <c r="AN125" i="9"/>
  <c r="AN126" i="9"/>
  <c r="AN127" i="9"/>
  <c r="AN128" i="9"/>
  <c r="AN129" i="9"/>
  <c r="AN130" i="9"/>
  <c r="AP130" i="9"/>
  <c r="AO95" i="9"/>
  <c r="AO96" i="9"/>
  <c r="AO97" i="9"/>
  <c r="AO98" i="9"/>
  <c r="AO99" i="9"/>
  <c r="AO100" i="9"/>
  <c r="AO101" i="9"/>
  <c r="AO102" i="9"/>
  <c r="AO103" i="9"/>
  <c r="AO104" i="9"/>
  <c r="AO105" i="9"/>
  <c r="AN95" i="9"/>
  <c r="AN96" i="9"/>
  <c r="AN97" i="9"/>
  <c r="AN98" i="9"/>
  <c r="AN99" i="9"/>
  <c r="AN100" i="9"/>
  <c r="AN101" i="9"/>
  <c r="AN102" i="9"/>
  <c r="AN103" i="9"/>
  <c r="AN104" i="9"/>
  <c r="AN105" i="9"/>
  <c r="AP105" i="9"/>
  <c r="AO59" i="9"/>
  <c r="AO60" i="9"/>
  <c r="AO61" i="9"/>
  <c r="AO62" i="9"/>
  <c r="AO63" i="9"/>
  <c r="AO64" i="9"/>
  <c r="AO65" i="9"/>
  <c r="AO66" i="9"/>
  <c r="AO67" i="9"/>
  <c r="AO68" i="9"/>
  <c r="AO69" i="9"/>
  <c r="AO70" i="9"/>
  <c r="AO71" i="9"/>
  <c r="AO72" i="9"/>
  <c r="AO73" i="9"/>
  <c r="AO74" i="9"/>
  <c r="AO75" i="9"/>
  <c r="AO76" i="9"/>
  <c r="AO77" i="9"/>
  <c r="AO78" i="9"/>
  <c r="AO79" i="9"/>
  <c r="AO80" i="9"/>
  <c r="AO81" i="9"/>
  <c r="AO82" i="9"/>
  <c r="AO83" i="9"/>
  <c r="AO84" i="9"/>
  <c r="AO85" i="9"/>
  <c r="AO86" i="9"/>
  <c r="AO87" i="9"/>
  <c r="AO88" i="9"/>
  <c r="AO89" i="9"/>
  <c r="AO90" i="9"/>
  <c r="AO91" i="9"/>
  <c r="AO92" i="9"/>
  <c r="AN59" i="9"/>
  <c r="AN60" i="9"/>
  <c r="AN61" i="9"/>
  <c r="AN62" i="9"/>
  <c r="AN63" i="9"/>
  <c r="AN64" i="9"/>
  <c r="AN65" i="9"/>
  <c r="AN66" i="9"/>
  <c r="AN67" i="9"/>
  <c r="AN68" i="9"/>
  <c r="AN69" i="9"/>
  <c r="AN70" i="9"/>
  <c r="AN71" i="9"/>
  <c r="AN72" i="9"/>
  <c r="AN73" i="9"/>
  <c r="AN74" i="9"/>
  <c r="AN75" i="9"/>
  <c r="AN76" i="9"/>
  <c r="AN77" i="9"/>
  <c r="AN78" i="9"/>
  <c r="AN79" i="9"/>
  <c r="AN80" i="9"/>
  <c r="AN81" i="9"/>
  <c r="AN82" i="9"/>
  <c r="AN83" i="9"/>
  <c r="AN84" i="9"/>
  <c r="AN85" i="9"/>
  <c r="AN86" i="9"/>
  <c r="AN87" i="9"/>
  <c r="AN88" i="9"/>
  <c r="AN89" i="9"/>
  <c r="D90" i="9"/>
  <c r="J90" i="9"/>
  <c r="P90" i="9"/>
  <c r="AB90" i="9"/>
  <c r="AN90" i="9"/>
  <c r="AN91" i="9"/>
  <c r="AN92" i="9"/>
  <c r="AP92" i="9"/>
  <c r="AO45" i="9"/>
  <c r="AO46" i="9"/>
  <c r="AO47" i="9"/>
  <c r="AO48" i="9"/>
  <c r="AO49" i="9"/>
  <c r="AO50" i="9"/>
  <c r="AO51" i="9"/>
  <c r="AO52" i="9"/>
  <c r="AO53" i="9"/>
  <c r="AO54" i="9"/>
  <c r="AO55" i="9"/>
  <c r="AO56" i="9"/>
  <c r="AN45" i="9"/>
  <c r="AN46" i="9"/>
  <c r="AN47" i="9"/>
  <c r="AN48" i="9"/>
  <c r="AN49" i="9"/>
  <c r="AN50" i="9"/>
  <c r="AN51" i="9"/>
  <c r="AN52" i="9"/>
  <c r="AN53" i="9"/>
  <c r="AN54" i="9"/>
  <c r="AN55" i="9"/>
  <c r="AN56" i="9"/>
  <c r="AP56" i="9"/>
  <c r="AO29" i="9"/>
  <c r="AO30" i="9"/>
  <c r="AO31" i="9"/>
  <c r="AO32" i="9"/>
  <c r="AO33" i="9"/>
  <c r="AO34" i="9"/>
  <c r="AO35" i="9"/>
  <c r="AO36" i="9"/>
  <c r="AO37" i="9"/>
  <c r="AO38" i="9"/>
  <c r="AO39" i="9"/>
  <c r="AO40" i="9"/>
  <c r="AO41" i="9"/>
  <c r="AO42" i="9"/>
  <c r="AN29" i="9"/>
  <c r="AN30" i="9"/>
  <c r="AN31" i="9"/>
  <c r="AN32" i="9"/>
  <c r="AB33" i="9"/>
  <c r="AN33" i="9"/>
  <c r="AB34" i="9"/>
  <c r="AN34" i="9"/>
  <c r="AN35" i="9"/>
  <c r="AN36" i="9"/>
  <c r="AN37" i="9"/>
  <c r="AN38" i="9"/>
  <c r="AN39" i="9"/>
  <c r="AN40" i="9"/>
  <c r="AN41" i="9"/>
  <c r="AN42" i="9"/>
  <c r="AP42" i="9"/>
  <c r="AO14" i="9"/>
  <c r="AO15" i="9"/>
  <c r="AO16" i="9"/>
  <c r="AO17" i="9"/>
  <c r="AO18" i="9"/>
  <c r="AO19" i="9"/>
  <c r="AO20" i="9"/>
  <c r="AO21" i="9"/>
  <c r="AO22" i="9"/>
  <c r="AO23" i="9"/>
  <c r="AO24" i="9"/>
  <c r="AO25" i="9"/>
  <c r="AO26" i="9"/>
  <c r="AN14" i="9"/>
  <c r="AN15" i="9"/>
  <c r="AN16" i="9"/>
  <c r="AN17" i="9"/>
  <c r="AN18" i="9"/>
  <c r="AN19" i="9"/>
  <c r="AN20" i="9"/>
  <c r="AN21" i="9"/>
  <c r="AN22" i="9"/>
  <c r="AN23" i="9"/>
  <c r="AN24" i="9"/>
  <c r="AN25" i="9"/>
  <c r="AN26" i="9"/>
  <c r="AP26" i="9"/>
  <c r="AO9" i="9"/>
  <c r="AO10" i="9"/>
  <c r="AO11" i="9"/>
  <c r="AN9" i="9"/>
  <c r="AN10" i="9"/>
  <c r="AN11" i="9"/>
  <c r="AP11" i="9"/>
  <c r="AB169" i="6"/>
  <c r="AA169" i="6"/>
  <c r="AC169" i="6"/>
  <c r="Y169" i="6"/>
  <c r="U169" i="6"/>
  <c r="Q169" i="6"/>
  <c r="M169" i="6"/>
  <c r="I169" i="6"/>
  <c r="E169" i="6"/>
  <c r="AB304" i="6"/>
  <c r="AA304" i="6"/>
  <c r="AC304" i="6"/>
  <c r="Y304" i="6"/>
  <c r="U304" i="6"/>
  <c r="Q304" i="6"/>
  <c r="M304" i="6"/>
  <c r="I304" i="6"/>
  <c r="E304" i="6"/>
  <c r="AB314" i="6"/>
  <c r="AA314" i="6"/>
  <c r="AC314" i="6"/>
  <c r="Y314" i="6"/>
  <c r="U314" i="6"/>
  <c r="Q314" i="6"/>
  <c r="M314" i="6"/>
  <c r="I314" i="6"/>
  <c r="E314" i="6"/>
  <c r="AB135" i="6"/>
  <c r="AA135" i="6"/>
  <c r="AC135" i="6"/>
  <c r="Y135" i="6"/>
  <c r="U135" i="6"/>
  <c r="Q135" i="6"/>
  <c r="M135" i="6"/>
  <c r="I135" i="6"/>
  <c r="E135" i="6"/>
  <c r="AB193" i="6"/>
  <c r="AA193" i="6"/>
  <c r="AC193" i="6"/>
  <c r="Y193" i="6"/>
  <c r="U193" i="6"/>
  <c r="Q193" i="6"/>
  <c r="M193" i="6"/>
  <c r="I193" i="6"/>
  <c r="E193" i="6"/>
  <c r="AB67" i="6"/>
  <c r="AA67" i="6"/>
  <c r="AC67" i="6"/>
  <c r="Y67" i="6"/>
  <c r="U67" i="6"/>
  <c r="Q67" i="6"/>
  <c r="M67" i="6"/>
  <c r="I67" i="6"/>
  <c r="E67" i="6"/>
  <c r="AB62" i="6"/>
  <c r="AA62" i="6"/>
  <c r="AC62" i="6"/>
  <c r="Y62" i="6"/>
  <c r="U62" i="6"/>
  <c r="Q62" i="6"/>
  <c r="M62" i="6"/>
  <c r="I62" i="6"/>
  <c r="E62" i="6"/>
  <c r="AB339" i="6"/>
  <c r="AA339" i="6"/>
  <c r="AC339" i="6"/>
  <c r="Y339" i="6"/>
  <c r="U339" i="6"/>
  <c r="Q339" i="6"/>
  <c r="M339" i="6"/>
  <c r="I339" i="6"/>
  <c r="E339" i="6"/>
  <c r="AB338" i="6"/>
  <c r="AA338" i="6"/>
  <c r="AC338" i="6"/>
  <c r="Y338" i="6"/>
  <c r="U338" i="6"/>
  <c r="Q338" i="6"/>
  <c r="M338" i="6"/>
  <c r="I338" i="6"/>
  <c r="E338" i="6"/>
  <c r="AB190" i="6"/>
  <c r="AA190" i="6"/>
  <c r="AC190" i="6"/>
  <c r="Y190" i="6"/>
  <c r="U190" i="6"/>
  <c r="Q190" i="6"/>
  <c r="M190" i="6"/>
  <c r="I190" i="6"/>
  <c r="E190" i="6"/>
  <c r="AB283" i="6"/>
  <c r="AA283" i="6"/>
  <c r="AC283" i="6"/>
  <c r="Y283" i="6"/>
  <c r="U283" i="6"/>
  <c r="Q283" i="6"/>
  <c r="M283" i="6"/>
  <c r="I283" i="6"/>
  <c r="E283" i="6"/>
  <c r="AB285" i="6"/>
  <c r="AA285" i="6"/>
  <c r="AC285" i="6"/>
  <c r="Y285" i="6"/>
  <c r="U285" i="6"/>
  <c r="Q285" i="6"/>
  <c r="M285" i="6"/>
  <c r="I285" i="6"/>
  <c r="E285" i="6"/>
  <c r="AB337" i="6"/>
  <c r="AA337" i="6"/>
  <c r="AC337" i="6"/>
  <c r="Y337" i="6"/>
  <c r="U337" i="6"/>
  <c r="Q337" i="6"/>
  <c r="M337" i="6"/>
  <c r="I337" i="6"/>
  <c r="E337" i="6"/>
  <c r="AB307" i="6"/>
  <c r="AA307" i="6"/>
  <c r="AC307" i="6"/>
  <c r="Y307" i="6"/>
  <c r="U307" i="6"/>
  <c r="Q307" i="6"/>
  <c r="M307" i="6"/>
  <c r="I307" i="6"/>
  <c r="E307" i="6"/>
  <c r="AB336" i="6"/>
  <c r="AA336" i="6"/>
  <c r="AC336" i="6"/>
  <c r="Y336" i="6"/>
  <c r="U336" i="6"/>
  <c r="Q336" i="6"/>
  <c r="M336" i="6"/>
  <c r="I336" i="6"/>
  <c r="E336" i="6"/>
  <c r="AB295" i="6"/>
  <c r="AA295" i="6"/>
  <c r="AC295" i="6"/>
  <c r="Y295" i="6"/>
  <c r="U295" i="6"/>
  <c r="Q295" i="6"/>
  <c r="M295" i="6"/>
  <c r="I295" i="6"/>
  <c r="E295" i="6"/>
  <c r="AB310" i="6"/>
  <c r="AA310" i="6"/>
  <c r="AC310" i="6"/>
  <c r="Y310" i="6"/>
  <c r="U310" i="6"/>
  <c r="Q310" i="6"/>
  <c r="M310" i="6"/>
  <c r="I310" i="6"/>
  <c r="E310" i="6"/>
  <c r="AB270" i="6"/>
  <c r="AA270" i="6"/>
  <c r="AC270" i="6"/>
  <c r="Y270" i="6"/>
  <c r="U270" i="6"/>
  <c r="Q270" i="6"/>
  <c r="M270" i="6"/>
  <c r="I270" i="6"/>
  <c r="E270" i="6"/>
  <c r="AB335" i="6"/>
  <c r="AA335" i="6"/>
  <c r="AC335" i="6"/>
  <c r="Y335" i="6"/>
  <c r="U335" i="6"/>
  <c r="Q335" i="6"/>
  <c r="M335" i="6"/>
  <c r="I335" i="6"/>
  <c r="E335" i="6"/>
  <c r="AB189" i="6"/>
  <c r="AA189" i="6"/>
  <c r="AC189" i="6"/>
  <c r="Y189" i="6"/>
  <c r="U189" i="6"/>
  <c r="Q189" i="6"/>
  <c r="M189" i="6"/>
  <c r="I189" i="6"/>
  <c r="E189" i="6"/>
  <c r="AB74" i="6"/>
  <c r="AA74" i="6"/>
  <c r="AC74" i="6"/>
  <c r="Y74" i="6"/>
  <c r="U74" i="6"/>
  <c r="Q74" i="6"/>
  <c r="M74" i="6"/>
  <c r="I74" i="6"/>
  <c r="E74" i="6"/>
  <c r="AB334" i="6"/>
  <c r="AA334" i="6"/>
  <c r="AC334" i="6"/>
  <c r="Y334" i="6"/>
  <c r="U334" i="6"/>
  <c r="Q334" i="6"/>
  <c r="M334" i="6"/>
  <c r="I334" i="6"/>
  <c r="E334" i="6"/>
  <c r="AB333" i="6"/>
  <c r="AA333" i="6"/>
  <c r="AC333" i="6"/>
  <c r="Y333" i="6"/>
  <c r="U333" i="6"/>
  <c r="Q333" i="6"/>
  <c r="M333" i="6"/>
  <c r="I333" i="6"/>
  <c r="E333" i="6"/>
  <c r="AB332" i="6"/>
  <c r="AA332" i="6"/>
  <c r="AC332" i="6"/>
  <c r="Y332" i="6"/>
  <c r="U332" i="6"/>
  <c r="Q332" i="6"/>
  <c r="M332" i="6"/>
  <c r="I332" i="6"/>
  <c r="E332" i="6"/>
  <c r="AB331" i="6"/>
  <c r="AA331" i="6"/>
  <c r="AC331" i="6"/>
  <c r="Y331" i="6"/>
  <c r="U331" i="6"/>
  <c r="Q331" i="6"/>
  <c r="M331" i="6"/>
  <c r="I331" i="6"/>
  <c r="E331" i="6"/>
  <c r="AB309" i="6"/>
  <c r="AA309" i="6"/>
  <c r="AC309" i="6"/>
  <c r="Y309" i="6"/>
  <c r="U309" i="6"/>
  <c r="Q309" i="6"/>
  <c r="M309" i="6"/>
  <c r="I309" i="6"/>
  <c r="E309" i="6"/>
  <c r="AB297" i="6"/>
  <c r="AA297" i="6"/>
  <c r="AC297" i="6"/>
  <c r="Y297" i="6"/>
  <c r="U297" i="6"/>
  <c r="Q297" i="6"/>
  <c r="M297" i="6"/>
  <c r="I297" i="6"/>
  <c r="E297" i="6"/>
  <c r="AB292" i="6"/>
  <c r="AA292" i="6"/>
  <c r="AC292" i="6"/>
  <c r="Y292" i="6"/>
  <c r="U292" i="6"/>
  <c r="Q292" i="6"/>
  <c r="M292" i="6"/>
  <c r="I292" i="6"/>
  <c r="E292" i="6"/>
  <c r="AB114" i="6"/>
  <c r="AA114" i="6"/>
  <c r="AC114" i="6"/>
  <c r="Y114" i="6"/>
  <c r="U114" i="6"/>
  <c r="Q114" i="6"/>
  <c r="M114" i="6"/>
  <c r="I114" i="6"/>
  <c r="E114" i="6"/>
  <c r="AB204" i="6"/>
  <c r="AA204" i="6"/>
  <c r="AC204" i="6"/>
  <c r="Y204" i="6"/>
  <c r="U204" i="6"/>
  <c r="Q204" i="6"/>
  <c r="M204" i="6"/>
  <c r="I204" i="6"/>
  <c r="E204" i="6"/>
  <c r="AB246" i="6"/>
  <c r="AA246" i="6"/>
  <c r="AC246" i="6"/>
  <c r="Y246" i="6"/>
  <c r="U246" i="6"/>
  <c r="Q246" i="6"/>
  <c r="M246" i="6"/>
  <c r="I246" i="6"/>
  <c r="E246" i="6"/>
  <c r="AB259" i="6"/>
  <c r="AA259" i="6"/>
  <c r="AC259" i="6"/>
  <c r="Y259" i="6"/>
  <c r="U259" i="6"/>
  <c r="Q259" i="6"/>
  <c r="M259" i="6"/>
  <c r="I259" i="6"/>
  <c r="E259" i="6"/>
  <c r="AB102" i="6"/>
  <c r="AA102" i="6"/>
  <c r="AC102" i="6"/>
  <c r="Y102" i="6"/>
  <c r="U102" i="6"/>
  <c r="Q102" i="6"/>
  <c r="M102" i="6"/>
  <c r="I102" i="6"/>
  <c r="E102" i="6"/>
  <c r="AB90" i="6"/>
  <c r="AA90" i="6"/>
  <c r="AC90" i="6"/>
  <c r="Y90" i="6"/>
  <c r="U90" i="6"/>
  <c r="Q90" i="6"/>
  <c r="M90" i="6"/>
  <c r="I90" i="6"/>
  <c r="E90" i="6"/>
  <c r="AB80" i="6"/>
  <c r="AA80" i="6"/>
  <c r="AC80" i="6"/>
  <c r="Y80" i="6"/>
  <c r="U80" i="6"/>
  <c r="Q80" i="6"/>
  <c r="M80" i="6"/>
  <c r="I80" i="6"/>
  <c r="E80" i="6"/>
  <c r="AB330" i="6"/>
  <c r="AA330" i="6"/>
  <c r="AC330" i="6"/>
  <c r="Y330" i="6"/>
  <c r="U330" i="6"/>
  <c r="Q330" i="6"/>
  <c r="M330" i="6"/>
  <c r="I330" i="6"/>
  <c r="E330" i="6"/>
  <c r="AB320" i="6"/>
  <c r="AA320" i="6"/>
  <c r="AC320" i="6"/>
  <c r="Y320" i="6"/>
  <c r="U320" i="6"/>
  <c r="Q320" i="6"/>
  <c r="M320" i="6"/>
  <c r="I320" i="6"/>
  <c r="E320" i="6"/>
  <c r="AB158" i="6"/>
  <c r="AA158" i="6"/>
  <c r="AC158" i="6"/>
  <c r="Y158" i="6"/>
  <c r="U158" i="6"/>
  <c r="Q158" i="6"/>
  <c r="M158" i="6"/>
  <c r="I158" i="6"/>
  <c r="E158" i="6"/>
  <c r="AB329" i="6"/>
  <c r="AA329" i="6"/>
  <c r="AC329" i="6"/>
  <c r="Y329" i="6"/>
  <c r="U329" i="6"/>
  <c r="Q329" i="6"/>
  <c r="M329" i="6"/>
  <c r="I329" i="6"/>
  <c r="E329" i="6"/>
  <c r="AB255" i="6"/>
  <c r="AA255" i="6"/>
  <c r="AC255" i="6"/>
  <c r="Y255" i="6"/>
  <c r="U255" i="6"/>
  <c r="Q255" i="6"/>
  <c r="M255" i="6"/>
  <c r="I255" i="6"/>
  <c r="E255" i="6"/>
  <c r="AB237" i="6"/>
  <c r="AA237" i="6"/>
  <c r="AC237" i="6"/>
  <c r="Y237" i="6"/>
  <c r="U237" i="6"/>
  <c r="Q237" i="6"/>
  <c r="M237" i="6"/>
  <c r="I237" i="6"/>
  <c r="E237" i="6"/>
  <c r="AB191" i="6"/>
  <c r="AA191" i="6"/>
  <c r="AC191" i="6"/>
  <c r="Y191" i="6"/>
  <c r="U191" i="6"/>
  <c r="Q191" i="6"/>
  <c r="M191" i="6"/>
  <c r="I191" i="6"/>
  <c r="E191" i="6"/>
  <c r="AB243" i="6"/>
  <c r="AA243" i="6"/>
  <c r="AC243" i="6"/>
  <c r="Y243" i="6"/>
  <c r="U243" i="6"/>
  <c r="Q243" i="6"/>
  <c r="M243" i="6"/>
  <c r="I243" i="6"/>
  <c r="E243" i="6"/>
  <c r="AB327" i="6"/>
  <c r="AA327" i="6"/>
  <c r="AC327" i="6"/>
  <c r="Y327" i="6"/>
  <c r="U327" i="6"/>
  <c r="Q327" i="6"/>
  <c r="M327" i="6"/>
  <c r="I327" i="6"/>
  <c r="E327" i="6"/>
  <c r="AB326" i="6"/>
  <c r="AA326" i="6"/>
  <c r="AC326" i="6"/>
  <c r="Y326" i="6"/>
  <c r="U326" i="6"/>
  <c r="Q326" i="6"/>
  <c r="M326" i="6"/>
  <c r="I326" i="6"/>
  <c r="E326" i="6"/>
  <c r="AB296" i="6"/>
  <c r="AA296" i="6"/>
  <c r="AC296" i="6"/>
  <c r="Y296" i="6"/>
  <c r="U296" i="6"/>
  <c r="Q296" i="6"/>
  <c r="M296" i="6"/>
  <c r="I296" i="6"/>
  <c r="E296" i="6"/>
  <c r="AB301" i="6"/>
  <c r="AA301" i="6"/>
  <c r="AC301" i="6"/>
  <c r="Y301" i="6"/>
  <c r="U301" i="6"/>
  <c r="Q301" i="6"/>
  <c r="M301" i="6"/>
  <c r="I301" i="6"/>
  <c r="E301" i="6"/>
  <c r="AB272" i="6"/>
  <c r="AA272" i="6"/>
  <c r="AC272" i="6"/>
  <c r="Y272" i="6"/>
  <c r="U272" i="6"/>
  <c r="Q272" i="6"/>
  <c r="M272" i="6"/>
  <c r="I272" i="6"/>
  <c r="E272" i="6"/>
  <c r="AB264" i="6"/>
  <c r="AA264" i="6"/>
  <c r="AC264" i="6"/>
  <c r="Y264" i="6"/>
  <c r="U264" i="6"/>
  <c r="Q264" i="6"/>
  <c r="M264" i="6"/>
  <c r="I264" i="6"/>
  <c r="E264" i="6"/>
  <c r="AB325" i="6"/>
  <c r="AA325" i="6"/>
  <c r="AC325" i="6"/>
  <c r="Y325" i="6"/>
  <c r="U325" i="6"/>
  <c r="Q325" i="6"/>
  <c r="M325" i="6"/>
  <c r="I325" i="6"/>
  <c r="E325" i="6"/>
  <c r="AB4" i="6"/>
  <c r="AA4" i="6"/>
  <c r="AC4" i="6"/>
  <c r="Y4" i="6"/>
  <c r="U4" i="6"/>
  <c r="Q4" i="6"/>
  <c r="M4" i="6"/>
  <c r="I4" i="6"/>
  <c r="E4" i="6"/>
  <c r="AB106" i="6"/>
  <c r="AA106" i="6"/>
  <c r="AC106" i="6"/>
  <c r="Y106" i="6"/>
  <c r="U106" i="6"/>
  <c r="Q106" i="6"/>
  <c r="M106" i="6"/>
  <c r="I106" i="6"/>
  <c r="E106" i="6"/>
  <c r="AB78" i="6"/>
  <c r="AA78" i="6"/>
  <c r="AC78" i="6"/>
  <c r="Y78" i="6"/>
  <c r="U78" i="6"/>
  <c r="Q78" i="6"/>
  <c r="M78" i="6"/>
  <c r="I78" i="6"/>
  <c r="E78" i="6"/>
  <c r="AB85" i="6"/>
  <c r="AA85" i="6"/>
  <c r="AC85" i="6"/>
  <c r="Y85" i="6"/>
  <c r="U85" i="6"/>
  <c r="Q85" i="6"/>
  <c r="M85" i="6"/>
  <c r="I85" i="6"/>
  <c r="E85" i="6"/>
  <c r="AB265" i="6"/>
  <c r="AA265" i="6"/>
  <c r="AC265" i="6"/>
  <c r="Y265" i="6"/>
  <c r="U265" i="6"/>
  <c r="Q265" i="6"/>
  <c r="M265" i="6"/>
  <c r="I265" i="6"/>
  <c r="E265" i="6"/>
  <c r="AB269" i="6"/>
  <c r="AA269" i="6"/>
  <c r="AC269" i="6"/>
  <c r="Y269" i="6"/>
  <c r="U269" i="6"/>
  <c r="Q269" i="6"/>
  <c r="M269" i="6"/>
  <c r="I269" i="6"/>
  <c r="E269" i="6"/>
  <c r="AB293" i="6"/>
  <c r="AA293" i="6"/>
  <c r="AC293" i="6"/>
  <c r="Y293" i="6"/>
  <c r="U293" i="6"/>
  <c r="Q293" i="6"/>
  <c r="M293" i="6"/>
  <c r="I293" i="6"/>
  <c r="E293" i="6"/>
  <c r="AB238" i="6"/>
  <c r="AA238" i="6"/>
  <c r="AC238" i="6"/>
  <c r="Y238" i="6"/>
  <c r="U238" i="6"/>
  <c r="Q238" i="6"/>
  <c r="M238" i="6"/>
  <c r="I238" i="6"/>
  <c r="E238" i="6"/>
  <c r="AB324" i="6"/>
  <c r="AA324" i="6"/>
  <c r="AC324" i="6"/>
  <c r="Y324" i="6"/>
  <c r="U324" i="6"/>
  <c r="Q324" i="6"/>
  <c r="M324" i="6"/>
  <c r="I324" i="6"/>
  <c r="E324" i="6"/>
  <c r="AB306" i="6"/>
  <c r="AA306" i="6"/>
  <c r="AC306" i="6"/>
  <c r="Y306" i="6"/>
  <c r="U306" i="6"/>
  <c r="Q306" i="6"/>
  <c r="M306" i="6"/>
  <c r="I306" i="6"/>
  <c r="E306" i="6"/>
  <c r="AB253" i="6"/>
  <c r="AA253" i="6"/>
  <c r="AC253" i="6"/>
  <c r="Y253" i="6"/>
  <c r="U253" i="6"/>
  <c r="Q253" i="6"/>
  <c r="M253" i="6"/>
  <c r="I253" i="6"/>
  <c r="E253" i="6"/>
  <c r="AB321" i="6"/>
  <c r="AA321" i="6"/>
  <c r="AC321" i="6"/>
  <c r="Y321" i="6"/>
  <c r="U321" i="6"/>
  <c r="Q321" i="6"/>
  <c r="M321" i="6"/>
  <c r="I321" i="6"/>
  <c r="E321" i="6"/>
  <c r="AB96" i="6"/>
  <c r="AA96" i="6"/>
  <c r="AC96" i="6"/>
  <c r="Y96" i="6"/>
  <c r="U96" i="6"/>
  <c r="Q96" i="6"/>
  <c r="M96" i="6"/>
  <c r="E96" i="6"/>
  <c r="AB288" i="6"/>
  <c r="AA288" i="6"/>
  <c r="AC288" i="6"/>
  <c r="Y288" i="6"/>
  <c r="U288" i="6"/>
  <c r="Q288" i="6"/>
  <c r="M288" i="6"/>
  <c r="I288" i="6"/>
  <c r="E288" i="6"/>
  <c r="AB249" i="6"/>
  <c r="AA249" i="6"/>
  <c r="AC249" i="6"/>
  <c r="Y249" i="6"/>
  <c r="U249" i="6"/>
  <c r="Q249" i="6"/>
  <c r="M249" i="6"/>
  <c r="I249" i="6"/>
  <c r="E249" i="6"/>
  <c r="AB323" i="6"/>
  <c r="AA323" i="6"/>
  <c r="AC323" i="6"/>
  <c r="Y323" i="6"/>
  <c r="U323" i="6"/>
  <c r="Q323" i="6"/>
  <c r="M323" i="6"/>
  <c r="I323" i="6"/>
  <c r="E323" i="6"/>
  <c r="AB261" i="6"/>
  <c r="AA261" i="6"/>
  <c r="AC261" i="6"/>
  <c r="Y261" i="6"/>
  <c r="U261" i="6"/>
  <c r="Q261" i="6"/>
  <c r="M261" i="6"/>
  <c r="I261" i="6"/>
  <c r="E261" i="6"/>
  <c r="AB250" i="6"/>
  <c r="AA250" i="6"/>
  <c r="AC250" i="6"/>
  <c r="Y250" i="6"/>
  <c r="U250" i="6"/>
  <c r="Q250" i="6"/>
  <c r="M250" i="6"/>
  <c r="I250" i="6"/>
  <c r="E250" i="6"/>
  <c r="AB311" i="6"/>
  <c r="AA311" i="6"/>
  <c r="AC311" i="6"/>
  <c r="Y311" i="6"/>
  <c r="U311" i="6"/>
  <c r="Q311" i="6"/>
  <c r="M311" i="6"/>
  <c r="I311" i="6"/>
  <c r="E311" i="6"/>
  <c r="AB319" i="6"/>
  <c r="AA319" i="6"/>
  <c r="AC319" i="6"/>
  <c r="Y319" i="6"/>
  <c r="U319" i="6"/>
  <c r="Q319" i="6"/>
  <c r="M319" i="6"/>
  <c r="I319" i="6"/>
  <c r="E319" i="6"/>
  <c r="AB60" i="6"/>
  <c r="AA60" i="6"/>
  <c r="AC60" i="6"/>
  <c r="Y60" i="6"/>
  <c r="U60" i="6"/>
  <c r="Q60" i="6"/>
  <c r="M60" i="6"/>
  <c r="I60" i="6"/>
  <c r="E60" i="6"/>
  <c r="AB273" i="6"/>
  <c r="AA273" i="6"/>
  <c r="AC273" i="6"/>
  <c r="Y273" i="6"/>
  <c r="U273" i="6"/>
  <c r="Q273" i="6"/>
  <c r="M273" i="6"/>
  <c r="I273" i="6"/>
  <c r="E273" i="6"/>
  <c r="AB149" i="6"/>
  <c r="S149" i="6"/>
  <c r="W149" i="6"/>
  <c r="AA149" i="6"/>
  <c r="AC149" i="6"/>
  <c r="AB39" i="6"/>
  <c r="AA39" i="6"/>
  <c r="AC39" i="6"/>
  <c r="AB22" i="6"/>
  <c r="S22" i="6"/>
  <c r="W22" i="6"/>
  <c r="AA22" i="6"/>
  <c r="AC22" i="6"/>
  <c r="AB53" i="6"/>
  <c r="AA53" i="6"/>
  <c r="AC53" i="6"/>
  <c r="AB45" i="6"/>
  <c r="AA45" i="6"/>
  <c r="AC45" i="6"/>
  <c r="AB15" i="6"/>
  <c r="AA15" i="6"/>
  <c r="AC15" i="6"/>
  <c r="AB32" i="6"/>
  <c r="W32" i="6"/>
  <c r="AA32" i="6"/>
  <c r="AC32" i="6"/>
  <c r="AB239" i="6"/>
  <c r="AA239" i="6"/>
  <c r="AC239" i="6"/>
  <c r="AB287" i="6"/>
  <c r="AA287" i="6"/>
  <c r="AC287" i="6"/>
  <c r="AB263" i="6"/>
  <c r="AA263" i="6"/>
  <c r="AC263" i="6"/>
  <c r="AB84" i="6"/>
  <c r="AA84" i="6"/>
  <c r="AC84" i="6"/>
  <c r="AB11" i="6"/>
  <c r="AA11" i="6"/>
  <c r="AC11" i="6"/>
  <c r="AB178" i="6"/>
  <c r="AA178" i="6"/>
  <c r="AC178" i="6"/>
  <c r="AB290" i="6"/>
  <c r="AA290" i="6"/>
  <c r="AC290" i="6"/>
  <c r="AB132" i="6"/>
  <c r="AA132" i="6"/>
  <c r="AC132" i="6"/>
  <c r="AB92" i="6"/>
  <c r="AA92" i="6"/>
  <c r="AC92" i="6"/>
  <c r="AB173" i="6"/>
  <c r="AA173" i="6"/>
  <c r="AC173" i="6"/>
  <c r="AB93" i="6"/>
  <c r="AA93" i="6"/>
  <c r="AC93" i="6"/>
  <c r="AB14" i="6"/>
  <c r="AA14" i="6"/>
  <c r="AC14" i="6"/>
  <c r="AB105" i="6"/>
  <c r="AA105" i="6"/>
  <c r="AC105" i="6"/>
  <c r="AB107" i="6"/>
  <c r="AA107" i="6"/>
  <c r="AC107" i="6"/>
  <c r="AB104" i="6"/>
  <c r="AA104" i="6"/>
  <c r="AC104" i="6"/>
  <c r="AB127" i="6"/>
  <c r="AA127" i="6"/>
  <c r="AC127" i="6"/>
  <c r="AB35" i="6"/>
  <c r="AA35" i="6"/>
  <c r="AC35" i="6"/>
  <c r="AB161" i="6"/>
  <c r="AA161" i="6"/>
  <c r="AC161" i="6"/>
  <c r="AB226" i="6"/>
  <c r="AA226" i="6"/>
  <c r="AC226" i="6"/>
  <c r="AB248" i="6"/>
  <c r="AA248" i="6"/>
  <c r="AC248" i="6"/>
  <c r="AB185" i="6"/>
  <c r="AA185" i="6"/>
  <c r="AC185" i="6"/>
  <c r="AB131" i="6"/>
  <c r="AA131" i="6"/>
  <c r="AC131" i="6"/>
  <c r="AB36" i="6"/>
  <c r="AA36" i="6"/>
  <c r="AC36" i="6"/>
  <c r="AB277" i="6"/>
  <c r="AA277" i="6"/>
  <c r="AC277" i="6"/>
  <c r="AB305" i="6"/>
  <c r="AA305" i="6"/>
  <c r="AC305" i="6"/>
  <c r="AB151" i="6"/>
  <c r="AA151" i="6"/>
  <c r="AC151" i="6"/>
  <c r="AB47" i="6"/>
  <c r="AA47" i="6"/>
  <c r="AC47" i="6"/>
  <c r="AB278" i="6"/>
  <c r="S278" i="6"/>
  <c r="W278" i="6"/>
  <c r="AA278" i="6"/>
  <c r="AC278" i="6"/>
  <c r="AB183" i="6"/>
  <c r="AA183" i="6"/>
  <c r="AC183" i="6"/>
  <c r="AB308" i="6"/>
  <c r="AA308" i="6"/>
  <c r="AC308" i="6"/>
  <c r="AB214" i="6"/>
  <c r="S214" i="6"/>
  <c r="W214" i="6"/>
  <c r="AA214" i="6"/>
  <c r="AC214" i="6"/>
  <c r="AB167" i="6"/>
  <c r="AA167" i="6"/>
  <c r="AC167" i="6"/>
  <c r="AB209" i="6"/>
  <c r="S209" i="6"/>
  <c r="W209" i="6"/>
  <c r="AA209" i="6"/>
  <c r="AC209" i="6"/>
  <c r="AB171" i="6"/>
  <c r="AA171" i="6"/>
  <c r="AC171" i="6"/>
  <c r="AB316" i="6"/>
  <c r="AA316" i="6"/>
  <c r="AC316" i="6"/>
  <c r="AB315" i="6"/>
  <c r="AA315" i="6"/>
  <c r="AC315" i="6"/>
  <c r="AB159" i="6"/>
  <c r="AA159" i="6"/>
  <c r="AC159" i="6"/>
  <c r="AB312" i="6"/>
  <c r="AA312" i="6"/>
  <c r="AC312" i="6"/>
  <c r="AB31" i="6"/>
  <c r="AA31" i="6"/>
  <c r="AC31" i="6"/>
  <c r="AB40" i="6"/>
  <c r="AA40" i="6"/>
  <c r="AC40" i="6"/>
  <c r="AB56" i="6"/>
  <c r="S56" i="6"/>
  <c r="W56" i="6"/>
  <c r="AA56" i="6"/>
  <c r="AC56" i="6"/>
  <c r="AB10" i="6"/>
  <c r="AA10" i="6"/>
  <c r="AC10" i="6"/>
  <c r="AB26" i="6"/>
  <c r="AA26" i="6"/>
  <c r="AC26" i="6"/>
  <c r="AB5" i="6"/>
  <c r="S5" i="6"/>
  <c r="W5" i="6"/>
  <c r="AA5" i="6"/>
  <c r="AC5" i="6"/>
  <c r="AB7" i="6"/>
  <c r="AA7" i="6"/>
  <c r="AC7" i="6"/>
  <c r="AB41" i="6"/>
  <c r="AA41" i="6"/>
  <c r="AC41" i="6"/>
  <c r="AB112" i="6"/>
  <c r="AA112" i="6"/>
  <c r="AC112" i="6"/>
  <c r="AB6" i="6"/>
  <c r="AA6" i="6"/>
  <c r="AC6" i="6"/>
  <c r="AB12" i="6"/>
  <c r="AA12" i="6"/>
  <c r="AC12" i="6"/>
  <c r="AB163" i="6"/>
  <c r="AA163" i="6"/>
  <c r="AC163" i="6"/>
  <c r="AB65" i="6"/>
  <c r="AA65" i="6"/>
  <c r="AC65" i="6"/>
  <c r="AB207" i="6"/>
  <c r="AA207" i="6"/>
  <c r="AC207" i="6"/>
  <c r="AB281" i="6"/>
  <c r="AA281" i="6"/>
  <c r="AC281" i="6"/>
  <c r="AB101" i="6"/>
  <c r="AA101" i="6"/>
  <c r="AC101" i="6"/>
  <c r="AB274" i="6"/>
  <c r="AA274" i="6"/>
  <c r="AC274" i="6"/>
  <c r="AB300" i="6"/>
  <c r="AA300" i="6"/>
  <c r="AC300" i="6"/>
  <c r="AB236" i="6"/>
  <c r="AA236" i="6"/>
  <c r="AC236" i="6"/>
  <c r="AB279" i="6"/>
  <c r="AA279" i="6"/>
  <c r="AC279" i="6"/>
  <c r="AB111" i="6"/>
  <c r="AA111" i="6"/>
  <c r="AC111" i="6"/>
  <c r="AB120" i="6"/>
  <c r="AA120" i="6"/>
  <c r="AC120" i="6"/>
  <c r="AB275" i="6"/>
  <c r="AA275" i="6"/>
  <c r="AC275" i="6"/>
  <c r="AB91" i="6"/>
  <c r="AA91" i="6"/>
  <c r="AC91" i="6"/>
  <c r="AB38" i="6"/>
  <c r="AA38" i="6"/>
  <c r="AC38" i="6"/>
  <c r="AB54" i="6"/>
  <c r="AA54" i="6"/>
  <c r="AC54" i="6"/>
  <c r="AB117" i="6"/>
  <c r="AA117" i="6"/>
  <c r="AC117" i="6"/>
  <c r="AB82" i="6"/>
  <c r="AA82" i="6"/>
  <c r="AC82" i="6"/>
  <c r="AB186" i="6"/>
  <c r="AA186" i="6"/>
  <c r="AC186" i="6"/>
  <c r="AB68" i="6"/>
  <c r="S68" i="6"/>
  <c r="W68" i="6"/>
  <c r="AA68" i="6"/>
  <c r="AC68" i="6"/>
  <c r="AB59" i="6"/>
  <c r="AA59" i="6"/>
  <c r="AC59" i="6"/>
  <c r="AB282" i="6"/>
  <c r="C282" i="6"/>
  <c r="G282" i="6"/>
  <c r="K282" i="6"/>
  <c r="S282" i="6"/>
  <c r="AA282" i="6"/>
  <c r="AC282" i="6"/>
  <c r="AB73" i="6"/>
  <c r="AA73" i="6"/>
  <c r="AC73" i="6"/>
  <c r="AB34" i="6"/>
  <c r="AA34" i="6"/>
  <c r="AC34" i="6"/>
  <c r="AB176" i="6"/>
  <c r="AA176" i="6"/>
  <c r="AC176" i="6"/>
  <c r="AB164" i="6"/>
  <c r="S164" i="6"/>
  <c r="AA164" i="6"/>
  <c r="AC164" i="6"/>
  <c r="AB240" i="6"/>
  <c r="AA240" i="6"/>
  <c r="AC240" i="6"/>
  <c r="AB129" i="6"/>
  <c r="AA129" i="6"/>
  <c r="AC129" i="6"/>
  <c r="AB162" i="6"/>
  <c r="AA162" i="6"/>
  <c r="AC162" i="6"/>
  <c r="AB294" i="6"/>
  <c r="AA294" i="6"/>
  <c r="AC294" i="6"/>
  <c r="AB215" i="6"/>
  <c r="AA215" i="6"/>
  <c r="AC215" i="6"/>
  <c r="AB143" i="6"/>
  <c r="S143" i="6"/>
  <c r="W143" i="6"/>
  <c r="AA143" i="6"/>
  <c r="AC143" i="6"/>
  <c r="AB139" i="6"/>
  <c r="AA139" i="6"/>
  <c r="AC139" i="6"/>
  <c r="AB46" i="6"/>
  <c r="AA46" i="6"/>
  <c r="AC46" i="6"/>
  <c r="AB194" i="6"/>
  <c r="AA194" i="6"/>
  <c r="AC194" i="6"/>
  <c r="AB220" i="6"/>
  <c r="AA220" i="6"/>
  <c r="AC220" i="6"/>
  <c r="AB276" i="6"/>
  <c r="AA276" i="6"/>
  <c r="AC276" i="6"/>
  <c r="AB211" i="6"/>
  <c r="AA211" i="6"/>
  <c r="AC211" i="6"/>
  <c r="AB208" i="6"/>
  <c r="AA208" i="6"/>
  <c r="AC208" i="6"/>
  <c r="AB254" i="6"/>
  <c r="AA254" i="6"/>
  <c r="AC254" i="6"/>
  <c r="AB116" i="6"/>
  <c r="AA116" i="6"/>
  <c r="AC116" i="6"/>
  <c r="AB109" i="6"/>
  <c r="AA109" i="6"/>
  <c r="AC109" i="6"/>
  <c r="AB48" i="6"/>
  <c r="AA48" i="6"/>
  <c r="AC48" i="6"/>
  <c r="AB257" i="6"/>
  <c r="AA257" i="6"/>
  <c r="AC257" i="6"/>
  <c r="AB157" i="6"/>
  <c r="AA157" i="6"/>
  <c r="AC157" i="6"/>
  <c r="AB156" i="6"/>
  <c r="AA156" i="6"/>
  <c r="AC156" i="6"/>
  <c r="AB19" i="6"/>
  <c r="AA19" i="6"/>
  <c r="AC19" i="6"/>
  <c r="AB30" i="6"/>
  <c r="AA30" i="6"/>
  <c r="AC30" i="6"/>
  <c r="AB198" i="6"/>
  <c r="AA198" i="6"/>
  <c r="AC198" i="6"/>
  <c r="AB221" i="6"/>
  <c r="AA221" i="6"/>
  <c r="AC221" i="6"/>
  <c r="AB51" i="6"/>
  <c r="AA51" i="6"/>
  <c r="AC51" i="6"/>
  <c r="AB166" i="6"/>
  <c r="AA166" i="6"/>
  <c r="AC166" i="6"/>
  <c r="AB27" i="6"/>
  <c r="AA27" i="6"/>
  <c r="AC27" i="6"/>
  <c r="AB103" i="6"/>
  <c r="AA103" i="6"/>
  <c r="AC103" i="6"/>
  <c r="AB256" i="6"/>
  <c r="AA256" i="6"/>
  <c r="AC256" i="6"/>
  <c r="AB202" i="6"/>
  <c r="AA202" i="6"/>
  <c r="AC202" i="6"/>
  <c r="AB241" i="6"/>
  <c r="AA241" i="6"/>
  <c r="AC241" i="6"/>
  <c r="AB302" i="6"/>
  <c r="AA302" i="6"/>
  <c r="AC302" i="6"/>
  <c r="AB328" i="6"/>
  <c r="AA328" i="6"/>
  <c r="AC328" i="6"/>
  <c r="AB195" i="6"/>
  <c r="AA195" i="6"/>
  <c r="AC195" i="6"/>
  <c r="AB175" i="6"/>
  <c r="AA175" i="6"/>
  <c r="AC175" i="6"/>
  <c r="AB121" i="6"/>
  <c r="AA121" i="6"/>
  <c r="AC121" i="6"/>
  <c r="AB174" i="6"/>
  <c r="AA174" i="6"/>
  <c r="AC174" i="6"/>
  <c r="AB224" i="6"/>
  <c r="AA224" i="6"/>
  <c r="AC224" i="6"/>
  <c r="AB43" i="6"/>
  <c r="AA43" i="6"/>
  <c r="AC43" i="6"/>
  <c r="AB37" i="6"/>
  <c r="S37" i="6"/>
  <c r="W37" i="6"/>
  <c r="AA37" i="6"/>
  <c r="AC37" i="6"/>
  <c r="AB155" i="6"/>
  <c r="AA155" i="6"/>
  <c r="AC155" i="6"/>
  <c r="AB216" i="6"/>
  <c r="AA216" i="6"/>
  <c r="AC216" i="6"/>
  <c r="AB182" i="6"/>
  <c r="AA182" i="6"/>
  <c r="AC182" i="6"/>
  <c r="AB66" i="6"/>
  <c r="AA66" i="6"/>
  <c r="AC66" i="6"/>
  <c r="AB229" i="6"/>
  <c r="AA229" i="6"/>
  <c r="AC229" i="6"/>
  <c r="AB113" i="6"/>
  <c r="AA113" i="6"/>
  <c r="AC113" i="6"/>
  <c r="AB313" i="6"/>
  <c r="AA313" i="6"/>
  <c r="AC313" i="6"/>
  <c r="AB76" i="6"/>
  <c r="AA76" i="6"/>
  <c r="AC76" i="6"/>
  <c r="AB187" i="6"/>
  <c r="AA187" i="6"/>
  <c r="AC187" i="6"/>
  <c r="AB217" i="6"/>
  <c r="AA217" i="6"/>
  <c r="AC217" i="6"/>
  <c r="AB317" i="6"/>
  <c r="AA317" i="6"/>
  <c r="AC317" i="6"/>
  <c r="AB212" i="6"/>
  <c r="AA212" i="6"/>
  <c r="AC212" i="6"/>
  <c r="AB108" i="6"/>
  <c r="S108" i="6"/>
  <c r="AA108" i="6"/>
  <c r="AC108" i="6"/>
  <c r="AB55" i="6"/>
  <c r="AA55" i="6"/>
  <c r="AC55" i="6"/>
  <c r="AB322" i="6"/>
  <c r="AA322" i="6"/>
  <c r="AC322" i="6"/>
  <c r="AB298" i="6"/>
  <c r="AA298" i="6"/>
  <c r="AC298" i="6"/>
  <c r="AB303" i="6"/>
  <c r="AA303" i="6"/>
  <c r="AC303" i="6"/>
  <c r="AB231" i="6"/>
  <c r="AA231" i="6"/>
  <c r="AC231" i="6"/>
  <c r="AB289" i="6"/>
  <c r="AA289" i="6"/>
  <c r="AC289" i="6"/>
  <c r="AB24" i="6"/>
  <c r="AA24" i="6"/>
  <c r="AC24" i="6"/>
  <c r="AB72" i="6"/>
  <c r="AA72" i="6"/>
  <c r="AC72" i="6"/>
  <c r="AB284" i="6"/>
  <c r="AA284" i="6"/>
  <c r="AC284" i="6"/>
  <c r="AB262" i="6"/>
  <c r="AA262" i="6"/>
  <c r="AC262" i="6"/>
  <c r="AB21" i="6"/>
  <c r="AA21" i="6"/>
  <c r="AC21" i="6"/>
  <c r="AB227" i="6"/>
  <c r="AA227" i="6"/>
  <c r="AC227" i="6"/>
  <c r="AB71" i="6"/>
  <c r="AA71" i="6"/>
  <c r="AC71" i="6"/>
  <c r="AB50" i="6"/>
  <c r="AA50" i="6"/>
  <c r="AC50" i="6"/>
  <c r="AB17" i="6"/>
  <c r="AA17" i="6"/>
  <c r="AC17" i="6"/>
  <c r="AB134" i="6"/>
  <c r="S134" i="6"/>
  <c r="W134" i="6"/>
  <c r="AA134" i="6"/>
  <c r="AC134" i="6"/>
  <c r="AB268" i="6"/>
  <c r="AA268" i="6"/>
  <c r="AC268" i="6"/>
  <c r="AB228" i="6"/>
  <c r="AA228" i="6"/>
  <c r="AC228" i="6"/>
  <c r="AB199" i="6"/>
  <c r="AA199" i="6"/>
  <c r="AC199" i="6"/>
  <c r="AB150" i="6"/>
  <c r="AA150" i="6"/>
  <c r="AC150" i="6"/>
  <c r="AB146" i="6"/>
  <c r="S146" i="6"/>
  <c r="W146" i="6"/>
  <c r="AA146" i="6"/>
  <c r="AC146" i="6"/>
  <c r="AB251" i="6"/>
  <c r="AA251" i="6"/>
  <c r="AC251" i="6"/>
  <c r="AB122" i="6"/>
  <c r="AA122" i="6"/>
  <c r="AC122" i="6"/>
  <c r="AB160" i="6"/>
  <c r="AA160" i="6"/>
  <c r="AC160" i="6"/>
  <c r="AB234" i="6"/>
  <c r="AA234" i="6"/>
  <c r="AC234" i="6"/>
  <c r="AB218" i="6"/>
  <c r="AA218" i="6"/>
  <c r="AC218" i="6"/>
  <c r="AB23" i="6"/>
  <c r="AA23" i="6"/>
  <c r="AC23" i="6"/>
  <c r="AB115" i="6"/>
  <c r="AA115" i="6"/>
  <c r="AC115" i="6"/>
  <c r="AB225" i="6"/>
  <c r="AA225" i="6"/>
  <c r="AC225" i="6"/>
  <c r="AB136" i="6"/>
  <c r="AA136" i="6"/>
  <c r="AC136" i="6"/>
  <c r="AB247" i="6"/>
  <c r="AA247" i="6"/>
  <c r="AC247" i="6"/>
  <c r="AB242" i="6"/>
  <c r="AA242" i="6"/>
  <c r="AC242" i="6"/>
  <c r="AB145" i="6"/>
  <c r="AA145" i="6"/>
  <c r="AC145" i="6"/>
  <c r="AB95" i="6"/>
  <c r="AA95" i="6"/>
  <c r="AC95" i="6"/>
  <c r="AB181" i="6"/>
  <c r="AA181" i="6"/>
  <c r="AC181" i="6"/>
  <c r="AB20" i="6"/>
  <c r="AA20" i="6"/>
  <c r="AC20" i="6"/>
  <c r="AB188" i="6"/>
  <c r="AA188" i="6"/>
  <c r="AC188" i="6"/>
  <c r="AB61" i="6"/>
  <c r="AA61" i="6"/>
  <c r="AC61" i="6"/>
  <c r="AB18" i="6"/>
  <c r="AA18" i="6"/>
  <c r="AC18" i="6"/>
  <c r="AB77" i="6"/>
  <c r="AA77" i="6"/>
  <c r="AC77" i="6"/>
  <c r="AB299" i="6"/>
  <c r="AA299" i="6"/>
  <c r="AC299" i="6"/>
  <c r="AB177" i="6"/>
  <c r="AA177" i="6"/>
  <c r="AC177" i="6"/>
  <c r="AB147" i="6"/>
  <c r="AA147" i="6"/>
  <c r="AC147" i="6"/>
  <c r="AB271" i="6"/>
  <c r="AA271" i="6"/>
  <c r="AC271" i="6"/>
  <c r="AB142" i="6"/>
  <c r="S142" i="6"/>
  <c r="W142" i="6"/>
  <c r="AA142" i="6"/>
  <c r="AC142" i="6"/>
  <c r="AB98" i="6"/>
  <c r="AA98" i="6"/>
  <c r="AC98" i="6"/>
  <c r="AB266" i="6"/>
  <c r="AA266" i="6"/>
  <c r="AC266" i="6"/>
  <c r="AB230" i="6"/>
  <c r="AA230" i="6"/>
  <c r="AC230" i="6"/>
  <c r="AB148" i="6"/>
  <c r="AA148" i="6"/>
  <c r="AC148" i="6"/>
  <c r="AB128" i="6"/>
  <c r="AA128" i="6"/>
  <c r="AC128" i="6"/>
  <c r="AB206" i="6"/>
  <c r="AA206" i="6"/>
  <c r="AC206" i="6"/>
  <c r="AB13" i="6"/>
  <c r="AA13" i="6"/>
  <c r="AC13" i="6"/>
  <c r="AB197" i="6"/>
  <c r="AA197" i="6"/>
  <c r="AC197" i="6"/>
  <c r="AB154" i="6"/>
  <c r="AA154" i="6"/>
  <c r="AC154" i="6"/>
  <c r="AB123" i="6"/>
  <c r="S123" i="6"/>
  <c r="W123" i="6"/>
  <c r="AA123" i="6"/>
  <c r="AC123" i="6"/>
  <c r="AB16" i="6"/>
  <c r="AA16" i="6"/>
  <c r="AC16" i="6"/>
  <c r="AB125" i="6"/>
  <c r="AA125" i="6"/>
  <c r="AC125" i="6"/>
  <c r="AB165" i="6"/>
  <c r="AA165" i="6"/>
  <c r="AC165" i="6"/>
  <c r="AB33" i="6"/>
  <c r="S33" i="6"/>
  <c r="W33" i="6"/>
  <c r="AA33" i="6"/>
  <c r="AC33" i="6"/>
  <c r="AB180" i="6"/>
  <c r="AA180" i="6"/>
  <c r="AC180" i="6"/>
  <c r="AB141" i="6"/>
  <c r="AA141" i="6"/>
  <c r="AC141" i="6"/>
  <c r="AB25" i="6"/>
  <c r="AA25" i="6"/>
  <c r="AC25" i="6"/>
  <c r="AB201" i="6"/>
  <c r="AA201" i="6"/>
  <c r="AC201" i="6"/>
  <c r="AB58" i="6"/>
  <c r="AA58" i="6"/>
  <c r="AC58" i="6"/>
  <c r="AB235" i="6"/>
  <c r="AA235" i="6"/>
  <c r="AC235" i="6"/>
  <c r="AB137" i="6"/>
  <c r="AA137" i="6"/>
  <c r="AC137" i="6"/>
  <c r="AB79" i="6"/>
  <c r="AA79" i="6"/>
  <c r="AC79" i="6"/>
  <c r="AB152" i="6"/>
  <c r="AA152" i="6"/>
  <c r="AC152" i="6"/>
  <c r="AB232" i="6"/>
  <c r="AA232" i="6"/>
  <c r="AC232" i="6"/>
  <c r="AB219" i="6"/>
  <c r="AA219" i="6"/>
  <c r="AC219" i="6"/>
  <c r="AB87" i="6"/>
  <c r="S87" i="6"/>
  <c r="W87" i="6"/>
  <c r="AA87" i="6"/>
  <c r="AC87" i="6"/>
  <c r="AB83" i="6"/>
  <c r="AA83" i="6"/>
  <c r="AC83" i="6"/>
  <c r="AB118" i="6"/>
  <c r="AA118" i="6"/>
  <c r="AC118" i="6"/>
  <c r="AB172" i="6"/>
  <c r="AA172" i="6"/>
  <c r="AC172" i="6"/>
  <c r="AB168" i="6"/>
  <c r="AA168" i="6"/>
  <c r="AC168" i="6"/>
  <c r="AB184" i="6"/>
  <c r="AA184" i="6"/>
  <c r="AC184" i="6"/>
  <c r="AB70" i="6"/>
  <c r="AA70" i="6"/>
  <c r="AC70" i="6"/>
  <c r="AB205" i="6"/>
  <c r="AA205" i="6"/>
  <c r="AC205" i="6"/>
  <c r="AB133" i="6"/>
  <c r="AA133" i="6"/>
  <c r="AC133" i="6"/>
  <c r="AB3" i="6"/>
  <c r="AA3" i="6"/>
  <c r="AC3" i="6"/>
  <c r="AB75" i="6"/>
  <c r="AA75" i="6"/>
  <c r="AC75" i="6"/>
  <c r="AB179" i="6"/>
  <c r="AA179" i="6"/>
  <c r="AC179" i="6"/>
  <c r="AB97" i="6"/>
  <c r="AA97" i="6"/>
  <c r="AC97" i="6"/>
  <c r="AB99" i="6"/>
  <c r="AA99" i="6"/>
  <c r="AC99" i="6"/>
  <c r="AB291" i="6"/>
  <c r="AA291" i="6"/>
  <c r="AC291" i="6"/>
  <c r="AB9" i="6"/>
  <c r="AA9" i="6"/>
  <c r="AC9" i="6"/>
  <c r="AB29" i="6"/>
  <c r="AA29" i="6"/>
  <c r="AC29" i="6"/>
  <c r="AB192" i="6"/>
  <c r="AA192" i="6"/>
  <c r="AC192" i="6"/>
  <c r="AB170" i="6"/>
  <c r="AA170" i="6"/>
  <c r="AC170" i="6"/>
  <c r="AB63" i="6"/>
  <c r="AA63" i="6"/>
  <c r="AC63" i="6"/>
  <c r="AB210" i="6"/>
  <c r="AA210" i="6"/>
  <c r="AC210" i="6"/>
  <c r="AB196" i="6"/>
  <c r="AA196" i="6"/>
  <c r="AC196" i="6"/>
  <c r="AB130" i="6"/>
  <c r="AA130" i="6"/>
  <c r="AC130" i="6"/>
  <c r="AB140" i="6"/>
  <c r="AA140" i="6"/>
  <c r="AC140" i="6"/>
  <c r="AB64" i="6"/>
  <c r="AA64" i="6"/>
  <c r="AC64" i="6"/>
  <c r="AB233" i="6"/>
  <c r="AA233" i="6"/>
  <c r="AC233" i="6"/>
  <c r="AB153" i="6"/>
  <c r="AA153" i="6"/>
  <c r="AC153" i="6"/>
  <c r="AB245" i="6"/>
  <c r="AA245" i="6"/>
  <c r="AC245" i="6"/>
  <c r="AB100" i="6"/>
  <c r="AA100" i="6"/>
  <c r="AC100" i="6"/>
  <c r="AB124" i="6"/>
  <c r="AA124" i="6"/>
  <c r="AC124" i="6"/>
  <c r="AB89" i="6"/>
  <c r="AA89" i="6"/>
  <c r="AC89" i="6"/>
  <c r="AB286" i="6"/>
  <c r="AA286" i="6"/>
  <c r="AC286" i="6"/>
  <c r="AB280" i="6"/>
  <c r="AA280" i="6"/>
  <c r="AC280" i="6"/>
  <c r="AB138" i="6"/>
  <c r="AA138" i="6"/>
  <c r="AC138" i="6"/>
  <c r="AB126" i="6"/>
  <c r="AA126" i="6"/>
  <c r="AC126" i="6"/>
  <c r="AB52" i="6"/>
  <c r="AA52" i="6"/>
  <c r="AC52" i="6"/>
  <c r="AB44" i="6"/>
  <c r="AA44" i="6"/>
  <c r="AC44" i="6"/>
  <c r="AB88" i="6"/>
  <c r="AA88" i="6"/>
  <c r="AC88" i="6"/>
  <c r="AB144" i="6"/>
  <c r="AA144" i="6"/>
  <c r="AC144" i="6"/>
  <c r="AB86" i="6"/>
  <c r="AA86" i="6"/>
  <c r="AC86" i="6"/>
  <c r="AB81" i="6"/>
  <c r="AA81" i="6"/>
  <c r="AC81" i="6"/>
  <c r="AB94" i="6"/>
  <c r="AA94" i="6"/>
  <c r="AC94" i="6"/>
  <c r="AB28" i="6"/>
  <c r="AA28" i="6"/>
  <c r="AC28" i="6"/>
  <c r="AB49" i="6"/>
  <c r="AA49" i="6"/>
  <c r="AC49" i="6"/>
  <c r="AB318" i="6"/>
  <c r="AA318" i="6"/>
  <c r="AC318" i="6"/>
  <c r="AB57" i="6"/>
  <c r="S57" i="6"/>
  <c r="W57" i="6"/>
  <c r="AA57" i="6"/>
  <c r="AC57" i="6"/>
  <c r="AB258" i="6"/>
  <c r="AA258" i="6"/>
  <c r="AC258" i="6"/>
  <c r="AB203" i="6"/>
  <c r="AA203" i="6"/>
  <c r="AC203" i="6"/>
  <c r="AB42" i="6"/>
  <c r="AA42" i="6"/>
  <c r="AC42" i="6"/>
  <c r="AB119" i="6"/>
  <c r="AA119" i="6"/>
  <c r="AC119" i="6"/>
  <c r="AB223" i="6"/>
  <c r="AA223" i="6"/>
  <c r="AC223" i="6"/>
  <c r="AB222" i="6"/>
  <c r="AA222" i="6"/>
  <c r="AC222" i="6"/>
  <c r="AB8" i="6"/>
  <c r="AA8" i="6"/>
  <c r="AC8" i="6"/>
  <c r="AB110" i="6"/>
  <c r="AA110" i="6"/>
  <c r="AC110" i="6"/>
  <c r="AB244" i="6"/>
  <c r="AA244" i="6"/>
  <c r="AC244" i="6"/>
  <c r="AB200" i="6"/>
  <c r="AA200" i="6"/>
  <c r="AC200" i="6"/>
  <c r="AB69" i="6"/>
  <c r="AA69" i="6"/>
  <c r="AC69" i="6"/>
  <c r="AB213" i="6"/>
  <c r="AA213" i="6"/>
  <c r="AC213" i="6"/>
  <c r="AB260" i="6"/>
  <c r="AA260" i="6"/>
  <c r="AC260" i="6"/>
  <c r="AB267" i="6"/>
  <c r="AA267" i="6"/>
  <c r="AC267" i="6"/>
  <c r="AB252" i="6"/>
  <c r="AA252" i="6"/>
  <c r="AC252" i="6"/>
  <c r="Y149" i="6"/>
  <c r="Y39" i="6"/>
  <c r="Y22" i="6"/>
  <c r="Y53" i="6"/>
  <c r="Y45" i="6"/>
  <c r="Y15" i="6"/>
  <c r="Y32" i="6"/>
  <c r="Y239" i="6"/>
  <c r="Y287" i="6"/>
  <c r="Y263" i="6"/>
  <c r="Y84" i="6"/>
  <c r="Y11" i="6"/>
  <c r="Y178" i="6"/>
  <c r="Y290" i="6"/>
  <c r="Y132" i="6"/>
  <c r="Y92" i="6"/>
  <c r="Y173" i="6"/>
  <c r="Y93" i="6"/>
  <c r="Y14" i="6"/>
  <c r="Y105" i="6"/>
  <c r="Y107" i="6"/>
  <c r="Y104" i="6"/>
  <c r="Y127" i="6"/>
  <c r="Y35" i="6"/>
  <c r="Y161" i="6"/>
  <c r="Y226" i="6"/>
  <c r="Y248" i="6"/>
  <c r="Y185" i="6"/>
  <c r="Y131" i="6"/>
  <c r="Y36" i="6"/>
  <c r="Y277" i="6"/>
  <c r="Y305" i="6"/>
  <c r="Y151" i="6"/>
  <c r="Y47" i="6"/>
  <c r="Y278" i="6"/>
  <c r="Y183" i="6"/>
  <c r="Y308" i="6"/>
  <c r="Y214" i="6"/>
  <c r="Y167" i="6"/>
  <c r="Y209" i="6"/>
  <c r="Y171" i="6"/>
  <c r="Y316" i="6"/>
  <c r="Y315" i="6"/>
  <c r="Y159" i="6"/>
  <c r="Y312" i="6"/>
  <c r="Y31" i="6"/>
  <c r="Y40" i="6"/>
  <c r="Y56" i="6"/>
  <c r="Y10" i="6"/>
  <c r="Y26" i="6"/>
  <c r="Y5" i="6"/>
  <c r="Y7" i="6"/>
  <c r="Y41" i="6"/>
  <c r="Y112" i="6"/>
  <c r="Y6" i="6"/>
  <c r="Y12" i="6"/>
  <c r="Y163" i="6"/>
  <c r="Y65" i="6"/>
  <c r="Y207" i="6"/>
  <c r="Y281" i="6"/>
  <c r="Y101" i="6"/>
  <c r="Y274" i="6"/>
  <c r="Y300" i="6"/>
  <c r="Y236" i="6"/>
  <c r="Y279" i="6"/>
  <c r="Y111" i="6"/>
  <c r="Y120" i="6"/>
  <c r="Y275" i="6"/>
  <c r="Y91" i="6"/>
  <c r="Y38" i="6"/>
  <c r="Y54" i="6"/>
  <c r="Y117" i="6"/>
  <c r="Y82" i="6"/>
  <c r="Y186" i="6"/>
  <c r="Y68" i="6"/>
  <c r="Y59" i="6"/>
  <c r="Y282" i="6"/>
  <c r="Y73" i="6"/>
  <c r="Y34" i="6"/>
  <c r="Y176" i="6"/>
  <c r="Y164" i="6"/>
  <c r="Y240" i="6"/>
  <c r="Y129" i="6"/>
  <c r="Y162" i="6"/>
  <c r="Y294" i="6"/>
  <c r="Y215" i="6"/>
  <c r="Y143" i="6"/>
  <c r="Y139" i="6"/>
  <c r="Y46" i="6"/>
  <c r="Y194" i="6"/>
  <c r="Y220" i="6"/>
  <c r="Y276" i="6"/>
  <c r="Y211" i="6"/>
  <c r="Y208" i="6"/>
  <c r="Y254" i="6"/>
  <c r="Y116" i="6"/>
  <c r="Y109" i="6"/>
  <c r="Y48" i="6"/>
  <c r="Y257" i="6"/>
  <c r="Y157" i="6"/>
  <c r="Y156" i="6"/>
  <c r="Y19" i="6"/>
  <c r="Y30" i="6"/>
  <c r="Y198" i="6"/>
  <c r="Y221" i="6"/>
  <c r="Y51" i="6"/>
  <c r="Y166" i="6"/>
  <c r="Y27" i="6"/>
  <c r="Y103" i="6"/>
  <c r="Y256" i="6"/>
  <c r="Y202" i="6"/>
  <c r="Y241" i="6"/>
  <c r="Y302" i="6"/>
  <c r="Y328" i="6"/>
  <c r="Y195" i="6"/>
  <c r="Y175" i="6"/>
  <c r="Y121" i="6"/>
  <c r="Y174" i="6"/>
  <c r="Y224" i="6"/>
  <c r="Y43" i="6"/>
  <c r="Y37" i="6"/>
  <c r="Y155" i="6"/>
  <c r="Y216" i="6"/>
  <c r="Y182" i="6"/>
  <c r="Y66" i="6"/>
  <c r="Y229" i="6"/>
  <c r="Y113" i="6"/>
  <c r="Y313" i="6"/>
  <c r="Y76" i="6"/>
  <c r="Y187" i="6"/>
  <c r="Y217" i="6"/>
  <c r="Y317" i="6"/>
  <c r="Y212" i="6"/>
  <c r="Y108" i="6"/>
  <c r="Y55" i="6"/>
  <c r="Y322" i="6"/>
  <c r="Y298" i="6"/>
  <c r="Y303" i="6"/>
  <c r="Y231" i="6"/>
  <c r="Y289" i="6"/>
  <c r="Y24" i="6"/>
  <c r="Y72" i="6"/>
  <c r="Y284" i="6"/>
  <c r="Y262" i="6"/>
  <c r="Y21" i="6"/>
  <c r="Y227" i="6"/>
  <c r="Y71" i="6"/>
  <c r="Y50" i="6"/>
  <c r="Y17" i="6"/>
  <c r="Y134" i="6"/>
  <c r="Y268" i="6"/>
  <c r="Y228" i="6"/>
  <c r="Y199" i="6"/>
  <c r="Y150" i="6"/>
  <c r="Y146" i="6"/>
  <c r="Y251" i="6"/>
  <c r="Y122" i="6"/>
  <c r="Y160" i="6"/>
  <c r="Y234" i="6"/>
  <c r="Y218" i="6"/>
  <c r="Y23" i="6"/>
  <c r="Y115" i="6"/>
  <c r="Y225" i="6"/>
  <c r="Y136" i="6"/>
  <c r="Y247" i="6"/>
  <c r="Y242" i="6"/>
  <c r="Y145" i="6"/>
  <c r="Y95" i="6"/>
  <c r="Y181" i="6"/>
  <c r="Y20" i="6"/>
  <c r="Y188" i="6"/>
  <c r="Y61" i="6"/>
  <c r="Y18" i="6"/>
  <c r="Y77" i="6"/>
  <c r="Y299" i="6"/>
  <c r="Y177" i="6"/>
  <c r="Y147" i="6"/>
  <c r="Y271" i="6"/>
  <c r="Y142" i="6"/>
  <c r="Y98" i="6"/>
  <c r="Y266" i="6"/>
  <c r="Y230" i="6"/>
  <c r="Y148" i="6"/>
  <c r="Y128" i="6"/>
  <c r="Y206" i="6"/>
  <c r="Y13" i="6"/>
  <c r="Y197" i="6"/>
  <c r="Y154" i="6"/>
  <c r="Y123" i="6"/>
  <c r="Y16" i="6"/>
  <c r="Y125" i="6"/>
  <c r="Y165" i="6"/>
  <c r="Y33" i="6"/>
  <c r="Y180" i="6"/>
  <c r="Y141" i="6"/>
  <c r="Y25" i="6"/>
  <c r="Y201" i="6"/>
  <c r="Y58" i="6"/>
  <c r="Y235" i="6"/>
  <c r="Y137" i="6"/>
  <c r="Y79" i="6"/>
  <c r="Y152" i="6"/>
  <c r="Y232" i="6"/>
  <c r="Y219" i="6"/>
  <c r="Y87" i="6"/>
  <c r="Y83" i="6"/>
  <c r="Y118" i="6"/>
  <c r="Y172" i="6"/>
  <c r="Y168" i="6"/>
  <c r="Y184" i="6"/>
  <c r="Y70" i="6"/>
  <c r="Y205" i="6"/>
  <c r="Y133" i="6"/>
  <c r="Y3" i="6"/>
  <c r="Y75" i="6"/>
  <c r="Y179" i="6"/>
  <c r="Y97" i="6"/>
  <c r="Y99" i="6"/>
  <c r="Y291" i="6"/>
  <c r="Y9" i="6"/>
  <c r="Y29" i="6"/>
  <c r="Y192" i="6"/>
  <c r="Y170" i="6"/>
  <c r="Y63" i="6"/>
  <c r="Y210" i="6"/>
  <c r="Y196" i="6"/>
  <c r="Y130" i="6"/>
  <c r="Y140" i="6"/>
  <c r="Y64" i="6"/>
  <c r="Y233" i="6"/>
  <c r="Y153" i="6"/>
  <c r="Y245" i="6"/>
  <c r="Y100" i="6"/>
  <c r="Y124" i="6"/>
  <c r="Y89" i="6"/>
  <c r="Y286" i="6"/>
  <c r="Y280" i="6"/>
  <c r="Y138" i="6"/>
  <c r="Y126" i="6"/>
  <c r="Y52" i="6"/>
  <c r="Y44" i="6"/>
  <c r="Y88" i="6"/>
  <c r="Y144" i="6"/>
  <c r="Y86" i="6"/>
  <c r="Y81" i="6"/>
  <c r="Y94" i="6"/>
  <c r="Y28" i="6"/>
  <c r="Y49" i="6"/>
  <c r="Y318" i="6"/>
  <c r="Y57" i="6"/>
  <c r="Y258" i="6"/>
  <c r="Y203" i="6"/>
  <c r="Y42" i="6"/>
  <c r="Y119" i="6"/>
  <c r="Y223" i="6"/>
  <c r="Y222" i="6"/>
  <c r="Y8" i="6"/>
  <c r="Y110" i="6"/>
  <c r="Y244" i="6"/>
  <c r="Y200" i="6"/>
  <c r="Y69" i="6"/>
  <c r="Y213" i="6"/>
  <c r="Y260" i="6"/>
  <c r="Y267" i="6"/>
  <c r="Y252" i="6"/>
  <c r="U149" i="6"/>
  <c r="U39" i="6"/>
  <c r="U22" i="6"/>
  <c r="U53" i="6"/>
  <c r="U45" i="6"/>
  <c r="U15" i="6"/>
  <c r="U32" i="6"/>
  <c r="U239" i="6"/>
  <c r="U287" i="6"/>
  <c r="U263" i="6"/>
  <c r="U84" i="6"/>
  <c r="U11" i="6"/>
  <c r="U178" i="6"/>
  <c r="U290" i="6"/>
  <c r="U132" i="6"/>
  <c r="U92" i="6"/>
  <c r="U173" i="6"/>
  <c r="U93" i="6"/>
  <c r="U14" i="6"/>
  <c r="U105" i="6"/>
  <c r="U107" i="6"/>
  <c r="U104" i="6"/>
  <c r="U127" i="6"/>
  <c r="U35" i="6"/>
  <c r="U161" i="6"/>
  <c r="U226" i="6"/>
  <c r="U248" i="6"/>
  <c r="U185" i="6"/>
  <c r="U131" i="6"/>
  <c r="U36" i="6"/>
  <c r="U277" i="6"/>
  <c r="U305" i="6"/>
  <c r="U151" i="6"/>
  <c r="U47" i="6"/>
  <c r="U278" i="6"/>
  <c r="U183" i="6"/>
  <c r="U308" i="6"/>
  <c r="U214" i="6"/>
  <c r="U167" i="6"/>
  <c r="U209" i="6"/>
  <c r="U171" i="6"/>
  <c r="U316" i="6"/>
  <c r="U315" i="6"/>
  <c r="U159" i="6"/>
  <c r="U312" i="6"/>
  <c r="U31" i="6"/>
  <c r="U40" i="6"/>
  <c r="U56" i="6"/>
  <c r="U10" i="6"/>
  <c r="U26" i="6"/>
  <c r="U5" i="6"/>
  <c r="U7" i="6"/>
  <c r="U41" i="6"/>
  <c r="U112" i="6"/>
  <c r="U6" i="6"/>
  <c r="U12" i="6"/>
  <c r="U163" i="6"/>
  <c r="U65" i="6"/>
  <c r="U207" i="6"/>
  <c r="U281" i="6"/>
  <c r="U101" i="6"/>
  <c r="U274" i="6"/>
  <c r="U300" i="6"/>
  <c r="U236" i="6"/>
  <c r="U279" i="6"/>
  <c r="U111" i="6"/>
  <c r="U120" i="6"/>
  <c r="U275" i="6"/>
  <c r="U91" i="6"/>
  <c r="U38" i="6"/>
  <c r="U54" i="6"/>
  <c r="U117" i="6"/>
  <c r="U82" i="6"/>
  <c r="U186" i="6"/>
  <c r="U68" i="6"/>
  <c r="U59" i="6"/>
  <c r="U282" i="6"/>
  <c r="U73" i="6"/>
  <c r="U34" i="6"/>
  <c r="U176" i="6"/>
  <c r="U164" i="6"/>
  <c r="U240" i="6"/>
  <c r="U129" i="6"/>
  <c r="U162" i="6"/>
  <c r="U294" i="6"/>
  <c r="U215" i="6"/>
  <c r="U143" i="6"/>
  <c r="U139" i="6"/>
  <c r="U46" i="6"/>
  <c r="U194" i="6"/>
  <c r="U220" i="6"/>
  <c r="U276" i="6"/>
  <c r="U211" i="6"/>
  <c r="U208" i="6"/>
  <c r="U254" i="6"/>
  <c r="U116" i="6"/>
  <c r="U109" i="6"/>
  <c r="U48" i="6"/>
  <c r="U257" i="6"/>
  <c r="U157" i="6"/>
  <c r="U156" i="6"/>
  <c r="U19" i="6"/>
  <c r="U30" i="6"/>
  <c r="U198" i="6"/>
  <c r="U221" i="6"/>
  <c r="U51" i="6"/>
  <c r="U166" i="6"/>
  <c r="U27" i="6"/>
  <c r="U103" i="6"/>
  <c r="U256" i="6"/>
  <c r="U202" i="6"/>
  <c r="U241" i="6"/>
  <c r="U302" i="6"/>
  <c r="U328" i="6"/>
  <c r="U195" i="6"/>
  <c r="U175" i="6"/>
  <c r="U121" i="6"/>
  <c r="U174" i="6"/>
  <c r="U224" i="6"/>
  <c r="U43" i="6"/>
  <c r="U37" i="6"/>
  <c r="U155" i="6"/>
  <c r="U216" i="6"/>
  <c r="U182" i="6"/>
  <c r="U66" i="6"/>
  <c r="U229" i="6"/>
  <c r="U113" i="6"/>
  <c r="U313" i="6"/>
  <c r="U76" i="6"/>
  <c r="U187" i="6"/>
  <c r="U217" i="6"/>
  <c r="U317" i="6"/>
  <c r="U212" i="6"/>
  <c r="U108" i="6"/>
  <c r="U55" i="6"/>
  <c r="U322" i="6"/>
  <c r="U298" i="6"/>
  <c r="U303" i="6"/>
  <c r="U231" i="6"/>
  <c r="U289" i="6"/>
  <c r="U24" i="6"/>
  <c r="U72" i="6"/>
  <c r="U284" i="6"/>
  <c r="U262" i="6"/>
  <c r="U21" i="6"/>
  <c r="U227" i="6"/>
  <c r="U71" i="6"/>
  <c r="U50" i="6"/>
  <c r="U17" i="6"/>
  <c r="U134" i="6"/>
  <c r="U268" i="6"/>
  <c r="U228" i="6"/>
  <c r="U199" i="6"/>
  <c r="U150" i="6"/>
  <c r="U146" i="6"/>
  <c r="U251" i="6"/>
  <c r="U122" i="6"/>
  <c r="U160" i="6"/>
  <c r="U234" i="6"/>
  <c r="U218" i="6"/>
  <c r="U23" i="6"/>
  <c r="U115" i="6"/>
  <c r="U225" i="6"/>
  <c r="U136" i="6"/>
  <c r="U247" i="6"/>
  <c r="U242" i="6"/>
  <c r="U145" i="6"/>
  <c r="U95" i="6"/>
  <c r="U181" i="6"/>
  <c r="U20" i="6"/>
  <c r="U188" i="6"/>
  <c r="U61" i="6"/>
  <c r="U18" i="6"/>
  <c r="U77" i="6"/>
  <c r="U299" i="6"/>
  <c r="U177" i="6"/>
  <c r="U147" i="6"/>
  <c r="U271" i="6"/>
  <c r="U142" i="6"/>
  <c r="U98" i="6"/>
  <c r="U266" i="6"/>
  <c r="U230" i="6"/>
  <c r="U148" i="6"/>
  <c r="U128" i="6"/>
  <c r="U206" i="6"/>
  <c r="U13" i="6"/>
  <c r="U197" i="6"/>
  <c r="U154" i="6"/>
  <c r="U123" i="6"/>
  <c r="U16" i="6"/>
  <c r="U125" i="6"/>
  <c r="U165" i="6"/>
  <c r="U33" i="6"/>
  <c r="U180" i="6"/>
  <c r="U141" i="6"/>
  <c r="U25" i="6"/>
  <c r="U201" i="6"/>
  <c r="U58" i="6"/>
  <c r="U235" i="6"/>
  <c r="U137" i="6"/>
  <c r="U79" i="6"/>
  <c r="U152" i="6"/>
  <c r="U232" i="6"/>
  <c r="U219" i="6"/>
  <c r="U87" i="6"/>
  <c r="U83" i="6"/>
  <c r="U118" i="6"/>
  <c r="U172" i="6"/>
  <c r="U168" i="6"/>
  <c r="U184" i="6"/>
  <c r="U70" i="6"/>
  <c r="U205" i="6"/>
  <c r="U133" i="6"/>
  <c r="U3" i="6"/>
  <c r="U75" i="6"/>
  <c r="U179" i="6"/>
  <c r="U97" i="6"/>
  <c r="U99" i="6"/>
  <c r="U291" i="6"/>
  <c r="U9" i="6"/>
  <c r="U29" i="6"/>
  <c r="U192" i="6"/>
  <c r="U170" i="6"/>
  <c r="U63" i="6"/>
  <c r="U210" i="6"/>
  <c r="U196" i="6"/>
  <c r="U130" i="6"/>
  <c r="U140" i="6"/>
  <c r="U64" i="6"/>
  <c r="U233" i="6"/>
  <c r="U153" i="6"/>
  <c r="U245" i="6"/>
  <c r="U100" i="6"/>
  <c r="U124" i="6"/>
  <c r="U89" i="6"/>
  <c r="U286" i="6"/>
  <c r="U280" i="6"/>
  <c r="U138" i="6"/>
  <c r="U126" i="6"/>
  <c r="U52" i="6"/>
  <c r="U44" i="6"/>
  <c r="U88" i="6"/>
  <c r="U144" i="6"/>
  <c r="U86" i="6"/>
  <c r="U81" i="6"/>
  <c r="U94" i="6"/>
  <c r="U28" i="6"/>
  <c r="U49" i="6"/>
  <c r="U318" i="6"/>
  <c r="U57" i="6"/>
  <c r="U258" i="6"/>
  <c r="U203" i="6"/>
  <c r="U42" i="6"/>
  <c r="U119" i="6"/>
  <c r="U223" i="6"/>
  <c r="U222" i="6"/>
  <c r="U8" i="6"/>
  <c r="U110" i="6"/>
  <c r="U244" i="6"/>
  <c r="U200" i="6"/>
  <c r="U69" i="6"/>
  <c r="U213" i="6"/>
  <c r="U260" i="6"/>
  <c r="U267" i="6"/>
  <c r="U252" i="6"/>
  <c r="Q149" i="6"/>
  <c r="Q39" i="6"/>
  <c r="Q22" i="6"/>
  <c r="Q53" i="6"/>
  <c r="Q45" i="6"/>
  <c r="Q15" i="6"/>
  <c r="Q32" i="6"/>
  <c r="Q239" i="6"/>
  <c r="Q287" i="6"/>
  <c r="Q263" i="6"/>
  <c r="Q84" i="6"/>
  <c r="Q11" i="6"/>
  <c r="Q178" i="6"/>
  <c r="Q290" i="6"/>
  <c r="Q132" i="6"/>
  <c r="Q92" i="6"/>
  <c r="Q173" i="6"/>
  <c r="Q93" i="6"/>
  <c r="Q14" i="6"/>
  <c r="Q105" i="6"/>
  <c r="Q107" i="6"/>
  <c r="Q104" i="6"/>
  <c r="Q127" i="6"/>
  <c r="Q35" i="6"/>
  <c r="Q161" i="6"/>
  <c r="Q226" i="6"/>
  <c r="Q248" i="6"/>
  <c r="Q185" i="6"/>
  <c r="Q131" i="6"/>
  <c r="Q36" i="6"/>
  <c r="Q277" i="6"/>
  <c r="Q305" i="6"/>
  <c r="Q151" i="6"/>
  <c r="Q47" i="6"/>
  <c r="Q278" i="6"/>
  <c r="Q183" i="6"/>
  <c r="Q308" i="6"/>
  <c r="Q214" i="6"/>
  <c r="Q167" i="6"/>
  <c r="Q209" i="6"/>
  <c r="Q171" i="6"/>
  <c r="Q316" i="6"/>
  <c r="Q315" i="6"/>
  <c r="Q159" i="6"/>
  <c r="Q312" i="6"/>
  <c r="Q31" i="6"/>
  <c r="Q40" i="6"/>
  <c r="Q56" i="6"/>
  <c r="Q10" i="6"/>
  <c r="Q26" i="6"/>
  <c r="Q5" i="6"/>
  <c r="Q7" i="6"/>
  <c r="Q41" i="6"/>
  <c r="Q112" i="6"/>
  <c r="Q6" i="6"/>
  <c r="Q12" i="6"/>
  <c r="Q163" i="6"/>
  <c r="Q65" i="6"/>
  <c r="Q207" i="6"/>
  <c r="Q281" i="6"/>
  <c r="Q101" i="6"/>
  <c r="Q274" i="6"/>
  <c r="Q300" i="6"/>
  <c r="Q236" i="6"/>
  <c r="Q279" i="6"/>
  <c r="Q111" i="6"/>
  <c r="Q120" i="6"/>
  <c r="Q275" i="6"/>
  <c r="Q91" i="6"/>
  <c r="Q38" i="6"/>
  <c r="Q54" i="6"/>
  <c r="Q117" i="6"/>
  <c r="Q82" i="6"/>
  <c r="Q186" i="6"/>
  <c r="Q68" i="6"/>
  <c r="Q59" i="6"/>
  <c r="Q282" i="6"/>
  <c r="Q73" i="6"/>
  <c r="Q34" i="6"/>
  <c r="Q176" i="6"/>
  <c r="Q164" i="6"/>
  <c r="Q240" i="6"/>
  <c r="Q129" i="6"/>
  <c r="Q162" i="6"/>
  <c r="Q294" i="6"/>
  <c r="Q215" i="6"/>
  <c r="Q143" i="6"/>
  <c r="Q139" i="6"/>
  <c r="Q46" i="6"/>
  <c r="Q194" i="6"/>
  <c r="Q220" i="6"/>
  <c r="Q276" i="6"/>
  <c r="Q211" i="6"/>
  <c r="Q208" i="6"/>
  <c r="Q254" i="6"/>
  <c r="Q116" i="6"/>
  <c r="Q109" i="6"/>
  <c r="Q48" i="6"/>
  <c r="Q257" i="6"/>
  <c r="Q157" i="6"/>
  <c r="Q156" i="6"/>
  <c r="Q19" i="6"/>
  <c r="Q30" i="6"/>
  <c r="Q198" i="6"/>
  <c r="Q221" i="6"/>
  <c r="Q51" i="6"/>
  <c r="Q166" i="6"/>
  <c r="Q27" i="6"/>
  <c r="Q103" i="6"/>
  <c r="Q256" i="6"/>
  <c r="Q202" i="6"/>
  <c r="Q241" i="6"/>
  <c r="Q302" i="6"/>
  <c r="Q328" i="6"/>
  <c r="Q195" i="6"/>
  <c r="Q175" i="6"/>
  <c r="Q121" i="6"/>
  <c r="Q174" i="6"/>
  <c r="Q224" i="6"/>
  <c r="Q43" i="6"/>
  <c r="Q37" i="6"/>
  <c r="Q155" i="6"/>
  <c r="Q216" i="6"/>
  <c r="Q182" i="6"/>
  <c r="Q66" i="6"/>
  <c r="Q229" i="6"/>
  <c r="Q113" i="6"/>
  <c r="Q313" i="6"/>
  <c r="Q76" i="6"/>
  <c r="Q187" i="6"/>
  <c r="Q217" i="6"/>
  <c r="Q317" i="6"/>
  <c r="Q212" i="6"/>
  <c r="Q108" i="6"/>
  <c r="Q55" i="6"/>
  <c r="Q322" i="6"/>
  <c r="Q298" i="6"/>
  <c r="Q303" i="6"/>
  <c r="Q231" i="6"/>
  <c r="Q289" i="6"/>
  <c r="Q24" i="6"/>
  <c r="Q72" i="6"/>
  <c r="Q284" i="6"/>
  <c r="Q262" i="6"/>
  <c r="Q21" i="6"/>
  <c r="Q227" i="6"/>
  <c r="Q71" i="6"/>
  <c r="Q50" i="6"/>
  <c r="Q17" i="6"/>
  <c r="Q134" i="6"/>
  <c r="Q268" i="6"/>
  <c r="Q228" i="6"/>
  <c r="Q199" i="6"/>
  <c r="Q150" i="6"/>
  <c r="Q146" i="6"/>
  <c r="Q251" i="6"/>
  <c r="Q122" i="6"/>
  <c r="Q160" i="6"/>
  <c r="Q234" i="6"/>
  <c r="Q218" i="6"/>
  <c r="Q23" i="6"/>
  <c r="Q115" i="6"/>
  <c r="Q225" i="6"/>
  <c r="Q136" i="6"/>
  <c r="Q247" i="6"/>
  <c r="Q242" i="6"/>
  <c r="Q145" i="6"/>
  <c r="Q95" i="6"/>
  <c r="Q181" i="6"/>
  <c r="Q20" i="6"/>
  <c r="Q188" i="6"/>
  <c r="Q61" i="6"/>
  <c r="Q18" i="6"/>
  <c r="Q77" i="6"/>
  <c r="Q299" i="6"/>
  <c r="Q177" i="6"/>
  <c r="Q147" i="6"/>
  <c r="Q271" i="6"/>
  <c r="Q142" i="6"/>
  <c r="Q98" i="6"/>
  <c r="Q266" i="6"/>
  <c r="Q230" i="6"/>
  <c r="Q148" i="6"/>
  <c r="Q128" i="6"/>
  <c r="Q206" i="6"/>
  <c r="Q13" i="6"/>
  <c r="Q197" i="6"/>
  <c r="Q154" i="6"/>
  <c r="Q123" i="6"/>
  <c r="Q16" i="6"/>
  <c r="Q125" i="6"/>
  <c r="Q165" i="6"/>
  <c r="Q33" i="6"/>
  <c r="Q180" i="6"/>
  <c r="Q141" i="6"/>
  <c r="Q25" i="6"/>
  <c r="Q201" i="6"/>
  <c r="Q58" i="6"/>
  <c r="Q235" i="6"/>
  <c r="Q137" i="6"/>
  <c r="Q79" i="6"/>
  <c r="Q152" i="6"/>
  <c r="Q232" i="6"/>
  <c r="Q219" i="6"/>
  <c r="Q87" i="6"/>
  <c r="Q83" i="6"/>
  <c r="Q118" i="6"/>
  <c r="Q172" i="6"/>
  <c r="Q168" i="6"/>
  <c r="Q184" i="6"/>
  <c r="Q70" i="6"/>
  <c r="Q205" i="6"/>
  <c r="Q133" i="6"/>
  <c r="Q3" i="6"/>
  <c r="Q75" i="6"/>
  <c r="Q179" i="6"/>
  <c r="Q97" i="6"/>
  <c r="Q99" i="6"/>
  <c r="Q291" i="6"/>
  <c r="Q9" i="6"/>
  <c r="Q29" i="6"/>
  <c r="Q192" i="6"/>
  <c r="Q170" i="6"/>
  <c r="Q63" i="6"/>
  <c r="Q210" i="6"/>
  <c r="Q196" i="6"/>
  <c r="Q130" i="6"/>
  <c r="Q140" i="6"/>
  <c r="Q64" i="6"/>
  <c r="Q233" i="6"/>
  <c r="Q153" i="6"/>
  <c r="Q245" i="6"/>
  <c r="Q100" i="6"/>
  <c r="Q124" i="6"/>
  <c r="Q89" i="6"/>
  <c r="Q286" i="6"/>
  <c r="Q280" i="6"/>
  <c r="Q138" i="6"/>
  <c r="Q126" i="6"/>
  <c r="Q52" i="6"/>
  <c r="Q44" i="6"/>
  <c r="Q88" i="6"/>
  <c r="Q144" i="6"/>
  <c r="Q86" i="6"/>
  <c r="Q81" i="6"/>
  <c r="Q94" i="6"/>
  <c r="Q28" i="6"/>
  <c r="Q49" i="6"/>
  <c r="Q318" i="6"/>
  <c r="Q57" i="6"/>
  <c r="Q258" i="6"/>
  <c r="Q203" i="6"/>
  <c r="Q42" i="6"/>
  <c r="Q119" i="6"/>
  <c r="Q223" i="6"/>
  <c r="Q222" i="6"/>
  <c r="Q8" i="6"/>
  <c r="Q110" i="6"/>
  <c r="Q244" i="6"/>
  <c r="Q200" i="6"/>
  <c r="Q69" i="6"/>
  <c r="Q213" i="6"/>
  <c r="Q260" i="6"/>
  <c r="Q267" i="6"/>
  <c r="Q252" i="6"/>
  <c r="M149" i="6"/>
  <c r="M39" i="6"/>
  <c r="M22" i="6"/>
  <c r="M53" i="6"/>
  <c r="M45" i="6"/>
  <c r="M15" i="6"/>
  <c r="M32" i="6"/>
  <c r="M239" i="6"/>
  <c r="M287" i="6"/>
  <c r="M263" i="6"/>
  <c r="M84" i="6"/>
  <c r="M11" i="6"/>
  <c r="M178" i="6"/>
  <c r="M290" i="6"/>
  <c r="M132" i="6"/>
  <c r="M92" i="6"/>
  <c r="M173" i="6"/>
  <c r="M93" i="6"/>
  <c r="M14" i="6"/>
  <c r="M105" i="6"/>
  <c r="M107" i="6"/>
  <c r="M104" i="6"/>
  <c r="M127" i="6"/>
  <c r="M35" i="6"/>
  <c r="M161" i="6"/>
  <c r="M226" i="6"/>
  <c r="M248" i="6"/>
  <c r="M185" i="6"/>
  <c r="M131" i="6"/>
  <c r="M36" i="6"/>
  <c r="M277" i="6"/>
  <c r="M305" i="6"/>
  <c r="M151" i="6"/>
  <c r="M47" i="6"/>
  <c r="M278" i="6"/>
  <c r="M183" i="6"/>
  <c r="M308" i="6"/>
  <c r="M214" i="6"/>
  <c r="M167" i="6"/>
  <c r="M209" i="6"/>
  <c r="M171" i="6"/>
  <c r="M316" i="6"/>
  <c r="M315" i="6"/>
  <c r="M159" i="6"/>
  <c r="M312" i="6"/>
  <c r="M31" i="6"/>
  <c r="M40" i="6"/>
  <c r="M56" i="6"/>
  <c r="M10" i="6"/>
  <c r="M26" i="6"/>
  <c r="M5" i="6"/>
  <c r="M7" i="6"/>
  <c r="M41" i="6"/>
  <c r="M112" i="6"/>
  <c r="M6" i="6"/>
  <c r="M12" i="6"/>
  <c r="M163" i="6"/>
  <c r="M65" i="6"/>
  <c r="M207" i="6"/>
  <c r="M281" i="6"/>
  <c r="M101" i="6"/>
  <c r="M274" i="6"/>
  <c r="M300" i="6"/>
  <c r="M236" i="6"/>
  <c r="M279" i="6"/>
  <c r="M111" i="6"/>
  <c r="M120" i="6"/>
  <c r="M275" i="6"/>
  <c r="M91" i="6"/>
  <c r="M38" i="6"/>
  <c r="M54" i="6"/>
  <c r="M117" i="6"/>
  <c r="M82" i="6"/>
  <c r="M186" i="6"/>
  <c r="M68" i="6"/>
  <c r="M59" i="6"/>
  <c r="M282" i="6"/>
  <c r="M73" i="6"/>
  <c r="M34" i="6"/>
  <c r="M176" i="6"/>
  <c r="M164" i="6"/>
  <c r="M240" i="6"/>
  <c r="M129" i="6"/>
  <c r="M162" i="6"/>
  <c r="M294" i="6"/>
  <c r="M215" i="6"/>
  <c r="M143" i="6"/>
  <c r="M139" i="6"/>
  <c r="M46" i="6"/>
  <c r="M194" i="6"/>
  <c r="M220" i="6"/>
  <c r="M276" i="6"/>
  <c r="M211" i="6"/>
  <c r="M208" i="6"/>
  <c r="M254" i="6"/>
  <c r="M116" i="6"/>
  <c r="M109" i="6"/>
  <c r="M48" i="6"/>
  <c r="M257" i="6"/>
  <c r="M157" i="6"/>
  <c r="M156" i="6"/>
  <c r="M19" i="6"/>
  <c r="M30" i="6"/>
  <c r="M198" i="6"/>
  <c r="M221" i="6"/>
  <c r="M51" i="6"/>
  <c r="M166" i="6"/>
  <c r="M27" i="6"/>
  <c r="M103" i="6"/>
  <c r="M256" i="6"/>
  <c r="M202" i="6"/>
  <c r="M241" i="6"/>
  <c r="M302" i="6"/>
  <c r="M328" i="6"/>
  <c r="M195" i="6"/>
  <c r="M175" i="6"/>
  <c r="M121" i="6"/>
  <c r="M174" i="6"/>
  <c r="M224" i="6"/>
  <c r="M43" i="6"/>
  <c r="M37" i="6"/>
  <c r="M155" i="6"/>
  <c r="M216" i="6"/>
  <c r="M182" i="6"/>
  <c r="M66" i="6"/>
  <c r="M229" i="6"/>
  <c r="M113" i="6"/>
  <c r="M313" i="6"/>
  <c r="M76" i="6"/>
  <c r="M187" i="6"/>
  <c r="M217" i="6"/>
  <c r="M317" i="6"/>
  <c r="M212" i="6"/>
  <c r="M108" i="6"/>
  <c r="M55" i="6"/>
  <c r="M322" i="6"/>
  <c r="M298" i="6"/>
  <c r="M303" i="6"/>
  <c r="M231" i="6"/>
  <c r="M289" i="6"/>
  <c r="M24" i="6"/>
  <c r="M72" i="6"/>
  <c r="M284" i="6"/>
  <c r="M262" i="6"/>
  <c r="M21" i="6"/>
  <c r="M227" i="6"/>
  <c r="M71" i="6"/>
  <c r="M50" i="6"/>
  <c r="M17" i="6"/>
  <c r="M134" i="6"/>
  <c r="M268" i="6"/>
  <c r="M228" i="6"/>
  <c r="M199" i="6"/>
  <c r="M150" i="6"/>
  <c r="M146" i="6"/>
  <c r="M251" i="6"/>
  <c r="M122" i="6"/>
  <c r="M160" i="6"/>
  <c r="M234" i="6"/>
  <c r="M218" i="6"/>
  <c r="M23" i="6"/>
  <c r="M115" i="6"/>
  <c r="M225" i="6"/>
  <c r="M136" i="6"/>
  <c r="M247" i="6"/>
  <c r="M242" i="6"/>
  <c r="M145" i="6"/>
  <c r="M95" i="6"/>
  <c r="M181" i="6"/>
  <c r="M20" i="6"/>
  <c r="M188" i="6"/>
  <c r="M61" i="6"/>
  <c r="M18" i="6"/>
  <c r="M77" i="6"/>
  <c r="M299" i="6"/>
  <c r="M177" i="6"/>
  <c r="M147" i="6"/>
  <c r="M271" i="6"/>
  <c r="M142" i="6"/>
  <c r="M98" i="6"/>
  <c r="M266" i="6"/>
  <c r="M230" i="6"/>
  <c r="M148" i="6"/>
  <c r="M128" i="6"/>
  <c r="M206" i="6"/>
  <c r="M13" i="6"/>
  <c r="M197" i="6"/>
  <c r="M154" i="6"/>
  <c r="M123" i="6"/>
  <c r="M16" i="6"/>
  <c r="M125" i="6"/>
  <c r="M165" i="6"/>
  <c r="M33" i="6"/>
  <c r="M180" i="6"/>
  <c r="M141" i="6"/>
  <c r="M25" i="6"/>
  <c r="M201" i="6"/>
  <c r="M58" i="6"/>
  <c r="M235" i="6"/>
  <c r="M137" i="6"/>
  <c r="M79" i="6"/>
  <c r="M152" i="6"/>
  <c r="M232" i="6"/>
  <c r="M219" i="6"/>
  <c r="M87" i="6"/>
  <c r="M83" i="6"/>
  <c r="M118" i="6"/>
  <c r="M172" i="6"/>
  <c r="M168" i="6"/>
  <c r="M184" i="6"/>
  <c r="M70" i="6"/>
  <c r="M205" i="6"/>
  <c r="M133" i="6"/>
  <c r="M3" i="6"/>
  <c r="M75" i="6"/>
  <c r="M179" i="6"/>
  <c r="M97" i="6"/>
  <c r="M99" i="6"/>
  <c r="M291" i="6"/>
  <c r="M9" i="6"/>
  <c r="M29" i="6"/>
  <c r="M192" i="6"/>
  <c r="M170" i="6"/>
  <c r="M63" i="6"/>
  <c r="M210" i="6"/>
  <c r="M196" i="6"/>
  <c r="M130" i="6"/>
  <c r="M140" i="6"/>
  <c r="M64" i="6"/>
  <c r="M233" i="6"/>
  <c r="M153" i="6"/>
  <c r="M245" i="6"/>
  <c r="M100" i="6"/>
  <c r="M124" i="6"/>
  <c r="M89" i="6"/>
  <c r="M286" i="6"/>
  <c r="M280" i="6"/>
  <c r="M138" i="6"/>
  <c r="M126" i="6"/>
  <c r="M52" i="6"/>
  <c r="M44" i="6"/>
  <c r="M88" i="6"/>
  <c r="M144" i="6"/>
  <c r="M86" i="6"/>
  <c r="M81" i="6"/>
  <c r="M94" i="6"/>
  <c r="M28" i="6"/>
  <c r="M49" i="6"/>
  <c r="M318" i="6"/>
  <c r="M57" i="6"/>
  <c r="M258" i="6"/>
  <c r="M203" i="6"/>
  <c r="M42" i="6"/>
  <c r="M119" i="6"/>
  <c r="M223" i="6"/>
  <c r="M222" i="6"/>
  <c r="M8" i="6"/>
  <c r="M110" i="6"/>
  <c r="M244" i="6"/>
  <c r="M200" i="6"/>
  <c r="M69" i="6"/>
  <c r="M213" i="6"/>
  <c r="M260" i="6"/>
  <c r="M267" i="6"/>
  <c r="M252" i="6"/>
  <c r="I149" i="6"/>
  <c r="I39" i="6"/>
  <c r="I22" i="6"/>
  <c r="I53" i="6"/>
  <c r="I45" i="6"/>
  <c r="I15" i="6"/>
  <c r="I32" i="6"/>
  <c r="I239" i="6"/>
  <c r="I287" i="6"/>
  <c r="I263" i="6"/>
  <c r="I84" i="6"/>
  <c r="I11" i="6"/>
  <c r="I178" i="6"/>
  <c r="I290" i="6"/>
  <c r="I132" i="6"/>
  <c r="I92" i="6"/>
  <c r="I173" i="6"/>
  <c r="I93" i="6"/>
  <c r="I14" i="6"/>
  <c r="I105" i="6"/>
  <c r="I107" i="6"/>
  <c r="I104" i="6"/>
  <c r="I127" i="6"/>
  <c r="I35" i="6"/>
  <c r="I161" i="6"/>
  <c r="I226" i="6"/>
  <c r="I248" i="6"/>
  <c r="I185" i="6"/>
  <c r="I131" i="6"/>
  <c r="I36" i="6"/>
  <c r="I277" i="6"/>
  <c r="I305" i="6"/>
  <c r="I151" i="6"/>
  <c r="I47" i="6"/>
  <c r="I278" i="6"/>
  <c r="I183" i="6"/>
  <c r="I308" i="6"/>
  <c r="I214" i="6"/>
  <c r="I167" i="6"/>
  <c r="I209" i="6"/>
  <c r="I171" i="6"/>
  <c r="I316" i="6"/>
  <c r="I315" i="6"/>
  <c r="I159" i="6"/>
  <c r="I312" i="6"/>
  <c r="I31" i="6"/>
  <c r="I40" i="6"/>
  <c r="I56" i="6"/>
  <c r="I26" i="6"/>
  <c r="I5" i="6"/>
  <c r="I7" i="6"/>
  <c r="I41" i="6"/>
  <c r="I112" i="6"/>
  <c r="I6" i="6"/>
  <c r="I12" i="6"/>
  <c r="I163" i="6"/>
  <c r="I65" i="6"/>
  <c r="I207" i="6"/>
  <c r="I281" i="6"/>
  <c r="I101" i="6"/>
  <c r="I274" i="6"/>
  <c r="I300" i="6"/>
  <c r="I236" i="6"/>
  <c r="I279" i="6"/>
  <c r="I111" i="6"/>
  <c r="I120" i="6"/>
  <c r="I275" i="6"/>
  <c r="I91" i="6"/>
  <c r="I38" i="6"/>
  <c r="I54" i="6"/>
  <c r="I117" i="6"/>
  <c r="I82" i="6"/>
  <c r="I186" i="6"/>
  <c r="I68" i="6"/>
  <c r="I59" i="6"/>
  <c r="I282" i="6"/>
  <c r="I73" i="6"/>
  <c r="I34" i="6"/>
  <c r="I176" i="6"/>
  <c r="I164" i="6"/>
  <c r="I240" i="6"/>
  <c r="I129" i="6"/>
  <c r="I162" i="6"/>
  <c r="I294" i="6"/>
  <c r="I215" i="6"/>
  <c r="I143" i="6"/>
  <c r="I139" i="6"/>
  <c r="I46" i="6"/>
  <c r="I194" i="6"/>
  <c r="I220" i="6"/>
  <c r="I276" i="6"/>
  <c r="I211" i="6"/>
  <c r="I208" i="6"/>
  <c r="I254" i="6"/>
  <c r="I116" i="6"/>
  <c r="I109" i="6"/>
  <c r="I48" i="6"/>
  <c r="I257" i="6"/>
  <c r="I157" i="6"/>
  <c r="I156" i="6"/>
  <c r="I19" i="6"/>
  <c r="I30" i="6"/>
  <c r="I198" i="6"/>
  <c r="I221" i="6"/>
  <c r="I51" i="6"/>
  <c r="I166" i="6"/>
  <c r="I27" i="6"/>
  <c r="I103" i="6"/>
  <c r="I256" i="6"/>
  <c r="I202" i="6"/>
  <c r="I241" i="6"/>
  <c r="I302" i="6"/>
  <c r="I328" i="6"/>
  <c r="I195" i="6"/>
  <c r="I175" i="6"/>
  <c r="I121" i="6"/>
  <c r="I174" i="6"/>
  <c r="I224" i="6"/>
  <c r="I43" i="6"/>
  <c r="I37" i="6"/>
  <c r="I155" i="6"/>
  <c r="I216" i="6"/>
  <c r="I182" i="6"/>
  <c r="I66" i="6"/>
  <c r="I229" i="6"/>
  <c r="I113" i="6"/>
  <c r="I313" i="6"/>
  <c r="I76" i="6"/>
  <c r="I187" i="6"/>
  <c r="I217" i="6"/>
  <c r="I317" i="6"/>
  <c r="I212" i="6"/>
  <c r="I108" i="6"/>
  <c r="I55" i="6"/>
  <c r="I322" i="6"/>
  <c r="I298" i="6"/>
  <c r="I303" i="6"/>
  <c r="I231" i="6"/>
  <c r="I289" i="6"/>
  <c r="I24" i="6"/>
  <c r="I72" i="6"/>
  <c r="I284" i="6"/>
  <c r="I262" i="6"/>
  <c r="I21" i="6"/>
  <c r="I227" i="6"/>
  <c r="I71" i="6"/>
  <c r="I50" i="6"/>
  <c r="I17" i="6"/>
  <c r="I134" i="6"/>
  <c r="I268" i="6"/>
  <c r="I228" i="6"/>
  <c r="I199" i="6"/>
  <c r="I150" i="6"/>
  <c r="I146" i="6"/>
  <c r="I251" i="6"/>
  <c r="I122" i="6"/>
  <c r="I160" i="6"/>
  <c r="I234" i="6"/>
  <c r="I218" i="6"/>
  <c r="I23" i="6"/>
  <c r="I115" i="6"/>
  <c r="I225" i="6"/>
  <c r="I136" i="6"/>
  <c r="I247" i="6"/>
  <c r="I242" i="6"/>
  <c r="I145" i="6"/>
  <c r="I95" i="6"/>
  <c r="I181" i="6"/>
  <c r="I20" i="6"/>
  <c r="I188" i="6"/>
  <c r="I61" i="6"/>
  <c r="I18" i="6"/>
  <c r="I77" i="6"/>
  <c r="I299" i="6"/>
  <c r="I177" i="6"/>
  <c r="I147" i="6"/>
  <c r="I271" i="6"/>
  <c r="I142" i="6"/>
  <c r="I98" i="6"/>
  <c r="I266" i="6"/>
  <c r="I230" i="6"/>
  <c r="I148" i="6"/>
  <c r="I128" i="6"/>
  <c r="I206" i="6"/>
  <c r="I13" i="6"/>
  <c r="I197" i="6"/>
  <c r="I154" i="6"/>
  <c r="I123" i="6"/>
  <c r="I16" i="6"/>
  <c r="I125" i="6"/>
  <c r="I165" i="6"/>
  <c r="I33" i="6"/>
  <c r="I180" i="6"/>
  <c r="I141" i="6"/>
  <c r="I25" i="6"/>
  <c r="I201" i="6"/>
  <c r="I58" i="6"/>
  <c r="I235" i="6"/>
  <c r="I137" i="6"/>
  <c r="I79" i="6"/>
  <c r="I152" i="6"/>
  <c r="I232" i="6"/>
  <c r="I219" i="6"/>
  <c r="I87" i="6"/>
  <c r="I83" i="6"/>
  <c r="I118" i="6"/>
  <c r="I172" i="6"/>
  <c r="I168" i="6"/>
  <c r="I184" i="6"/>
  <c r="I70" i="6"/>
  <c r="I205" i="6"/>
  <c r="I133" i="6"/>
  <c r="I3" i="6"/>
  <c r="I75" i="6"/>
  <c r="I179" i="6"/>
  <c r="I97" i="6"/>
  <c r="I99" i="6"/>
  <c r="I291" i="6"/>
  <c r="I9" i="6"/>
  <c r="I29" i="6"/>
  <c r="I192" i="6"/>
  <c r="I170" i="6"/>
  <c r="I63" i="6"/>
  <c r="I210" i="6"/>
  <c r="I196" i="6"/>
  <c r="I130" i="6"/>
  <c r="I140" i="6"/>
  <c r="I64" i="6"/>
  <c r="I233" i="6"/>
  <c r="I153" i="6"/>
  <c r="I245" i="6"/>
  <c r="I100" i="6"/>
  <c r="I124" i="6"/>
  <c r="I89" i="6"/>
  <c r="I286" i="6"/>
  <c r="I280" i="6"/>
  <c r="I138" i="6"/>
  <c r="I126" i="6"/>
  <c r="I52" i="6"/>
  <c r="I44" i="6"/>
  <c r="I88" i="6"/>
  <c r="I144" i="6"/>
  <c r="I86" i="6"/>
  <c r="I81" i="6"/>
  <c r="I94" i="6"/>
  <c r="I28" i="6"/>
  <c r="I49" i="6"/>
  <c r="I318" i="6"/>
  <c r="I57" i="6"/>
  <c r="I258" i="6"/>
  <c r="I203" i="6"/>
  <c r="I42" i="6"/>
  <c r="I119" i="6"/>
  <c r="I223" i="6"/>
  <c r="I222" i="6"/>
  <c r="I8" i="6"/>
  <c r="I110" i="6"/>
  <c r="I244" i="6"/>
  <c r="I200" i="6"/>
  <c r="I69" i="6"/>
  <c r="I213" i="6"/>
  <c r="I260" i="6"/>
  <c r="I267" i="6"/>
  <c r="I252" i="6"/>
  <c r="E149" i="6"/>
  <c r="E39" i="6"/>
  <c r="E22" i="6"/>
  <c r="E53" i="6"/>
  <c r="E45" i="6"/>
  <c r="E15" i="6"/>
  <c r="E32" i="6"/>
  <c r="E239" i="6"/>
  <c r="E287" i="6"/>
  <c r="E263" i="6"/>
  <c r="E84" i="6"/>
  <c r="E11" i="6"/>
  <c r="E178" i="6"/>
  <c r="E290" i="6"/>
  <c r="E132" i="6"/>
  <c r="E92" i="6"/>
  <c r="E173" i="6"/>
  <c r="E93" i="6"/>
  <c r="E14" i="6"/>
  <c r="E105" i="6"/>
  <c r="E107" i="6"/>
  <c r="E104" i="6"/>
  <c r="E127" i="6"/>
  <c r="E35" i="6"/>
  <c r="E161" i="6"/>
  <c r="E226" i="6"/>
  <c r="E248" i="6"/>
  <c r="E185" i="6"/>
  <c r="E131" i="6"/>
  <c r="E36" i="6"/>
  <c r="E277" i="6"/>
  <c r="E305" i="6"/>
  <c r="E151" i="6"/>
  <c r="E47" i="6"/>
  <c r="E278" i="6"/>
  <c r="E183" i="6"/>
  <c r="E308" i="6"/>
  <c r="E214" i="6"/>
  <c r="E167" i="6"/>
  <c r="E209" i="6"/>
  <c r="E171" i="6"/>
  <c r="E316" i="6"/>
  <c r="E315" i="6"/>
  <c r="E159" i="6"/>
  <c r="E312" i="6"/>
  <c r="E31" i="6"/>
  <c r="E40" i="6"/>
  <c r="E56" i="6"/>
  <c r="E10" i="6"/>
  <c r="E26" i="6"/>
  <c r="E5" i="6"/>
  <c r="E7" i="6"/>
  <c r="E41" i="6"/>
  <c r="E112" i="6"/>
  <c r="E6" i="6"/>
  <c r="E12" i="6"/>
  <c r="E163" i="6"/>
  <c r="E65" i="6"/>
  <c r="E207" i="6"/>
  <c r="E281" i="6"/>
  <c r="E101" i="6"/>
  <c r="E274" i="6"/>
  <c r="E300" i="6"/>
  <c r="E236" i="6"/>
  <c r="E279" i="6"/>
  <c r="E111" i="6"/>
  <c r="E120" i="6"/>
  <c r="E275" i="6"/>
  <c r="E91" i="6"/>
  <c r="E38" i="6"/>
  <c r="E54" i="6"/>
  <c r="E117" i="6"/>
  <c r="E82" i="6"/>
  <c r="E186" i="6"/>
  <c r="E68" i="6"/>
  <c r="E59" i="6"/>
  <c r="E282" i="6"/>
  <c r="E73" i="6"/>
  <c r="E34" i="6"/>
  <c r="E176" i="6"/>
  <c r="E164" i="6"/>
  <c r="E240" i="6"/>
  <c r="E129" i="6"/>
  <c r="E162" i="6"/>
  <c r="E294" i="6"/>
  <c r="E215" i="6"/>
  <c r="E143" i="6"/>
  <c r="E139" i="6"/>
  <c r="E46" i="6"/>
  <c r="E194" i="6"/>
  <c r="E220" i="6"/>
  <c r="E276" i="6"/>
  <c r="E211" i="6"/>
  <c r="E208" i="6"/>
  <c r="E254" i="6"/>
  <c r="E116" i="6"/>
  <c r="E109" i="6"/>
  <c r="E48" i="6"/>
  <c r="E257" i="6"/>
  <c r="E157" i="6"/>
  <c r="E156" i="6"/>
  <c r="E19" i="6"/>
  <c r="E30" i="6"/>
  <c r="E198" i="6"/>
  <c r="E221" i="6"/>
  <c r="E51" i="6"/>
  <c r="E166" i="6"/>
  <c r="E27" i="6"/>
  <c r="E103" i="6"/>
  <c r="E256" i="6"/>
  <c r="E202" i="6"/>
  <c r="E241" i="6"/>
  <c r="E302" i="6"/>
  <c r="E328" i="6"/>
  <c r="E195" i="6"/>
  <c r="E175" i="6"/>
  <c r="E121" i="6"/>
  <c r="E174" i="6"/>
  <c r="E224" i="6"/>
  <c r="E43" i="6"/>
  <c r="E37" i="6"/>
  <c r="E155" i="6"/>
  <c r="E216" i="6"/>
  <c r="E182" i="6"/>
  <c r="E66" i="6"/>
  <c r="E229" i="6"/>
  <c r="E113" i="6"/>
  <c r="E313" i="6"/>
  <c r="E76" i="6"/>
  <c r="E187" i="6"/>
  <c r="E217" i="6"/>
  <c r="E317" i="6"/>
  <c r="E212" i="6"/>
  <c r="E108" i="6"/>
  <c r="E55" i="6"/>
  <c r="E322" i="6"/>
  <c r="E298" i="6"/>
  <c r="E303" i="6"/>
  <c r="E231" i="6"/>
  <c r="E289" i="6"/>
  <c r="E24" i="6"/>
  <c r="E72" i="6"/>
  <c r="E284" i="6"/>
  <c r="E262" i="6"/>
  <c r="E21" i="6"/>
  <c r="E227" i="6"/>
  <c r="E71" i="6"/>
  <c r="E50" i="6"/>
  <c r="E17" i="6"/>
  <c r="E134" i="6"/>
  <c r="E268" i="6"/>
  <c r="E228" i="6"/>
  <c r="E199" i="6"/>
  <c r="E150" i="6"/>
  <c r="E146" i="6"/>
  <c r="E251" i="6"/>
  <c r="E122" i="6"/>
  <c r="E160" i="6"/>
  <c r="E234" i="6"/>
  <c r="E218" i="6"/>
  <c r="E23" i="6"/>
  <c r="E115" i="6"/>
  <c r="E225" i="6"/>
  <c r="E136" i="6"/>
  <c r="E247" i="6"/>
  <c r="E242" i="6"/>
  <c r="E145" i="6"/>
  <c r="E95" i="6"/>
  <c r="E181" i="6"/>
  <c r="E20" i="6"/>
  <c r="E188" i="6"/>
  <c r="E61" i="6"/>
  <c r="E18" i="6"/>
  <c r="E77" i="6"/>
  <c r="E299" i="6"/>
  <c r="E177" i="6"/>
  <c r="E147" i="6"/>
  <c r="E271" i="6"/>
  <c r="E142" i="6"/>
  <c r="E98" i="6"/>
  <c r="E266" i="6"/>
  <c r="E230" i="6"/>
  <c r="E148" i="6"/>
  <c r="E128" i="6"/>
  <c r="E206" i="6"/>
  <c r="E13" i="6"/>
  <c r="E197" i="6"/>
  <c r="E154" i="6"/>
  <c r="E123" i="6"/>
  <c r="E16" i="6"/>
  <c r="E125" i="6"/>
  <c r="E165" i="6"/>
  <c r="E33" i="6"/>
  <c r="E180" i="6"/>
  <c r="E141" i="6"/>
  <c r="E25" i="6"/>
  <c r="E201" i="6"/>
  <c r="E58" i="6"/>
  <c r="E235" i="6"/>
  <c r="E137" i="6"/>
  <c r="E79" i="6"/>
  <c r="E152" i="6"/>
  <c r="E232" i="6"/>
  <c r="E219" i="6"/>
  <c r="E87" i="6"/>
  <c r="E83" i="6"/>
  <c r="E118" i="6"/>
  <c r="E172" i="6"/>
  <c r="E168" i="6"/>
  <c r="E184" i="6"/>
  <c r="E70" i="6"/>
  <c r="E205" i="6"/>
  <c r="E133" i="6"/>
  <c r="E3" i="6"/>
  <c r="E75" i="6"/>
  <c r="E179" i="6"/>
  <c r="E97" i="6"/>
  <c r="E99" i="6"/>
  <c r="E291" i="6"/>
  <c r="E9" i="6"/>
  <c r="E29" i="6"/>
  <c r="E192" i="6"/>
  <c r="E170" i="6"/>
  <c r="E63" i="6"/>
  <c r="E210" i="6"/>
  <c r="E196" i="6"/>
  <c r="E130" i="6"/>
  <c r="E140" i="6"/>
  <c r="E64" i="6"/>
  <c r="E233" i="6"/>
  <c r="E153" i="6"/>
  <c r="E245" i="6"/>
  <c r="E100" i="6"/>
  <c r="E124" i="6"/>
  <c r="E89" i="6"/>
  <c r="E286" i="6"/>
  <c r="E280" i="6"/>
  <c r="E138" i="6"/>
  <c r="E126" i="6"/>
  <c r="E52" i="6"/>
  <c r="E44" i="6"/>
  <c r="E88" i="6"/>
  <c r="E144" i="6"/>
  <c r="E86" i="6"/>
  <c r="E81" i="6"/>
  <c r="E94" i="6"/>
  <c r="E28" i="6"/>
  <c r="E49" i="6"/>
  <c r="E318" i="6"/>
  <c r="E57" i="6"/>
  <c r="E258" i="6"/>
  <c r="E203" i="6"/>
  <c r="E42" i="6"/>
  <c r="E119" i="6"/>
  <c r="E223" i="6"/>
  <c r="E222" i="6"/>
  <c r="E8" i="6"/>
  <c r="E110" i="6"/>
  <c r="E244" i="6"/>
  <c r="E200" i="6"/>
  <c r="E69" i="6"/>
  <c r="E213" i="6"/>
  <c r="E260" i="6"/>
  <c r="E267" i="6"/>
  <c r="E252" i="6"/>
  <c r="AP349" i="9"/>
  <c r="AJ349" i="9"/>
  <c r="AD349" i="9"/>
  <c r="X349" i="9"/>
  <c r="R349" i="9"/>
  <c r="L349" i="9"/>
  <c r="F349" i="9"/>
  <c r="AP390" i="9"/>
  <c r="AJ390" i="9"/>
  <c r="AD390" i="9"/>
  <c r="X390" i="9"/>
  <c r="R390" i="9"/>
  <c r="L390" i="9"/>
  <c r="F390" i="9"/>
  <c r="AP371" i="9"/>
  <c r="AJ371" i="9"/>
  <c r="AD371" i="9"/>
  <c r="X371" i="9"/>
  <c r="R371" i="9"/>
  <c r="L371" i="9"/>
  <c r="F371" i="9"/>
  <c r="AP358" i="9"/>
  <c r="AJ358" i="9"/>
  <c r="AD358" i="9"/>
  <c r="X358" i="9"/>
  <c r="R358" i="9"/>
  <c r="L358" i="9"/>
  <c r="F358" i="9"/>
  <c r="AP353" i="9"/>
  <c r="AJ353" i="9"/>
  <c r="AD353" i="9"/>
  <c r="X353" i="9"/>
  <c r="R353" i="9"/>
  <c r="L353" i="9"/>
  <c r="F353" i="9"/>
  <c r="AP373" i="9"/>
  <c r="AJ373" i="9"/>
  <c r="AD373" i="9"/>
  <c r="X373" i="9"/>
  <c r="R373" i="9"/>
  <c r="L373" i="9"/>
  <c r="F373" i="9"/>
  <c r="AP369" i="9"/>
  <c r="AJ369" i="9"/>
  <c r="AD369" i="9"/>
  <c r="X369" i="9"/>
  <c r="R369" i="9"/>
  <c r="L369" i="9"/>
  <c r="F369" i="9"/>
  <c r="AP389" i="9"/>
  <c r="AJ389" i="9"/>
  <c r="AD389" i="9"/>
  <c r="X389" i="9"/>
  <c r="R389" i="9"/>
  <c r="L389" i="9"/>
  <c r="F389" i="9"/>
  <c r="AP376" i="9"/>
  <c r="AJ376" i="9"/>
  <c r="AD376" i="9"/>
  <c r="X376" i="9"/>
  <c r="R376" i="9"/>
  <c r="L376" i="9"/>
  <c r="F376" i="9"/>
  <c r="AP344" i="9"/>
  <c r="AJ344" i="9"/>
  <c r="AD344" i="9"/>
  <c r="X344" i="9"/>
  <c r="R344" i="9"/>
  <c r="L344" i="9"/>
  <c r="F344" i="9"/>
  <c r="AP374" i="9"/>
  <c r="AJ374" i="9"/>
  <c r="AD374" i="9"/>
  <c r="X374" i="9"/>
  <c r="R374" i="9"/>
  <c r="L374" i="9"/>
  <c r="F374" i="9"/>
  <c r="AP388" i="9"/>
  <c r="AJ388" i="9"/>
  <c r="AD388" i="9"/>
  <c r="X388" i="9"/>
  <c r="R388" i="9"/>
  <c r="L388" i="9"/>
  <c r="F388" i="9"/>
  <c r="AP352" i="9"/>
  <c r="AJ352" i="9"/>
  <c r="AD352" i="9"/>
  <c r="X352" i="9"/>
  <c r="R352" i="9"/>
  <c r="L352" i="9"/>
  <c r="F352" i="9"/>
  <c r="AP360" i="9"/>
  <c r="AJ360" i="9"/>
  <c r="AD360" i="9"/>
  <c r="X360" i="9"/>
  <c r="R360" i="9"/>
  <c r="L360" i="9"/>
  <c r="F360" i="9"/>
  <c r="AP335" i="9"/>
  <c r="AJ335" i="9"/>
  <c r="AD335" i="9"/>
  <c r="X335" i="9"/>
  <c r="R335" i="9"/>
  <c r="L335" i="9"/>
  <c r="F335" i="9"/>
  <c r="AP387" i="9"/>
  <c r="AJ387" i="9"/>
  <c r="AD387" i="9"/>
  <c r="X387" i="9"/>
  <c r="R387" i="9"/>
  <c r="L387" i="9"/>
  <c r="F387" i="9"/>
  <c r="AP386" i="9"/>
  <c r="AJ386" i="9"/>
  <c r="AD386" i="9"/>
  <c r="X386" i="9"/>
  <c r="R386" i="9"/>
  <c r="L386" i="9"/>
  <c r="F386" i="9"/>
  <c r="AP370" i="9"/>
  <c r="AJ370" i="9"/>
  <c r="AD370" i="9"/>
  <c r="X370" i="9"/>
  <c r="R370" i="9"/>
  <c r="L370" i="9"/>
  <c r="F370" i="9"/>
  <c r="AP354" i="9"/>
  <c r="AJ354" i="9"/>
  <c r="AD354" i="9"/>
  <c r="X354" i="9"/>
  <c r="R354" i="9"/>
  <c r="L354" i="9"/>
  <c r="F354" i="9"/>
  <c r="AP345" i="9"/>
  <c r="AJ345" i="9"/>
  <c r="AD345" i="9"/>
  <c r="X345" i="9"/>
  <c r="R345" i="9"/>
  <c r="L345" i="9"/>
  <c r="F345" i="9"/>
  <c r="AP366" i="9"/>
  <c r="AJ366" i="9"/>
  <c r="AD366" i="9"/>
  <c r="X366" i="9"/>
  <c r="R366" i="9"/>
  <c r="L366" i="9"/>
  <c r="F366" i="9"/>
  <c r="AP343" i="9"/>
  <c r="AJ343" i="9"/>
  <c r="AD343" i="9"/>
  <c r="X343" i="9"/>
  <c r="R343" i="9"/>
  <c r="L343" i="9"/>
  <c r="F343" i="9"/>
  <c r="AP351" i="9"/>
  <c r="AJ351" i="9"/>
  <c r="AD351" i="9"/>
  <c r="X351" i="9"/>
  <c r="R351" i="9"/>
  <c r="L351" i="9"/>
  <c r="F351" i="9"/>
  <c r="AP348" i="9"/>
  <c r="AJ348" i="9"/>
  <c r="AD348" i="9"/>
  <c r="X348" i="9"/>
  <c r="R348" i="9"/>
  <c r="L348" i="9"/>
  <c r="F348" i="9"/>
  <c r="AP385" i="9"/>
  <c r="AJ385" i="9"/>
  <c r="AD385" i="9"/>
  <c r="X385" i="9"/>
  <c r="R385" i="9"/>
  <c r="L385" i="9"/>
  <c r="F385" i="9"/>
  <c r="AP384" i="9"/>
  <c r="AJ384" i="9"/>
  <c r="AD384" i="9"/>
  <c r="X384" i="9"/>
  <c r="R384" i="9"/>
  <c r="L384" i="9"/>
  <c r="F384" i="9"/>
  <c r="AP347" i="9"/>
  <c r="AJ347" i="9"/>
  <c r="AD347" i="9"/>
  <c r="X347" i="9"/>
  <c r="R347" i="9"/>
  <c r="L347" i="9"/>
  <c r="F347" i="9"/>
  <c r="AP383" i="9"/>
  <c r="AJ383" i="9"/>
  <c r="AD383" i="9"/>
  <c r="X383" i="9"/>
  <c r="R383" i="9"/>
  <c r="L383" i="9"/>
  <c r="F383" i="9"/>
  <c r="AP340" i="9"/>
  <c r="AJ340" i="9"/>
  <c r="AD340" i="9"/>
  <c r="X340" i="9"/>
  <c r="R340" i="9"/>
  <c r="L340" i="9"/>
  <c r="F340" i="9"/>
  <c r="AP367" i="9"/>
  <c r="AJ367" i="9"/>
  <c r="AD367" i="9"/>
  <c r="X367" i="9"/>
  <c r="R367" i="9"/>
  <c r="L367" i="9"/>
  <c r="F367" i="9"/>
  <c r="AP341" i="9"/>
  <c r="AJ341" i="9"/>
  <c r="AD341" i="9"/>
  <c r="X341" i="9"/>
  <c r="R341" i="9"/>
  <c r="L341" i="9"/>
  <c r="F341" i="9"/>
  <c r="AP372" i="9"/>
  <c r="AJ372" i="9"/>
  <c r="AD372" i="9"/>
  <c r="X372" i="9"/>
  <c r="R372" i="9"/>
  <c r="L372" i="9"/>
  <c r="F372" i="9"/>
  <c r="AP382" i="9"/>
  <c r="AJ382" i="9"/>
  <c r="AD382" i="9"/>
  <c r="X382" i="9"/>
  <c r="R382" i="9"/>
  <c r="L382" i="9"/>
  <c r="F382" i="9"/>
  <c r="AP381" i="9"/>
  <c r="AJ381" i="9"/>
  <c r="AD381" i="9"/>
  <c r="X381" i="9"/>
  <c r="R381" i="9"/>
  <c r="L381" i="9"/>
  <c r="F381" i="9"/>
  <c r="AP380" i="9"/>
  <c r="AJ380" i="9"/>
  <c r="AD380" i="9"/>
  <c r="X380" i="9"/>
  <c r="R380" i="9"/>
  <c r="L380" i="9"/>
  <c r="F380" i="9"/>
  <c r="AP346" i="9"/>
  <c r="AJ346" i="9"/>
  <c r="AD346" i="9"/>
  <c r="X346" i="9"/>
  <c r="R346" i="9"/>
  <c r="L346" i="9"/>
  <c r="F346" i="9"/>
  <c r="AP336" i="9"/>
  <c r="AJ336" i="9"/>
  <c r="AD336" i="9"/>
  <c r="X336" i="9"/>
  <c r="R336" i="9"/>
  <c r="L336" i="9"/>
  <c r="F336" i="9"/>
  <c r="AP375" i="9"/>
  <c r="AJ375" i="9"/>
  <c r="AD375" i="9"/>
  <c r="X375" i="9"/>
  <c r="R375" i="9"/>
  <c r="L375" i="9"/>
  <c r="F375" i="9"/>
  <c r="AP363" i="9"/>
  <c r="AJ363" i="9"/>
  <c r="AD363" i="9"/>
  <c r="X363" i="9"/>
  <c r="R363" i="9"/>
  <c r="L363" i="9"/>
  <c r="F363" i="9"/>
  <c r="AP339" i="9"/>
  <c r="AJ339" i="9"/>
  <c r="AD339" i="9"/>
  <c r="X339" i="9"/>
  <c r="R339" i="9"/>
  <c r="L339" i="9"/>
  <c r="F339" i="9"/>
  <c r="AP379" i="9"/>
  <c r="AJ379" i="9"/>
  <c r="AD379" i="9"/>
  <c r="X379" i="9"/>
  <c r="R379" i="9"/>
  <c r="L379" i="9"/>
  <c r="F379" i="9"/>
  <c r="AP350" i="9"/>
  <c r="AJ350" i="9"/>
  <c r="AD350" i="9"/>
  <c r="X350" i="9"/>
  <c r="R350" i="9"/>
  <c r="L350" i="9"/>
  <c r="F350" i="9"/>
  <c r="AP378" i="9"/>
  <c r="AJ378" i="9"/>
  <c r="AD378" i="9"/>
  <c r="X378" i="9"/>
  <c r="R378" i="9"/>
  <c r="L378" i="9"/>
  <c r="F378" i="9"/>
  <c r="AP342" i="9"/>
  <c r="AJ342" i="9"/>
  <c r="AD342" i="9"/>
  <c r="X342" i="9"/>
  <c r="R342" i="9"/>
  <c r="L342" i="9"/>
  <c r="F342" i="9"/>
  <c r="AP338" i="9"/>
  <c r="AJ338" i="9"/>
  <c r="AD338" i="9"/>
  <c r="X338" i="9"/>
  <c r="R338" i="9"/>
  <c r="L338" i="9"/>
  <c r="F338" i="9"/>
  <c r="AP368" i="9"/>
  <c r="AJ368" i="9"/>
  <c r="AD368" i="9"/>
  <c r="X368" i="9"/>
  <c r="R368" i="9"/>
  <c r="L368" i="9"/>
  <c r="F368" i="9"/>
  <c r="AP365" i="9"/>
  <c r="AJ365" i="9"/>
  <c r="AD365" i="9"/>
  <c r="X365" i="9"/>
  <c r="R365" i="9"/>
  <c r="L365" i="9"/>
  <c r="F365" i="9"/>
  <c r="AP355" i="9"/>
  <c r="AJ355" i="9"/>
  <c r="AD355" i="9"/>
  <c r="X355" i="9"/>
  <c r="R355" i="9"/>
  <c r="L355" i="9"/>
  <c r="F355" i="9"/>
  <c r="AP361" i="9"/>
  <c r="AJ361" i="9"/>
  <c r="AD361" i="9"/>
  <c r="X361" i="9"/>
  <c r="R361" i="9"/>
  <c r="L361" i="9"/>
  <c r="F361" i="9"/>
  <c r="AP356" i="9"/>
  <c r="AJ356" i="9"/>
  <c r="AD356" i="9"/>
  <c r="X356" i="9"/>
  <c r="R356" i="9"/>
  <c r="L356" i="9"/>
  <c r="F356" i="9"/>
  <c r="AP359" i="9"/>
  <c r="AJ359" i="9"/>
  <c r="AD359" i="9"/>
  <c r="X359" i="9"/>
  <c r="R359" i="9"/>
  <c r="L359" i="9"/>
  <c r="F359" i="9"/>
  <c r="AP362" i="9"/>
  <c r="AJ362" i="9"/>
  <c r="AD362" i="9"/>
  <c r="X362" i="9"/>
  <c r="R362" i="9"/>
  <c r="L362" i="9"/>
  <c r="F362" i="9"/>
  <c r="AP364" i="9"/>
  <c r="AJ364" i="9"/>
  <c r="AD364" i="9"/>
  <c r="X364" i="9"/>
  <c r="R364" i="9"/>
  <c r="L364" i="9"/>
  <c r="F364" i="9"/>
  <c r="AP377" i="9"/>
  <c r="AJ377" i="9"/>
  <c r="AD377" i="9"/>
  <c r="X377" i="9"/>
  <c r="R377" i="9"/>
  <c r="L377" i="9"/>
  <c r="F377" i="9"/>
  <c r="AP357" i="9"/>
  <c r="AJ357" i="9"/>
  <c r="AD357" i="9"/>
  <c r="X357" i="9"/>
  <c r="R357" i="9"/>
  <c r="L357" i="9"/>
  <c r="F357" i="9"/>
  <c r="AP337" i="9"/>
  <c r="AJ337" i="9"/>
  <c r="AD337" i="9"/>
  <c r="X337" i="9"/>
  <c r="R337" i="9"/>
  <c r="L337" i="9"/>
  <c r="F337" i="9"/>
  <c r="AP285" i="9"/>
  <c r="AJ285" i="9"/>
  <c r="AD285" i="9"/>
  <c r="X285" i="9"/>
  <c r="R285" i="9"/>
  <c r="L285" i="9"/>
  <c r="F285" i="9"/>
  <c r="AP301" i="9"/>
  <c r="AJ301" i="9"/>
  <c r="AD301" i="9"/>
  <c r="X301" i="9"/>
  <c r="R301" i="9"/>
  <c r="L301" i="9"/>
  <c r="F301" i="9"/>
  <c r="AP318" i="9"/>
  <c r="AJ318" i="9"/>
  <c r="AD318" i="9"/>
  <c r="X318" i="9"/>
  <c r="R318" i="9"/>
  <c r="L318" i="9"/>
  <c r="F318" i="9"/>
  <c r="AP311" i="9"/>
  <c r="AJ311" i="9"/>
  <c r="AD311" i="9"/>
  <c r="X311" i="9"/>
  <c r="R311" i="9"/>
  <c r="L311" i="9"/>
  <c r="F311" i="9"/>
  <c r="AP323" i="9"/>
  <c r="AJ323" i="9"/>
  <c r="AD323" i="9"/>
  <c r="X323" i="9"/>
  <c r="R323" i="9"/>
  <c r="L323" i="9"/>
  <c r="F323" i="9"/>
  <c r="AP304" i="9"/>
  <c r="AJ304" i="9"/>
  <c r="AD304" i="9"/>
  <c r="X304" i="9"/>
  <c r="R304" i="9"/>
  <c r="L304" i="9"/>
  <c r="F304" i="9"/>
  <c r="AP319" i="9"/>
  <c r="AJ319" i="9"/>
  <c r="AD319" i="9"/>
  <c r="X319" i="9"/>
  <c r="R319" i="9"/>
  <c r="L319" i="9"/>
  <c r="F319" i="9"/>
  <c r="AP328" i="9"/>
  <c r="AJ328" i="9"/>
  <c r="AD328" i="9"/>
  <c r="X328" i="9"/>
  <c r="R328" i="9"/>
  <c r="L328" i="9"/>
  <c r="F328" i="9"/>
  <c r="AP327" i="9"/>
  <c r="AJ327" i="9"/>
  <c r="AD327" i="9"/>
  <c r="X327" i="9"/>
  <c r="R327" i="9"/>
  <c r="L327" i="9"/>
  <c r="F327" i="9"/>
  <c r="AP299" i="9"/>
  <c r="AJ299" i="9"/>
  <c r="AD299" i="9"/>
  <c r="X299" i="9"/>
  <c r="R299" i="9"/>
  <c r="L299" i="9"/>
  <c r="F299" i="9"/>
  <c r="AP292" i="9"/>
  <c r="AJ292" i="9"/>
  <c r="AD292" i="9"/>
  <c r="X292" i="9"/>
  <c r="R292" i="9"/>
  <c r="L292" i="9"/>
  <c r="F292" i="9"/>
  <c r="AP306" i="9"/>
  <c r="AJ306" i="9"/>
  <c r="AD306" i="9"/>
  <c r="X306" i="9"/>
  <c r="R306" i="9"/>
  <c r="L306" i="9"/>
  <c r="F306" i="9"/>
  <c r="AP313" i="9"/>
  <c r="AJ313" i="9"/>
  <c r="AD313" i="9"/>
  <c r="X313" i="9"/>
  <c r="R313" i="9"/>
  <c r="L313" i="9"/>
  <c r="F313" i="9"/>
  <c r="AP316" i="9"/>
  <c r="AJ316" i="9"/>
  <c r="AD316" i="9"/>
  <c r="X316" i="9"/>
  <c r="R316" i="9"/>
  <c r="L316" i="9"/>
  <c r="F316" i="9"/>
  <c r="AP294" i="9"/>
  <c r="AJ294" i="9"/>
  <c r="AD294" i="9"/>
  <c r="X294" i="9"/>
  <c r="R294" i="9"/>
  <c r="L294" i="9"/>
  <c r="F294" i="9"/>
  <c r="AP298" i="9"/>
  <c r="AJ298" i="9"/>
  <c r="AD298" i="9"/>
  <c r="X298" i="9"/>
  <c r="R298" i="9"/>
  <c r="L298" i="9"/>
  <c r="F298" i="9"/>
  <c r="AP287" i="9"/>
  <c r="AJ287" i="9"/>
  <c r="AD287" i="9"/>
  <c r="X287" i="9"/>
  <c r="R287" i="9"/>
  <c r="L287" i="9"/>
  <c r="F287" i="9"/>
  <c r="AP308" i="9"/>
  <c r="AJ308" i="9"/>
  <c r="AD308" i="9"/>
  <c r="X308" i="9"/>
  <c r="R308" i="9"/>
  <c r="L308" i="9"/>
  <c r="F308" i="9"/>
  <c r="AP326" i="9"/>
  <c r="AJ326" i="9"/>
  <c r="AD326" i="9"/>
  <c r="X326" i="9"/>
  <c r="R326" i="9"/>
  <c r="L326" i="9"/>
  <c r="F326" i="9"/>
  <c r="AP303" i="9"/>
  <c r="AJ303" i="9"/>
  <c r="AD303" i="9"/>
  <c r="X303" i="9"/>
  <c r="R303" i="9"/>
  <c r="L303" i="9"/>
  <c r="F303" i="9"/>
  <c r="AP290" i="9"/>
  <c r="AJ290" i="9"/>
  <c r="AD290" i="9"/>
  <c r="X290" i="9"/>
  <c r="R290" i="9"/>
  <c r="L290" i="9"/>
  <c r="F290" i="9"/>
  <c r="AP315" i="9"/>
  <c r="AJ315" i="9"/>
  <c r="AD315" i="9"/>
  <c r="X315" i="9"/>
  <c r="R315" i="9"/>
  <c r="L315" i="9"/>
  <c r="F315" i="9"/>
  <c r="AP283" i="9"/>
  <c r="AJ283" i="9"/>
  <c r="AD283" i="9"/>
  <c r="X283" i="9"/>
  <c r="R283" i="9"/>
  <c r="L283" i="9"/>
  <c r="F283" i="9"/>
  <c r="AP275" i="9"/>
  <c r="AJ275" i="9"/>
  <c r="AD275" i="9"/>
  <c r="X275" i="9"/>
  <c r="R275" i="9"/>
  <c r="L275" i="9"/>
  <c r="F275" i="9"/>
  <c r="AP281" i="9"/>
  <c r="AJ281" i="9"/>
  <c r="AD281" i="9"/>
  <c r="X281" i="9"/>
  <c r="R281" i="9"/>
  <c r="L281" i="9"/>
  <c r="F281" i="9"/>
  <c r="AP293" i="9"/>
  <c r="AJ293" i="9"/>
  <c r="AD293" i="9"/>
  <c r="X293" i="9"/>
  <c r="R293" i="9"/>
  <c r="L293" i="9"/>
  <c r="F293" i="9"/>
  <c r="AP309" i="9"/>
  <c r="AJ309" i="9"/>
  <c r="AD309" i="9"/>
  <c r="X309" i="9"/>
  <c r="R309" i="9"/>
  <c r="L309" i="9"/>
  <c r="F309" i="9"/>
  <c r="AP314" i="9"/>
  <c r="AJ314" i="9"/>
  <c r="AD314" i="9"/>
  <c r="X314" i="9"/>
  <c r="R314" i="9"/>
  <c r="L314" i="9"/>
  <c r="F314" i="9"/>
  <c r="AP300" i="9"/>
  <c r="AJ300" i="9"/>
  <c r="AD300" i="9"/>
  <c r="X300" i="9"/>
  <c r="R300" i="9"/>
  <c r="L300" i="9"/>
  <c r="F300" i="9"/>
  <c r="AP324" i="9"/>
  <c r="AJ324" i="9"/>
  <c r="AD324" i="9"/>
  <c r="X324" i="9"/>
  <c r="R324" i="9"/>
  <c r="L324" i="9"/>
  <c r="F324" i="9"/>
  <c r="AP278" i="9"/>
  <c r="AJ278" i="9"/>
  <c r="AD278" i="9"/>
  <c r="X278" i="9"/>
  <c r="R278" i="9"/>
  <c r="L278" i="9"/>
  <c r="F278" i="9"/>
  <c r="AP286" i="9"/>
  <c r="AJ286" i="9"/>
  <c r="AD286" i="9"/>
  <c r="X286" i="9"/>
  <c r="R286" i="9"/>
  <c r="L286" i="9"/>
  <c r="F286" i="9"/>
  <c r="AP289" i="9"/>
  <c r="AJ289" i="9"/>
  <c r="AD289" i="9"/>
  <c r="X289" i="9"/>
  <c r="R289" i="9"/>
  <c r="L289" i="9"/>
  <c r="F289" i="9"/>
  <c r="AP302" i="9"/>
  <c r="AJ302" i="9"/>
  <c r="AD302" i="9"/>
  <c r="X302" i="9"/>
  <c r="R302" i="9"/>
  <c r="L302" i="9"/>
  <c r="F302" i="9"/>
  <c r="AP296" i="9"/>
  <c r="AJ296" i="9"/>
  <c r="AD296" i="9"/>
  <c r="X296" i="9"/>
  <c r="R296" i="9"/>
  <c r="L296" i="9"/>
  <c r="F296" i="9"/>
  <c r="AP317" i="9"/>
  <c r="AJ317" i="9"/>
  <c r="AD317" i="9"/>
  <c r="X317" i="9"/>
  <c r="R317" i="9"/>
  <c r="L317" i="9"/>
  <c r="F317" i="9"/>
  <c r="AP305" i="9"/>
  <c r="AJ305" i="9"/>
  <c r="AD305" i="9"/>
  <c r="X305" i="9"/>
  <c r="R305" i="9"/>
  <c r="L305" i="9"/>
  <c r="F305" i="9"/>
  <c r="AP295" i="9"/>
  <c r="AJ295" i="9"/>
  <c r="AD295" i="9"/>
  <c r="X295" i="9"/>
  <c r="R295" i="9"/>
  <c r="L295" i="9"/>
  <c r="F295" i="9"/>
  <c r="AP310" i="9"/>
  <c r="AJ310" i="9"/>
  <c r="AD310" i="9"/>
  <c r="X310" i="9"/>
  <c r="R310" i="9"/>
  <c r="L310" i="9"/>
  <c r="F310" i="9"/>
  <c r="AP284" i="9"/>
  <c r="AJ284" i="9"/>
  <c r="AD284" i="9"/>
  <c r="X284" i="9"/>
  <c r="R284" i="9"/>
  <c r="L284" i="9"/>
  <c r="F284" i="9"/>
  <c r="AP279" i="9"/>
  <c r="AJ279" i="9"/>
  <c r="AD279" i="9"/>
  <c r="X279" i="9"/>
  <c r="R279" i="9"/>
  <c r="L279" i="9"/>
  <c r="F279" i="9"/>
  <c r="AP321" i="9"/>
  <c r="AJ321" i="9"/>
  <c r="AD321" i="9"/>
  <c r="X321" i="9"/>
  <c r="R321" i="9"/>
  <c r="L321" i="9"/>
  <c r="F321" i="9"/>
  <c r="AP276" i="9"/>
  <c r="AJ276" i="9"/>
  <c r="AD276" i="9"/>
  <c r="X276" i="9"/>
  <c r="R276" i="9"/>
  <c r="L276" i="9"/>
  <c r="F276" i="9"/>
  <c r="AP307" i="9"/>
  <c r="AJ307" i="9"/>
  <c r="AD307" i="9"/>
  <c r="X307" i="9"/>
  <c r="R307" i="9"/>
  <c r="L307" i="9"/>
  <c r="F307" i="9"/>
  <c r="AP288" i="9"/>
  <c r="AJ288" i="9"/>
  <c r="AD288" i="9"/>
  <c r="X288" i="9"/>
  <c r="R288" i="9"/>
  <c r="L288" i="9"/>
  <c r="F288" i="9"/>
  <c r="AP322" i="9"/>
  <c r="AJ322" i="9"/>
  <c r="AD322" i="9"/>
  <c r="X322" i="9"/>
  <c r="R322" i="9"/>
  <c r="L322" i="9"/>
  <c r="F322" i="9"/>
  <c r="AP329" i="9"/>
  <c r="AJ329" i="9"/>
  <c r="AD329" i="9"/>
  <c r="X329" i="9"/>
  <c r="R329" i="9"/>
  <c r="L329" i="9"/>
  <c r="F329" i="9"/>
  <c r="AP269" i="9"/>
  <c r="AJ269" i="9"/>
  <c r="AD269" i="9"/>
  <c r="X269" i="9"/>
  <c r="R269" i="9"/>
  <c r="L269" i="9"/>
  <c r="F269" i="9"/>
  <c r="AP272" i="9"/>
  <c r="AJ272" i="9"/>
  <c r="AD272" i="9"/>
  <c r="X272" i="9"/>
  <c r="R272" i="9"/>
  <c r="L272" i="9"/>
  <c r="F272" i="9"/>
  <c r="AP277" i="9"/>
  <c r="AJ277" i="9"/>
  <c r="AD277" i="9"/>
  <c r="X277" i="9"/>
  <c r="R277" i="9"/>
  <c r="L277" i="9"/>
  <c r="F277" i="9"/>
  <c r="AP270" i="9"/>
  <c r="AJ270" i="9"/>
  <c r="AD270" i="9"/>
  <c r="X270" i="9"/>
  <c r="R270" i="9"/>
  <c r="L270" i="9"/>
  <c r="F270" i="9"/>
  <c r="AP312" i="9"/>
  <c r="AJ312" i="9"/>
  <c r="AD312" i="9"/>
  <c r="X312" i="9"/>
  <c r="R312" i="9"/>
  <c r="L312" i="9"/>
  <c r="F312" i="9"/>
  <c r="AP274" i="9"/>
  <c r="AJ274" i="9"/>
  <c r="AD274" i="9"/>
  <c r="X274" i="9"/>
  <c r="R274" i="9"/>
  <c r="L274" i="9"/>
  <c r="F274" i="9"/>
  <c r="AP325" i="9"/>
  <c r="AJ325" i="9"/>
  <c r="AD325" i="9"/>
  <c r="X325" i="9"/>
  <c r="R325" i="9"/>
  <c r="L325" i="9"/>
  <c r="F325" i="9"/>
  <c r="AP320" i="9"/>
  <c r="AJ320" i="9"/>
  <c r="AD320" i="9"/>
  <c r="X320" i="9"/>
  <c r="R320" i="9"/>
  <c r="L320" i="9"/>
  <c r="F320" i="9"/>
  <c r="AP280" i="9"/>
  <c r="AJ280" i="9"/>
  <c r="AD280" i="9"/>
  <c r="X280" i="9"/>
  <c r="R280" i="9"/>
  <c r="L280" i="9"/>
  <c r="F280" i="9"/>
  <c r="AP282" i="9"/>
  <c r="AJ282" i="9"/>
  <c r="AD282" i="9"/>
  <c r="X282" i="9"/>
  <c r="R282" i="9"/>
  <c r="L282" i="9"/>
  <c r="F282" i="9"/>
  <c r="AP330" i="9"/>
  <c r="AJ330" i="9"/>
  <c r="AD330" i="9"/>
  <c r="X330" i="9"/>
  <c r="R330" i="9"/>
  <c r="L330" i="9"/>
  <c r="F330" i="9"/>
  <c r="AP273" i="9"/>
  <c r="AJ273" i="9"/>
  <c r="AD273" i="9"/>
  <c r="X273" i="9"/>
  <c r="R273" i="9"/>
  <c r="L273" i="9"/>
  <c r="F273" i="9"/>
  <c r="AP291" i="9"/>
  <c r="AJ291" i="9"/>
  <c r="AD291" i="9"/>
  <c r="X291" i="9"/>
  <c r="R291" i="9"/>
  <c r="L291" i="9"/>
  <c r="F291" i="9"/>
  <c r="AP297" i="9"/>
  <c r="AJ297" i="9"/>
  <c r="AD297" i="9"/>
  <c r="X297" i="9"/>
  <c r="R297" i="9"/>
  <c r="L297" i="9"/>
  <c r="F297" i="9"/>
  <c r="AP271" i="9"/>
  <c r="AJ271" i="9"/>
  <c r="AD271" i="9"/>
  <c r="X271" i="9"/>
  <c r="R271" i="9"/>
  <c r="L271" i="9"/>
  <c r="F271" i="9"/>
  <c r="AP331" i="9"/>
  <c r="AJ331" i="9"/>
  <c r="AD331" i="9"/>
  <c r="X331" i="9"/>
  <c r="R331" i="9"/>
  <c r="L331" i="9"/>
  <c r="F331" i="9"/>
  <c r="AP261" i="9"/>
  <c r="AJ261" i="9"/>
  <c r="AD261" i="9"/>
  <c r="X261" i="9"/>
  <c r="R261" i="9"/>
  <c r="L261" i="9"/>
  <c r="F261" i="9"/>
  <c r="AP248" i="9"/>
  <c r="AJ248" i="9"/>
  <c r="AD248" i="9"/>
  <c r="X248" i="9"/>
  <c r="R248" i="9"/>
  <c r="L248" i="9"/>
  <c r="F248" i="9"/>
  <c r="AP256" i="9"/>
  <c r="AJ256" i="9"/>
  <c r="AD256" i="9"/>
  <c r="X256" i="9"/>
  <c r="R256" i="9"/>
  <c r="L256" i="9"/>
  <c r="F256" i="9"/>
  <c r="AP240" i="9"/>
  <c r="AJ240" i="9"/>
  <c r="AD240" i="9"/>
  <c r="X240" i="9"/>
  <c r="R240" i="9"/>
  <c r="L240" i="9"/>
  <c r="F240" i="9"/>
  <c r="AP264" i="9"/>
  <c r="AJ264" i="9"/>
  <c r="AD264" i="9"/>
  <c r="X264" i="9"/>
  <c r="R264" i="9"/>
  <c r="L264" i="9"/>
  <c r="F264" i="9"/>
  <c r="AP237" i="9"/>
  <c r="AJ237" i="9"/>
  <c r="AD237" i="9"/>
  <c r="X237" i="9"/>
  <c r="R237" i="9"/>
  <c r="L237" i="9"/>
  <c r="F237" i="9"/>
  <c r="AP259" i="9"/>
  <c r="AJ259" i="9"/>
  <c r="AD259" i="9"/>
  <c r="X259" i="9"/>
  <c r="R259" i="9"/>
  <c r="L259" i="9"/>
  <c r="F259" i="9"/>
  <c r="AP253" i="9"/>
  <c r="AJ253" i="9"/>
  <c r="AD253" i="9"/>
  <c r="X253" i="9"/>
  <c r="R253" i="9"/>
  <c r="L253" i="9"/>
  <c r="F253" i="9"/>
  <c r="AP238" i="9"/>
  <c r="AJ238" i="9"/>
  <c r="AD238" i="9"/>
  <c r="X238" i="9"/>
  <c r="R238" i="9"/>
  <c r="L238" i="9"/>
  <c r="F238" i="9"/>
  <c r="AP262" i="9"/>
  <c r="AJ262" i="9"/>
  <c r="AD262" i="9"/>
  <c r="X262" i="9"/>
  <c r="R262" i="9"/>
  <c r="L262" i="9"/>
  <c r="F262" i="9"/>
  <c r="AP265" i="9"/>
  <c r="AJ265" i="9"/>
  <c r="AD265" i="9"/>
  <c r="X265" i="9"/>
  <c r="R265" i="9"/>
  <c r="L265" i="9"/>
  <c r="F265" i="9"/>
  <c r="AP249" i="9"/>
  <c r="AJ249" i="9"/>
  <c r="AD249" i="9"/>
  <c r="X249" i="9"/>
  <c r="R249" i="9"/>
  <c r="L249" i="9"/>
  <c r="F249" i="9"/>
  <c r="AP254" i="9"/>
  <c r="AJ254" i="9"/>
  <c r="AD254" i="9"/>
  <c r="X254" i="9"/>
  <c r="R254" i="9"/>
  <c r="L254" i="9"/>
  <c r="F254" i="9"/>
  <c r="AP252" i="9"/>
  <c r="AJ252" i="9"/>
  <c r="AD252" i="9"/>
  <c r="X252" i="9"/>
  <c r="R252" i="9"/>
  <c r="L252" i="9"/>
  <c r="F252" i="9"/>
  <c r="AP257" i="9"/>
  <c r="AJ257" i="9"/>
  <c r="AD257" i="9"/>
  <c r="X257" i="9"/>
  <c r="R257" i="9"/>
  <c r="L257" i="9"/>
  <c r="F257" i="9"/>
  <c r="AP241" i="9"/>
  <c r="AJ241" i="9"/>
  <c r="AD241" i="9"/>
  <c r="X241" i="9"/>
  <c r="R241" i="9"/>
  <c r="L241" i="9"/>
  <c r="F241" i="9"/>
  <c r="AP250" i="9"/>
  <c r="AJ250" i="9"/>
  <c r="AD250" i="9"/>
  <c r="X250" i="9"/>
  <c r="R250" i="9"/>
  <c r="L250" i="9"/>
  <c r="F250" i="9"/>
  <c r="AP246" i="9"/>
  <c r="AJ246" i="9"/>
  <c r="AD246" i="9"/>
  <c r="X246" i="9"/>
  <c r="R246" i="9"/>
  <c r="L246" i="9"/>
  <c r="F246" i="9"/>
  <c r="AP251" i="9"/>
  <c r="AJ251" i="9"/>
  <c r="AD251" i="9"/>
  <c r="X251" i="9"/>
  <c r="R251" i="9"/>
  <c r="L251" i="9"/>
  <c r="F251" i="9"/>
  <c r="AP247" i="9"/>
  <c r="AJ247" i="9"/>
  <c r="AD247" i="9"/>
  <c r="X247" i="9"/>
  <c r="R247" i="9"/>
  <c r="L247" i="9"/>
  <c r="F247" i="9"/>
  <c r="AP258" i="9"/>
  <c r="AJ258" i="9"/>
  <c r="AD258" i="9"/>
  <c r="X258" i="9"/>
  <c r="R258" i="9"/>
  <c r="L258" i="9"/>
  <c r="F258" i="9"/>
  <c r="AP243" i="9"/>
  <c r="AJ243" i="9"/>
  <c r="AD243" i="9"/>
  <c r="X243" i="9"/>
  <c r="R243" i="9"/>
  <c r="L243" i="9"/>
  <c r="F243" i="9"/>
  <c r="AP244" i="9"/>
  <c r="AJ244" i="9"/>
  <c r="AD244" i="9"/>
  <c r="X244" i="9"/>
  <c r="R244" i="9"/>
  <c r="L244" i="9"/>
  <c r="F244" i="9"/>
  <c r="AP242" i="9"/>
  <c r="AJ242" i="9"/>
  <c r="AD242" i="9"/>
  <c r="X242" i="9"/>
  <c r="R242" i="9"/>
  <c r="L242" i="9"/>
  <c r="F242" i="9"/>
  <c r="AP236" i="9"/>
  <c r="AJ236" i="9"/>
  <c r="AD236" i="9"/>
  <c r="X236" i="9"/>
  <c r="R236" i="9"/>
  <c r="L236" i="9"/>
  <c r="F236" i="9"/>
  <c r="AP263" i="9"/>
  <c r="AJ263" i="9"/>
  <c r="AD263" i="9"/>
  <c r="X263" i="9"/>
  <c r="R263" i="9"/>
  <c r="L263" i="9"/>
  <c r="F263" i="9"/>
  <c r="AP260" i="9"/>
  <c r="AJ260" i="9"/>
  <c r="AD260" i="9"/>
  <c r="X260" i="9"/>
  <c r="R260" i="9"/>
  <c r="L260" i="9"/>
  <c r="F260" i="9"/>
  <c r="AP255" i="9"/>
  <c r="AJ255" i="9"/>
  <c r="AD255" i="9"/>
  <c r="X255" i="9"/>
  <c r="R255" i="9"/>
  <c r="L255" i="9"/>
  <c r="F255" i="9"/>
  <c r="AP245" i="9"/>
  <c r="AJ245" i="9"/>
  <c r="AD245" i="9"/>
  <c r="X245" i="9"/>
  <c r="R245" i="9"/>
  <c r="L245" i="9"/>
  <c r="F245" i="9"/>
  <c r="AP239" i="9"/>
  <c r="AJ239" i="9"/>
  <c r="AD239" i="9"/>
  <c r="X239" i="9"/>
  <c r="R239" i="9"/>
  <c r="L239" i="9"/>
  <c r="F239" i="9"/>
  <c r="AP228" i="9"/>
  <c r="AJ228" i="9"/>
  <c r="AD228" i="9"/>
  <c r="X228" i="9"/>
  <c r="R228" i="9"/>
  <c r="L228" i="9"/>
  <c r="F228" i="9"/>
  <c r="AP221" i="9"/>
  <c r="AJ221" i="9"/>
  <c r="AD221" i="9"/>
  <c r="X221" i="9"/>
  <c r="R221" i="9"/>
  <c r="F221" i="9"/>
  <c r="AP223" i="9"/>
  <c r="AJ223" i="9"/>
  <c r="AD223" i="9"/>
  <c r="X223" i="9"/>
  <c r="R223" i="9"/>
  <c r="L223" i="9"/>
  <c r="F223" i="9"/>
  <c r="AP225" i="9"/>
  <c r="AJ225" i="9"/>
  <c r="AD225" i="9"/>
  <c r="X225" i="9"/>
  <c r="R225" i="9"/>
  <c r="L225" i="9"/>
  <c r="F225" i="9"/>
  <c r="AP226" i="9"/>
  <c r="AJ226" i="9"/>
  <c r="AD226" i="9"/>
  <c r="X226" i="9"/>
  <c r="R226" i="9"/>
  <c r="L226" i="9"/>
  <c r="F226" i="9"/>
  <c r="AP229" i="9"/>
  <c r="AJ229" i="9"/>
  <c r="AD229" i="9"/>
  <c r="X229" i="9"/>
  <c r="R229" i="9"/>
  <c r="L229" i="9"/>
  <c r="F229" i="9"/>
  <c r="AP219" i="9"/>
  <c r="AJ219" i="9"/>
  <c r="AD219" i="9"/>
  <c r="X219" i="9"/>
  <c r="R219" i="9"/>
  <c r="L219" i="9"/>
  <c r="F219" i="9"/>
  <c r="AP227" i="9"/>
  <c r="AJ227" i="9"/>
  <c r="AD227" i="9"/>
  <c r="X227" i="9"/>
  <c r="R227" i="9"/>
  <c r="L227" i="9"/>
  <c r="F227" i="9"/>
  <c r="AP220" i="9"/>
  <c r="AJ220" i="9"/>
  <c r="AD220" i="9"/>
  <c r="X220" i="9"/>
  <c r="R220" i="9"/>
  <c r="L220" i="9"/>
  <c r="F220" i="9"/>
  <c r="AP222" i="9"/>
  <c r="AJ222" i="9"/>
  <c r="AD222" i="9"/>
  <c r="X222" i="9"/>
  <c r="R222" i="9"/>
  <c r="L222" i="9"/>
  <c r="F222" i="9"/>
  <c r="AP230" i="9"/>
  <c r="AJ230" i="9"/>
  <c r="AD230" i="9"/>
  <c r="X230" i="9"/>
  <c r="R230" i="9"/>
  <c r="L230" i="9"/>
  <c r="F230" i="9"/>
  <c r="AP224" i="9"/>
  <c r="AJ224" i="9"/>
  <c r="AD224" i="9"/>
  <c r="X224" i="9"/>
  <c r="R224" i="9"/>
  <c r="L224" i="9"/>
  <c r="F224" i="9"/>
  <c r="AP218" i="9"/>
  <c r="AJ218" i="9"/>
  <c r="AD218" i="9"/>
  <c r="X218" i="9"/>
  <c r="R218" i="9"/>
  <c r="L218" i="9"/>
  <c r="F218" i="9"/>
  <c r="AP232" i="9"/>
  <c r="AJ232" i="9"/>
  <c r="AD232" i="9"/>
  <c r="X232" i="9"/>
  <c r="R232" i="9"/>
  <c r="L232" i="9"/>
  <c r="F232" i="9"/>
  <c r="AP231" i="9"/>
  <c r="AJ231" i="9"/>
  <c r="AD231" i="9"/>
  <c r="X231" i="9"/>
  <c r="R231" i="9"/>
  <c r="L231" i="9"/>
  <c r="F231" i="9"/>
  <c r="AP214" i="9"/>
  <c r="AJ214" i="9"/>
  <c r="AD214" i="9"/>
  <c r="X214" i="9"/>
  <c r="R214" i="9"/>
  <c r="L214" i="9"/>
  <c r="F214" i="9"/>
  <c r="AP210" i="9"/>
  <c r="AJ210" i="9"/>
  <c r="AD210" i="9"/>
  <c r="X210" i="9"/>
  <c r="R210" i="9"/>
  <c r="L210" i="9"/>
  <c r="F210" i="9"/>
  <c r="AP206" i="9"/>
  <c r="AJ206" i="9"/>
  <c r="AD206" i="9"/>
  <c r="X206" i="9"/>
  <c r="R206" i="9"/>
  <c r="L206" i="9"/>
  <c r="F206" i="9"/>
  <c r="AP208" i="9"/>
  <c r="AJ208" i="9"/>
  <c r="AD208" i="9"/>
  <c r="X208" i="9"/>
  <c r="R208" i="9"/>
  <c r="L208" i="9"/>
  <c r="F208" i="9"/>
  <c r="AP211" i="9"/>
  <c r="AJ211" i="9"/>
  <c r="AD211" i="9"/>
  <c r="X211" i="9"/>
  <c r="R211" i="9"/>
  <c r="L211" i="9"/>
  <c r="F211" i="9"/>
  <c r="AP212" i="9"/>
  <c r="AJ212" i="9"/>
  <c r="AD212" i="9"/>
  <c r="X212" i="9"/>
  <c r="R212" i="9"/>
  <c r="L212" i="9"/>
  <c r="F212" i="9"/>
  <c r="AP213" i="9"/>
  <c r="AJ213" i="9"/>
  <c r="AD213" i="9"/>
  <c r="X213" i="9"/>
  <c r="R213" i="9"/>
  <c r="L213" i="9"/>
  <c r="F213" i="9"/>
  <c r="AP209" i="9"/>
  <c r="AJ209" i="9"/>
  <c r="AD209" i="9"/>
  <c r="X209" i="9"/>
  <c r="R209" i="9"/>
  <c r="L209" i="9"/>
  <c r="F209" i="9"/>
  <c r="AP207" i="9"/>
  <c r="AJ207" i="9"/>
  <c r="AD207" i="9"/>
  <c r="X207" i="9"/>
  <c r="R207" i="9"/>
  <c r="L207" i="9"/>
  <c r="F207" i="9"/>
  <c r="AP194" i="9"/>
  <c r="AJ194" i="9"/>
  <c r="AD194" i="9"/>
  <c r="X194" i="9"/>
  <c r="R194" i="9"/>
  <c r="L194" i="9"/>
  <c r="F194" i="9"/>
  <c r="AP187" i="9"/>
  <c r="AJ187" i="9"/>
  <c r="AD187" i="9"/>
  <c r="X187" i="9"/>
  <c r="R187" i="9"/>
  <c r="L187" i="9"/>
  <c r="F187" i="9"/>
  <c r="AP185" i="9"/>
  <c r="AJ185" i="9"/>
  <c r="AD185" i="9"/>
  <c r="X185" i="9"/>
  <c r="R185" i="9"/>
  <c r="L185" i="9"/>
  <c r="F185" i="9"/>
  <c r="AP193" i="9"/>
  <c r="AJ193" i="9"/>
  <c r="AD193" i="9"/>
  <c r="X193" i="9"/>
  <c r="R193" i="9"/>
  <c r="L193" i="9"/>
  <c r="F193" i="9"/>
  <c r="AP196" i="9"/>
  <c r="AJ196" i="9"/>
  <c r="AD196" i="9"/>
  <c r="X196" i="9"/>
  <c r="R196" i="9"/>
  <c r="L196" i="9"/>
  <c r="F196" i="9"/>
  <c r="AP186" i="9"/>
  <c r="AJ186" i="9"/>
  <c r="AD186" i="9"/>
  <c r="X186" i="9"/>
  <c r="R186" i="9"/>
  <c r="L186" i="9"/>
  <c r="F186" i="9"/>
  <c r="AP184" i="9"/>
  <c r="AJ184" i="9"/>
  <c r="AD184" i="9"/>
  <c r="X184" i="9"/>
  <c r="R184" i="9"/>
  <c r="L184" i="9"/>
  <c r="F184" i="9"/>
  <c r="AP199" i="9"/>
  <c r="AJ199" i="9"/>
  <c r="AD199" i="9"/>
  <c r="X199" i="9"/>
  <c r="R199" i="9"/>
  <c r="L199" i="9"/>
  <c r="F199" i="9"/>
  <c r="AP189" i="9"/>
  <c r="AJ189" i="9"/>
  <c r="AD189" i="9"/>
  <c r="X189" i="9"/>
  <c r="R189" i="9"/>
  <c r="L189" i="9"/>
  <c r="F189" i="9"/>
  <c r="AP197" i="9"/>
  <c r="AJ197" i="9"/>
  <c r="AD197" i="9"/>
  <c r="X197" i="9"/>
  <c r="R197" i="9"/>
  <c r="L197" i="9"/>
  <c r="F197" i="9"/>
  <c r="AP200" i="9"/>
  <c r="AJ200" i="9"/>
  <c r="AD200" i="9"/>
  <c r="X200" i="9"/>
  <c r="R200" i="9"/>
  <c r="L200" i="9"/>
  <c r="F200" i="9"/>
  <c r="AP190" i="9"/>
  <c r="AJ190" i="9"/>
  <c r="AD190" i="9"/>
  <c r="X190" i="9"/>
  <c r="R190" i="9"/>
  <c r="L190" i="9"/>
  <c r="F190" i="9"/>
  <c r="AP195" i="9"/>
  <c r="AJ195" i="9"/>
  <c r="AD195" i="9"/>
  <c r="X195" i="9"/>
  <c r="R195" i="9"/>
  <c r="L195" i="9"/>
  <c r="F195" i="9"/>
  <c r="AP191" i="9"/>
  <c r="AJ191" i="9"/>
  <c r="AD191" i="9"/>
  <c r="X191" i="9"/>
  <c r="R191" i="9"/>
  <c r="L191" i="9"/>
  <c r="F191" i="9"/>
  <c r="AP188" i="9"/>
  <c r="AJ188" i="9"/>
  <c r="AD188" i="9"/>
  <c r="X188" i="9"/>
  <c r="R188" i="9"/>
  <c r="L188" i="9"/>
  <c r="F188" i="9"/>
  <c r="AP183" i="9"/>
  <c r="AJ183" i="9"/>
  <c r="AD183" i="9"/>
  <c r="X183" i="9"/>
  <c r="R183" i="9"/>
  <c r="L183" i="9"/>
  <c r="F183" i="9"/>
  <c r="AP202" i="9"/>
  <c r="AJ202" i="9"/>
  <c r="AD202" i="9"/>
  <c r="X202" i="9"/>
  <c r="R202" i="9"/>
  <c r="L202" i="9"/>
  <c r="F202" i="9"/>
  <c r="AP201" i="9"/>
  <c r="AJ201" i="9"/>
  <c r="AD201" i="9"/>
  <c r="X201" i="9"/>
  <c r="R201" i="9"/>
  <c r="L201" i="9"/>
  <c r="F201" i="9"/>
  <c r="AP192" i="9"/>
  <c r="AJ192" i="9"/>
  <c r="AD192" i="9"/>
  <c r="X192" i="9"/>
  <c r="R192" i="9"/>
  <c r="L192" i="9"/>
  <c r="F192" i="9"/>
  <c r="AP198" i="9"/>
  <c r="AJ198" i="9"/>
  <c r="AD198" i="9"/>
  <c r="X198" i="9"/>
  <c r="R198" i="9"/>
  <c r="L198" i="9"/>
  <c r="F198" i="9"/>
  <c r="AP169" i="9"/>
  <c r="AJ169" i="9"/>
  <c r="AD169" i="9"/>
  <c r="X169" i="9"/>
  <c r="R169" i="9"/>
  <c r="L169" i="9"/>
  <c r="F169" i="9"/>
  <c r="AP170" i="9"/>
  <c r="AJ170" i="9"/>
  <c r="AD170" i="9"/>
  <c r="X170" i="9"/>
  <c r="R170" i="9"/>
  <c r="L170" i="9"/>
  <c r="F170" i="9"/>
  <c r="AP165" i="9"/>
  <c r="AJ165" i="9"/>
  <c r="AD165" i="9"/>
  <c r="X165" i="9"/>
  <c r="R165" i="9"/>
  <c r="L165" i="9"/>
  <c r="F165" i="9"/>
  <c r="AP172" i="9"/>
  <c r="AJ172" i="9"/>
  <c r="AD172" i="9"/>
  <c r="X172" i="9"/>
  <c r="R172" i="9"/>
  <c r="L172" i="9"/>
  <c r="F172" i="9"/>
  <c r="AP163" i="9"/>
  <c r="AJ163" i="9"/>
  <c r="AD163" i="9"/>
  <c r="X163" i="9"/>
  <c r="R163" i="9"/>
  <c r="L163" i="9"/>
  <c r="F163" i="9"/>
  <c r="AP179" i="9"/>
  <c r="AJ179" i="9"/>
  <c r="AD179" i="9"/>
  <c r="X179" i="9"/>
  <c r="R179" i="9"/>
  <c r="L179" i="9"/>
  <c r="F179" i="9"/>
  <c r="AP175" i="9"/>
  <c r="AJ175" i="9"/>
  <c r="AD175" i="9"/>
  <c r="X175" i="9"/>
  <c r="R175" i="9"/>
  <c r="L175" i="9"/>
  <c r="F175" i="9"/>
  <c r="AP162" i="9"/>
  <c r="AJ162" i="9"/>
  <c r="AD162" i="9"/>
  <c r="X162" i="9"/>
  <c r="R162" i="9"/>
  <c r="L162" i="9"/>
  <c r="F162" i="9"/>
  <c r="AP178" i="9"/>
  <c r="AJ178" i="9"/>
  <c r="AD178" i="9"/>
  <c r="X178" i="9"/>
  <c r="R178" i="9"/>
  <c r="L178" i="9"/>
  <c r="F178" i="9"/>
  <c r="AP171" i="9"/>
  <c r="AJ171" i="9"/>
  <c r="AD171" i="9"/>
  <c r="X171" i="9"/>
  <c r="R171" i="9"/>
  <c r="L171" i="9"/>
  <c r="F171" i="9"/>
  <c r="AP159" i="9"/>
  <c r="AJ159" i="9"/>
  <c r="AD159" i="9"/>
  <c r="X159" i="9"/>
  <c r="R159" i="9"/>
  <c r="L159" i="9"/>
  <c r="F159" i="9"/>
  <c r="AP160" i="9"/>
  <c r="AJ160" i="9"/>
  <c r="AD160" i="9"/>
  <c r="X160" i="9"/>
  <c r="R160" i="9"/>
  <c r="L160" i="9"/>
  <c r="F160" i="9"/>
  <c r="AP161" i="9"/>
  <c r="AJ161" i="9"/>
  <c r="AD161" i="9"/>
  <c r="X161" i="9"/>
  <c r="R161" i="9"/>
  <c r="L161" i="9"/>
  <c r="F161" i="9"/>
  <c r="AP177" i="9"/>
  <c r="AJ177" i="9"/>
  <c r="AD177" i="9"/>
  <c r="X177" i="9"/>
  <c r="R177" i="9"/>
  <c r="L177" i="9"/>
  <c r="F177" i="9"/>
  <c r="AP174" i="9"/>
  <c r="AJ174" i="9"/>
  <c r="AD174" i="9"/>
  <c r="X174" i="9"/>
  <c r="R174" i="9"/>
  <c r="L174" i="9"/>
  <c r="F174" i="9"/>
  <c r="AP168" i="9"/>
  <c r="AJ168" i="9"/>
  <c r="AD168" i="9"/>
  <c r="X168" i="9"/>
  <c r="R168" i="9"/>
  <c r="L168" i="9"/>
  <c r="F168" i="9"/>
  <c r="AP164" i="9"/>
  <c r="AJ164" i="9"/>
  <c r="AD164" i="9"/>
  <c r="X164" i="9"/>
  <c r="R164" i="9"/>
  <c r="L164" i="9"/>
  <c r="F164" i="9"/>
  <c r="AP176" i="9"/>
  <c r="AJ176" i="9"/>
  <c r="AD176" i="9"/>
  <c r="X176" i="9"/>
  <c r="R176" i="9"/>
  <c r="L176" i="9"/>
  <c r="F176" i="9"/>
  <c r="AP167" i="9"/>
  <c r="AJ167" i="9"/>
  <c r="AD167" i="9"/>
  <c r="X167" i="9"/>
  <c r="R167" i="9"/>
  <c r="L167" i="9"/>
  <c r="F167" i="9"/>
  <c r="AP158" i="9"/>
  <c r="AJ158" i="9"/>
  <c r="AD158" i="9"/>
  <c r="X158" i="9"/>
  <c r="R158" i="9"/>
  <c r="L158" i="9"/>
  <c r="F158" i="9"/>
  <c r="AP173" i="9"/>
  <c r="AJ173" i="9"/>
  <c r="AD173" i="9"/>
  <c r="X173" i="9"/>
  <c r="R173" i="9"/>
  <c r="L173" i="9"/>
  <c r="F173" i="9"/>
  <c r="AP166" i="9"/>
  <c r="AJ166" i="9"/>
  <c r="AD166" i="9"/>
  <c r="X166" i="9"/>
  <c r="R166" i="9"/>
  <c r="L166" i="9"/>
  <c r="F166" i="9"/>
  <c r="AP152" i="9"/>
  <c r="AJ152" i="9"/>
  <c r="AD152" i="9"/>
  <c r="X152" i="9"/>
  <c r="R152" i="9"/>
  <c r="L152" i="9"/>
  <c r="F152" i="9"/>
  <c r="AP154" i="9"/>
  <c r="AJ154" i="9"/>
  <c r="AD154" i="9"/>
  <c r="X154" i="9"/>
  <c r="R154" i="9"/>
  <c r="L154" i="9"/>
  <c r="F154" i="9"/>
  <c r="AP153" i="9"/>
  <c r="AJ153" i="9"/>
  <c r="AD153" i="9"/>
  <c r="X153" i="9"/>
  <c r="R153" i="9"/>
  <c r="L153" i="9"/>
  <c r="F153" i="9"/>
  <c r="AP134" i="9"/>
  <c r="AJ134" i="9"/>
  <c r="AD134" i="9"/>
  <c r="X134" i="9"/>
  <c r="R134" i="9"/>
  <c r="L134" i="9"/>
  <c r="F134" i="9"/>
  <c r="AP148" i="9"/>
  <c r="AJ148" i="9"/>
  <c r="AD148" i="9"/>
  <c r="X148" i="9"/>
  <c r="R148" i="9"/>
  <c r="L148" i="9"/>
  <c r="F148" i="9"/>
  <c r="AP147" i="9"/>
  <c r="AJ147" i="9"/>
  <c r="AD147" i="9"/>
  <c r="X147" i="9"/>
  <c r="R147" i="9"/>
  <c r="L147" i="9"/>
  <c r="F147" i="9"/>
  <c r="AP136" i="9"/>
  <c r="AJ136" i="9"/>
  <c r="AD136" i="9"/>
  <c r="X136" i="9"/>
  <c r="R136" i="9"/>
  <c r="L136" i="9"/>
  <c r="F136" i="9"/>
  <c r="AP138" i="9"/>
  <c r="AJ138" i="9"/>
  <c r="AD138" i="9"/>
  <c r="X138" i="9"/>
  <c r="R138" i="9"/>
  <c r="L138" i="9"/>
  <c r="F138" i="9"/>
  <c r="AP137" i="9"/>
  <c r="AJ137" i="9"/>
  <c r="AD137" i="9"/>
  <c r="X137" i="9"/>
  <c r="R137" i="9"/>
  <c r="L137" i="9"/>
  <c r="F137" i="9"/>
  <c r="AP142" i="9"/>
  <c r="AJ142" i="9"/>
  <c r="AD142" i="9"/>
  <c r="X142" i="9"/>
  <c r="R142" i="9"/>
  <c r="L142" i="9"/>
  <c r="F142" i="9"/>
  <c r="AP143" i="9"/>
  <c r="AJ143" i="9"/>
  <c r="AD143" i="9"/>
  <c r="X143" i="9"/>
  <c r="R143" i="9"/>
  <c r="L143" i="9"/>
  <c r="F143" i="9"/>
  <c r="AP146" i="9"/>
  <c r="AJ146" i="9"/>
  <c r="AD146" i="9"/>
  <c r="X146" i="9"/>
  <c r="R146" i="9"/>
  <c r="L146" i="9"/>
  <c r="F146" i="9"/>
  <c r="AP135" i="9"/>
  <c r="AJ135" i="9"/>
  <c r="AD135" i="9"/>
  <c r="X135" i="9"/>
  <c r="R135" i="9"/>
  <c r="F135" i="9"/>
  <c r="AP133" i="9"/>
  <c r="AJ133" i="9"/>
  <c r="AD133" i="9"/>
  <c r="X133" i="9"/>
  <c r="R133" i="9"/>
  <c r="L133" i="9"/>
  <c r="F133" i="9"/>
  <c r="AP144" i="9"/>
  <c r="AJ144" i="9"/>
  <c r="AD144" i="9"/>
  <c r="X144" i="9"/>
  <c r="R144" i="9"/>
  <c r="L144" i="9"/>
  <c r="F144" i="9"/>
  <c r="AP140" i="9"/>
  <c r="AJ140" i="9"/>
  <c r="AD140" i="9"/>
  <c r="X140" i="9"/>
  <c r="R140" i="9"/>
  <c r="L140" i="9"/>
  <c r="F140" i="9"/>
  <c r="AP139" i="9"/>
  <c r="AJ139" i="9"/>
  <c r="AD139" i="9"/>
  <c r="X139" i="9"/>
  <c r="R139" i="9"/>
  <c r="L139" i="9"/>
  <c r="F139" i="9"/>
  <c r="AP145" i="9"/>
  <c r="AJ145" i="9"/>
  <c r="AD145" i="9"/>
  <c r="X145" i="9"/>
  <c r="R145" i="9"/>
  <c r="L145" i="9"/>
  <c r="F145" i="9"/>
  <c r="AP141" i="9"/>
  <c r="AJ141" i="9"/>
  <c r="AD141" i="9"/>
  <c r="X141" i="9"/>
  <c r="R141" i="9"/>
  <c r="L141" i="9"/>
  <c r="F141" i="9"/>
  <c r="AP110" i="9"/>
  <c r="AJ110" i="9"/>
  <c r="AD110" i="9"/>
  <c r="X110" i="9"/>
  <c r="R110" i="9"/>
  <c r="L110" i="9"/>
  <c r="F110" i="9"/>
  <c r="AP114" i="9"/>
  <c r="AJ114" i="9"/>
  <c r="AD114" i="9"/>
  <c r="X114" i="9"/>
  <c r="R114" i="9"/>
  <c r="L114" i="9"/>
  <c r="F114" i="9"/>
  <c r="AP117" i="9"/>
  <c r="AJ117" i="9"/>
  <c r="AD117" i="9"/>
  <c r="X117" i="9"/>
  <c r="R117" i="9"/>
  <c r="L117" i="9"/>
  <c r="F117" i="9"/>
  <c r="AP123" i="9"/>
  <c r="AJ123" i="9"/>
  <c r="AD123" i="9"/>
  <c r="X123" i="9"/>
  <c r="R123" i="9"/>
  <c r="L123" i="9"/>
  <c r="F123" i="9"/>
  <c r="AP115" i="9"/>
  <c r="AJ115" i="9"/>
  <c r="AD115" i="9"/>
  <c r="X115" i="9"/>
  <c r="R115" i="9"/>
  <c r="L115" i="9"/>
  <c r="F115" i="9"/>
  <c r="AP121" i="9"/>
  <c r="AJ121" i="9"/>
  <c r="AD121" i="9"/>
  <c r="X121" i="9"/>
  <c r="R121" i="9"/>
  <c r="L121" i="9"/>
  <c r="F121" i="9"/>
  <c r="AP122" i="9"/>
  <c r="AJ122" i="9"/>
  <c r="AD122" i="9"/>
  <c r="X122" i="9"/>
  <c r="R122" i="9"/>
  <c r="L122" i="9"/>
  <c r="F122" i="9"/>
  <c r="AP126" i="9"/>
  <c r="AJ126" i="9"/>
  <c r="AD126" i="9"/>
  <c r="X126" i="9"/>
  <c r="R126" i="9"/>
  <c r="L126" i="9"/>
  <c r="F126" i="9"/>
  <c r="AP113" i="9"/>
  <c r="AJ113" i="9"/>
  <c r="AD113" i="9"/>
  <c r="X113" i="9"/>
  <c r="R113" i="9"/>
  <c r="L113" i="9"/>
  <c r="F113" i="9"/>
  <c r="AP112" i="9"/>
  <c r="AJ112" i="9"/>
  <c r="AD112" i="9"/>
  <c r="X112" i="9"/>
  <c r="R112" i="9"/>
  <c r="L112" i="9"/>
  <c r="F112" i="9"/>
  <c r="AP129" i="9"/>
  <c r="AJ129" i="9"/>
  <c r="AD129" i="9"/>
  <c r="X129" i="9"/>
  <c r="R129" i="9"/>
  <c r="L129" i="9"/>
  <c r="F129" i="9"/>
  <c r="AP120" i="9"/>
  <c r="AJ120" i="9"/>
  <c r="AD120" i="9"/>
  <c r="X120" i="9"/>
  <c r="R120" i="9"/>
  <c r="L120" i="9"/>
  <c r="F120" i="9"/>
  <c r="AP119" i="9"/>
  <c r="AJ119" i="9"/>
  <c r="AD119" i="9"/>
  <c r="X119" i="9"/>
  <c r="R119" i="9"/>
  <c r="L119" i="9"/>
  <c r="F119" i="9"/>
  <c r="AP116" i="9"/>
  <c r="AJ116" i="9"/>
  <c r="AD116" i="9"/>
  <c r="X116" i="9"/>
  <c r="R116" i="9"/>
  <c r="L116" i="9"/>
  <c r="F116" i="9"/>
  <c r="AP111" i="9"/>
  <c r="AJ111" i="9"/>
  <c r="AD111" i="9"/>
  <c r="X111" i="9"/>
  <c r="R111" i="9"/>
  <c r="L111" i="9"/>
  <c r="F111" i="9"/>
  <c r="AP109" i="9"/>
  <c r="AJ109" i="9"/>
  <c r="AD109" i="9"/>
  <c r="X109" i="9"/>
  <c r="R109" i="9"/>
  <c r="L109" i="9"/>
  <c r="F109" i="9"/>
  <c r="AP124" i="9"/>
  <c r="AJ124" i="9"/>
  <c r="AD124" i="9"/>
  <c r="X124" i="9"/>
  <c r="R124" i="9"/>
  <c r="L124" i="9"/>
  <c r="F124" i="9"/>
  <c r="AP127" i="9"/>
  <c r="AJ127" i="9"/>
  <c r="AD127" i="9"/>
  <c r="X127" i="9"/>
  <c r="R127" i="9"/>
  <c r="L127" i="9"/>
  <c r="F127" i="9"/>
  <c r="AP118" i="9"/>
  <c r="AJ118" i="9"/>
  <c r="AD118" i="9"/>
  <c r="X118" i="9"/>
  <c r="R118" i="9"/>
  <c r="L118" i="9"/>
  <c r="F118" i="9"/>
  <c r="AP125" i="9"/>
  <c r="AJ125" i="9"/>
  <c r="AD125" i="9"/>
  <c r="X125" i="9"/>
  <c r="R125" i="9"/>
  <c r="L125" i="9"/>
  <c r="F125" i="9"/>
  <c r="AP108" i="9"/>
  <c r="AJ108" i="9"/>
  <c r="AD108" i="9"/>
  <c r="X108" i="9"/>
  <c r="R108" i="9"/>
  <c r="L108" i="9"/>
  <c r="F108" i="9"/>
  <c r="AP128" i="9"/>
  <c r="AJ128" i="9"/>
  <c r="AD128" i="9"/>
  <c r="X128" i="9"/>
  <c r="R128" i="9"/>
  <c r="L128" i="9"/>
  <c r="F128" i="9"/>
  <c r="AP99" i="9"/>
  <c r="AJ99" i="9"/>
  <c r="AD99" i="9"/>
  <c r="X99" i="9"/>
  <c r="R99" i="9"/>
  <c r="L99" i="9"/>
  <c r="F99" i="9"/>
  <c r="AP95" i="9"/>
  <c r="AJ95" i="9"/>
  <c r="AD95" i="9"/>
  <c r="X95" i="9"/>
  <c r="R95" i="9"/>
  <c r="L95" i="9"/>
  <c r="F95" i="9"/>
  <c r="AP101" i="9"/>
  <c r="AJ101" i="9"/>
  <c r="AD101" i="9"/>
  <c r="X101" i="9"/>
  <c r="R101" i="9"/>
  <c r="L101" i="9"/>
  <c r="F101" i="9"/>
  <c r="AP96" i="9"/>
  <c r="AJ96" i="9"/>
  <c r="AD96" i="9"/>
  <c r="X96" i="9"/>
  <c r="R96" i="9"/>
  <c r="L96" i="9"/>
  <c r="F96" i="9"/>
  <c r="AP98" i="9"/>
  <c r="AJ98" i="9"/>
  <c r="AD98" i="9"/>
  <c r="X98" i="9"/>
  <c r="R98" i="9"/>
  <c r="L98" i="9"/>
  <c r="F98" i="9"/>
  <c r="AP97" i="9"/>
  <c r="AJ97" i="9"/>
  <c r="AD97" i="9"/>
  <c r="X97" i="9"/>
  <c r="R97" i="9"/>
  <c r="L97" i="9"/>
  <c r="F97" i="9"/>
  <c r="AP100" i="9"/>
  <c r="AJ100" i="9"/>
  <c r="AD100" i="9"/>
  <c r="X100" i="9"/>
  <c r="R100" i="9"/>
  <c r="L100" i="9"/>
  <c r="F100" i="9"/>
  <c r="AP102" i="9"/>
  <c r="AJ102" i="9"/>
  <c r="AD102" i="9"/>
  <c r="X102" i="9"/>
  <c r="R102" i="9"/>
  <c r="L102" i="9"/>
  <c r="F102" i="9"/>
  <c r="AP103" i="9"/>
  <c r="AJ103" i="9"/>
  <c r="AD103" i="9"/>
  <c r="X103" i="9"/>
  <c r="R103" i="9"/>
  <c r="L103" i="9"/>
  <c r="F103" i="9"/>
  <c r="AP104" i="9"/>
  <c r="AJ104" i="9"/>
  <c r="AD104" i="9"/>
  <c r="X104" i="9"/>
  <c r="R104" i="9"/>
  <c r="L104" i="9"/>
  <c r="F104" i="9"/>
  <c r="AP60" i="9"/>
  <c r="AJ60" i="9"/>
  <c r="AD60" i="9"/>
  <c r="X60" i="9"/>
  <c r="R60" i="9"/>
  <c r="L60" i="9"/>
  <c r="F60" i="9"/>
  <c r="AP81" i="9"/>
  <c r="AJ81" i="9"/>
  <c r="AD81" i="9"/>
  <c r="X81" i="9"/>
  <c r="R81" i="9"/>
  <c r="L81" i="9"/>
  <c r="F81" i="9"/>
  <c r="AP78" i="9"/>
  <c r="AJ78" i="9"/>
  <c r="AD78" i="9"/>
  <c r="X78" i="9"/>
  <c r="R78" i="9"/>
  <c r="L78" i="9"/>
  <c r="F78" i="9"/>
  <c r="AP75" i="9"/>
  <c r="AJ75" i="9"/>
  <c r="AD75" i="9"/>
  <c r="X75" i="9"/>
  <c r="R75" i="9"/>
  <c r="L75" i="9"/>
  <c r="F75" i="9"/>
  <c r="AP91" i="9"/>
  <c r="AJ91" i="9"/>
  <c r="AD91" i="9"/>
  <c r="X91" i="9"/>
  <c r="R91" i="9"/>
  <c r="L91" i="9"/>
  <c r="F91" i="9"/>
  <c r="AP79" i="9"/>
  <c r="AJ79" i="9"/>
  <c r="AD79" i="9"/>
  <c r="X79" i="9"/>
  <c r="R79" i="9"/>
  <c r="L79" i="9"/>
  <c r="F79" i="9"/>
  <c r="AP69" i="9"/>
  <c r="AJ69" i="9"/>
  <c r="AD69" i="9"/>
  <c r="X69" i="9"/>
  <c r="R69" i="9"/>
  <c r="L69" i="9"/>
  <c r="F69" i="9"/>
  <c r="AP68" i="9"/>
  <c r="AJ68" i="9"/>
  <c r="AD68" i="9"/>
  <c r="X68" i="9"/>
  <c r="R68" i="9"/>
  <c r="L68" i="9"/>
  <c r="F68" i="9"/>
  <c r="AP67" i="9"/>
  <c r="AJ67" i="9"/>
  <c r="AD67" i="9"/>
  <c r="X67" i="9"/>
  <c r="R67" i="9"/>
  <c r="L67" i="9"/>
  <c r="F67" i="9"/>
  <c r="AP62" i="9"/>
  <c r="AJ62" i="9"/>
  <c r="AD62" i="9"/>
  <c r="X62" i="9"/>
  <c r="R62" i="9"/>
  <c r="L62" i="9"/>
  <c r="F62" i="9"/>
  <c r="AP88" i="9"/>
  <c r="AJ88" i="9"/>
  <c r="AD88" i="9"/>
  <c r="X88" i="9"/>
  <c r="R88" i="9"/>
  <c r="L88" i="9"/>
  <c r="F88" i="9"/>
  <c r="AP83" i="9"/>
  <c r="AJ83" i="9"/>
  <c r="AD83" i="9"/>
  <c r="X83" i="9"/>
  <c r="R83" i="9"/>
  <c r="L83" i="9"/>
  <c r="F83" i="9"/>
  <c r="AP70" i="9"/>
  <c r="AJ70" i="9"/>
  <c r="AD70" i="9"/>
  <c r="X70" i="9"/>
  <c r="R70" i="9"/>
  <c r="L70" i="9"/>
  <c r="F70" i="9"/>
  <c r="AP80" i="9"/>
  <c r="AJ80" i="9"/>
  <c r="AD80" i="9"/>
  <c r="X80" i="9"/>
  <c r="R80" i="9"/>
  <c r="L80" i="9"/>
  <c r="F80" i="9"/>
  <c r="AP76" i="9"/>
  <c r="AJ76" i="9"/>
  <c r="AD76" i="9"/>
  <c r="X76" i="9"/>
  <c r="R76" i="9"/>
  <c r="L76" i="9"/>
  <c r="F76" i="9"/>
  <c r="AP63" i="9"/>
  <c r="AJ63" i="9"/>
  <c r="AD63" i="9"/>
  <c r="X63" i="9"/>
  <c r="R63" i="9"/>
  <c r="L63" i="9"/>
  <c r="F63" i="9"/>
  <c r="AP77" i="9"/>
  <c r="AJ77" i="9"/>
  <c r="AD77" i="9"/>
  <c r="X77" i="9"/>
  <c r="R77" i="9"/>
  <c r="L77" i="9"/>
  <c r="F77" i="9"/>
  <c r="AP74" i="9"/>
  <c r="AJ74" i="9"/>
  <c r="AD74" i="9"/>
  <c r="X74" i="9"/>
  <c r="R74" i="9"/>
  <c r="L74" i="9"/>
  <c r="F74" i="9"/>
  <c r="AP85" i="9"/>
  <c r="AJ85" i="9"/>
  <c r="AD85" i="9"/>
  <c r="X85" i="9"/>
  <c r="R85" i="9"/>
  <c r="L85" i="9"/>
  <c r="F85" i="9"/>
  <c r="AP82" i="9"/>
  <c r="AJ82" i="9"/>
  <c r="AD82" i="9"/>
  <c r="X82" i="9"/>
  <c r="R82" i="9"/>
  <c r="L82" i="9"/>
  <c r="F82" i="9"/>
  <c r="AP89" i="9"/>
  <c r="AJ89" i="9"/>
  <c r="AD89" i="9"/>
  <c r="X89" i="9"/>
  <c r="R89" i="9"/>
  <c r="L89" i="9"/>
  <c r="F89" i="9"/>
  <c r="AP84" i="9"/>
  <c r="AJ84" i="9"/>
  <c r="AD84" i="9"/>
  <c r="X84" i="9"/>
  <c r="R84" i="9"/>
  <c r="L84" i="9"/>
  <c r="F84" i="9"/>
  <c r="AP59" i="9"/>
  <c r="AJ59" i="9"/>
  <c r="AD59" i="9"/>
  <c r="X59" i="9"/>
  <c r="R59" i="9"/>
  <c r="L59" i="9"/>
  <c r="F59" i="9"/>
  <c r="AP71" i="9"/>
  <c r="AJ71" i="9"/>
  <c r="AD71" i="9"/>
  <c r="X71" i="9"/>
  <c r="R71" i="9"/>
  <c r="L71" i="9"/>
  <c r="F71" i="9"/>
  <c r="AP90" i="9"/>
  <c r="AJ90" i="9"/>
  <c r="AD90" i="9"/>
  <c r="X90" i="9"/>
  <c r="R90" i="9"/>
  <c r="L90" i="9"/>
  <c r="F90" i="9"/>
  <c r="AP72" i="9"/>
  <c r="AJ72" i="9"/>
  <c r="AD72" i="9"/>
  <c r="X72" i="9"/>
  <c r="R72" i="9"/>
  <c r="L72" i="9"/>
  <c r="F72" i="9"/>
  <c r="AP61" i="9"/>
  <c r="AJ61" i="9"/>
  <c r="AD61" i="9"/>
  <c r="X61" i="9"/>
  <c r="R61" i="9"/>
  <c r="L61" i="9"/>
  <c r="F61" i="9"/>
  <c r="AP66" i="9"/>
  <c r="AJ66" i="9"/>
  <c r="AD66" i="9"/>
  <c r="X66" i="9"/>
  <c r="R66" i="9"/>
  <c r="L66" i="9"/>
  <c r="F66" i="9"/>
  <c r="AP64" i="9"/>
  <c r="AJ64" i="9"/>
  <c r="AD64" i="9"/>
  <c r="X64" i="9"/>
  <c r="R64" i="9"/>
  <c r="L64" i="9"/>
  <c r="F64" i="9"/>
  <c r="AP86" i="9"/>
  <c r="AJ86" i="9"/>
  <c r="AD86" i="9"/>
  <c r="X86" i="9"/>
  <c r="R86" i="9"/>
  <c r="L86" i="9"/>
  <c r="F86" i="9"/>
  <c r="AP65" i="9"/>
  <c r="AJ65" i="9"/>
  <c r="AD65" i="9"/>
  <c r="X65" i="9"/>
  <c r="R65" i="9"/>
  <c r="L65" i="9"/>
  <c r="F65" i="9"/>
  <c r="AP73" i="9"/>
  <c r="AJ73" i="9"/>
  <c r="AD73" i="9"/>
  <c r="X73" i="9"/>
  <c r="R73" i="9"/>
  <c r="L73" i="9"/>
  <c r="F73" i="9"/>
  <c r="AP87" i="9"/>
  <c r="AJ87" i="9"/>
  <c r="AD87" i="9"/>
  <c r="X87" i="9"/>
  <c r="R87" i="9"/>
  <c r="L87" i="9"/>
  <c r="F87" i="9"/>
  <c r="AP54" i="9"/>
  <c r="AJ54" i="9"/>
  <c r="AD54" i="9"/>
  <c r="X54" i="9"/>
  <c r="R54" i="9"/>
  <c r="L54" i="9"/>
  <c r="F54" i="9"/>
  <c r="AP52" i="9"/>
  <c r="AJ52" i="9"/>
  <c r="AD52" i="9"/>
  <c r="X52" i="9"/>
  <c r="R52" i="9"/>
  <c r="L52" i="9"/>
  <c r="F52" i="9"/>
  <c r="AP51" i="9"/>
  <c r="AJ51" i="9"/>
  <c r="AD51" i="9"/>
  <c r="X51" i="9"/>
  <c r="R51" i="9"/>
  <c r="L51" i="9"/>
  <c r="F51" i="9"/>
  <c r="AP45" i="9"/>
  <c r="AJ45" i="9"/>
  <c r="AD45" i="9"/>
  <c r="X45" i="9"/>
  <c r="R45" i="9"/>
  <c r="L45" i="9"/>
  <c r="F45" i="9"/>
  <c r="AP46" i="9"/>
  <c r="AJ46" i="9"/>
  <c r="AD46" i="9"/>
  <c r="X46" i="9"/>
  <c r="R46" i="9"/>
  <c r="L46" i="9"/>
  <c r="F46" i="9"/>
  <c r="AP50" i="9"/>
  <c r="AJ50" i="9"/>
  <c r="AD50" i="9"/>
  <c r="X50" i="9"/>
  <c r="R50" i="9"/>
  <c r="L50" i="9"/>
  <c r="F50" i="9"/>
  <c r="AP49" i="9"/>
  <c r="AJ49" i="9"/>
  <c r="AD49" i="9"/>
  <c r="X49" i="9"/>
  <c r="R49" i="9"/>
  <c r="L49" i="9"/>
  <c r="F49" i="9"/>
  <c r="AP47" i="9"/>
  <c r="AJ47" i="9"/>
  <c r="AD47" i="9"/>
  <c r="X47" i="9"/>
  <c r="R47" i="9"/>
  <c r="L47" i="9"/>
  <c r="F47" i="9"/>
  <c r="AP55" i="9"/>
  <c r="AJ55" i="9"/>
  <c r="AD55" i="9"/>
  <c r="X55" i="9"/>
  <c r="R55" i="9"/>
  <c r="L55" i="9"/>
  <c r="F55" i="9"/>
  <c r="AP48" i="9"/>
  <c r="AJ48" i="9"/>
  <c r="AD48" i="9"/>
  <c r="X48" i="9"/>
  <c r="R48" i="9"/>
  <c r="L48" i="9"/>
  <c r="F48" i="9"/>
  <c r="AP53" i="9"/>
  <c r="AJ53" i="9"/>
  <c r="AD53" i="9"/>
  <c r="X53" i="9"/>
  <c r="R53" i="9"/>
  <c r="L53" i="9"/>
  <c r="F53" i="9"/>
  <c r="AP34" i="9"/>
  <c r="AJ34" i="9"/>
  <c r="AD34" i="9"/>
  <c r="X34" i="9"/>
  <c r="R34" i="9"/>
  <c r="L34" i="9"/>
  <c r="F34" i="9"/>
  <c r="AP38" i="9"/>
  <c r="AJ38" i="9"/>
  <c r="AD38" i="9"/>
  <c r="X38" i="9"/>
  <c r="R38" i="9"/>
  <c r="L38" i="9"/>
  <c r="F38" i="9"/>
  <c r="AP30" i="9"/>
  <c r="AJ30" i="9"/>
  <c r="AD30" i="9"/>
  <c r="X30" i="9"/>
  <c r="R30" i="9"/>
  <c r="L30" i="9"/>
  <c r="F30" i="9"/>
  <c r="AP35" i="9"/>
  <c r="AJ35" i="9"/>
  <c r="AD35" i="9"/>
  <c r="X35" i="9"/>
  <c r="R35" i="9"/>
  <c r="L35" i="9"/>
  <c r="F35" i="9"/>
  <c r="AP39" i="9"/>
  <c r="AJ39" i="9"/>
  <c r="AD39" i="9"/>
  <c r="X39" i="9"/>
  <c r="R39" i="9"/>
  <c r="L39" i="9"/>
  <c r="F39" i="9"/>
  <c r="AP37" i="9"/>
  <c r="AJ37" i="9"/>
  <c r="AD37" i="9"/>
  <c r="X37" i="9"/>
  <c r="R37" i="9"/>
  <c r="L37" i="9"/>
  <c r="F37" i="9"/>
  <c r="AP36" i="9"/>
  <c r="AJ36" i="9"/>
  <c r="AD36" i="9"/>
  <c r="X36" i="9"/>
  <c r="R36" i="9"/>
  <c r="L36" i="9"/>
  <c r="F36" i="9"/>
  <c r="AP29" i="9"/>
  <c r="AJ29" i="9"/>
  <c r="AD29" i="9"/>
  <c r="X29" i="9"/>
  <c r="R29" i="9"/>
  <c r="L29" i="9"/>
  <c r="F29" i="9"/>
  <c r="AP33" i="9"/>
  <c r="AJ33" i="9"/>
  <c r="AD33" i="9"/>
  <c r="X33" i="9"/>
  <c r="R33" i="9"/>
  <c r="L33" i="9"/>
  <c r="F33" i="9"/>
  <c r="AP31" i="9"/>
  <c r="AJ31" i="9"/>
  <c r="AD31" i="9"/>
  <c r="X31" i="9"/>
  <c r="R31" i="9"/>
  <c r="L31" i="9"/>
  <c r="F31" i="9"/>
  <c r="AP40" i="9"/>
  <c r="AJ40" i="9"/>
  <c r="AD40" i="9"/>
  <c r="X40" i="9"/>
  <c r="R40" i="9"/>
  <c r="L40" i="9"/>
  <c r="F40" i="9"/>
  <c r="AP32" i="9"/>
  <c r="AJ32" i="9"/>
  <c r="AD32" i="9"/>
  <c r="X32" i="9"/>
  <c r="R32" i="9"/>
  <c r="L32" i="9"/>
  <c r="F32" i="9"/>
  <c r="AP41" i="9"/>
  <c r="AJ41" i="9"/>
  <c r="AD41" i="9"/>
  <c r="X41" i="9"/>
  <c r="R41" i="9"/>
  <c r="L41" i="9"/>
  <c r="F41" i="9"/>
  <c r="AP22" i="9"/>
  <c r="AJ22" i="9"/>
  <c r="AD22" i="9"/>
  <c r="X22" i="9"/>
  <c r="R22" i="9"/>
  <c r="L22" i="9"/>
  <c r="F22" i="9"/>
  <c r="AP23" i="9"/>
  <c r="AJ23" i="9"/>
  <c r="AD23" i="9"/>
  <c r="X23" i="9"/>
  <c r="R23" i="9"/>
  <c r="L23" i="9"/>
  <c r="F23" i="9"/>
  <c r="AP14" i="9"/>
  <c r="AJ14" i="9"/>
  <c r="AD14" i="9"/>
  <c r="X14" i="9"/>
  <c r="R14" i="9"/>
  <c r="L14" i="9"/>
  <c r="F14" i="9"/>
  <c r="AP21" i="9"/>
  <c r="AJ21" i="9"/>
  <c r="AD21" i="9"/>
  <c r="X21" i="9"/>
  <c r="R21" i="9"/>
  <c r="L21" i="9"/>
  <c r="F21" i="9"/>
  <c r="AP20" i="9"/>
  <c r="AJ20" i="9"/>
  <c r="AD20" i="9"/>
  <c r="X20" i="9"/>
  <c r="R20" i="9"/>
  <c r="L20" i="9"/>
  <c r="F20" i="9"/>
  <c r="AP16" i="9"/>
  <c r="AJ16" i="9"/>
  <c r="AD16" i="9"/>
  <c r="X16" i="9"/>
  <c r="R16" i="9"/>
  <c r="L16" i="9"/>
  <c r="F16" i="9"/>
  <c r="AP15" i="9"/>
  <c r="AJ15" i="9"/>
  <c r="AD15" i="9"/>
  <c r="X15" i="9"/>
  <c r="R15" i="9"/>
  <c r="L15" i="9"/>
  <c r="F15" i="9"/>
  <c r="AP19" i="9"/>
  <c r="AJ19" i="9"/>
  <c r="AD19" i="9"/>
  <c r="X19" i="9"/>
  <c r="R19" i="9"/>
  <c r="L19" i="9"/>
  <c r="F19" i="9"/>
  <c r="AP18" i="9"/>
  <c r="AJ18" i="9"/>
  <c r="AD18" i="9"/>
  <c r="X18" i="9"/>
  <c r="R18" i="9"/>
  <c r="L18" i="9"/>
  <c r="F18" i="9"/>
  <c r="AP24" i="9"/>
  <c r="AJ24" i="9"/>
  <c r="AD24" i="9"/>
  <c r="X24" i="9"/>
  <c r="R24" i="9"/>
  <c r="L24" i="9"/>
  <c r="F24" i="9"/>
  <c r="AP25" i="9"/>
  <c r="AJ25" i="9"/>
  <c r="AD25" i="9"/>
  <c r="X25" i="9"/>
  <c r="R25" i="9"/>
  <c r="L25" i="9"/>
  <c r="F25" i="9"/>
  <c r="AP17" i="9"/>
  <c r="AJ17" i="9"/>
  <c r="AD17" i="9"/>
  <c r="X17" i="9"/>
  <c r="R17" i="9"/>
  <c r="L17" i="9"/>
  <c r="F17" i="9"/>
  <c r="AP9" i="9"/>
  <c r="AJ9" i="9"/>
  <c r="AD9" i="9"/>
  <c r="X9" i="9"/>
  <c r="R9" i="9"/>
  <c r="L9" i="9"/>
  <c r="F9" i="9"/>
  <c r="AP10" i="9"/>
  <c r="AJ10" i="9"/>
  <c r="AD10" i="9"/>
  <c r="X10" i="9"/>
  <c r="R10" i="9"/>
  <c r="L10" i="9"/>
  <c r="F10" i="9"/>
  <c r="F118" i="7"/>
  <c r="L118" i="7"/>
  <c r="R118" i="7"/>
  <c r="X118" i="7"/>
  <c r="AD118" i="7"/>
  <c r="AJ118" i="7"/>
  <c r="AN118" i="7"/>
  <c r="AO118" i="7"/>
  <c r="AP118" i="7"/>
  <c r="F108" i="7"/>
  <c r="L108" i="7"/>
  <c r="R108" i="7"/>
  <c r="X108" i="7"/>
  <c r="AD108" i="7"/>
  <c r="AJ108" i="7"/>
  <c r="AN108" i="7"/>
  <c r="AO108" i="7"/>
  <c r="AP108" i="7"/>
  <c r="F103" i="7"/>
  <c r="L103" i="7"/>
  <c r="R103" i="7"/>
  <c r="X103" i="7"/>
  <c r="AD103" i="7"/>
  <c r="AJ103" i="7"/>
  <c r="AN103" i="7"/>
  <c r="AO103" i="7"/>
  <c r="AP103" i="7"/>
  <c r="F114" i="7"/>
  <c r="L114" i="7"/>
  <c r="R114" i="7"/>
  <c r="X114" i="7"/>
  <c r="AD114" i="7"/>
  <c r="AJ114" i="7"/>
  <c r="AN114" i="7"/>
  <c r="AO114" i="7"/>
  <c r="AP114" i="7"/>
  <c r="F65" i="7"/>
  <c r="L65" i="7"/>
  <c r="R65" i="7"/>
  <c r="X65" i="7"/>
  <c r="AD65" i="7"/>
  <c r="AJ65" i="7"/>
  <c r="AN65" i="7"/>
  <c r="AO65" i="7"/>
  <c r="AP65" i="7"/>
  <c r="F87" i="7"/>
  <c r="L87" i="7"/>
  <c r="R87" i="7"/>
  <c r="X87" i="7"/>
  <c r="AD87" i="7"/>
  <c r="AJ87" i="7"/>
  <c r="AN87" i="7"/>
  <c r="AO87" i="7"/>
  <c r="AP87" i="7"/>
  <c r="F101" i="7"/>
  <c r="L101" i="7"/>
  <c r="R101" i="7"/>
  <c r="X101" i="7"/>
  <c r="AD101" i="7"/>
  <c r="AJ101" i="7"/>
  <c r="AN101" i="7"/>
  <c r="AO101" i="7"/>
  <c r="AP101" i="7"/>
  <c r="F105" i="7"/>
  <c r="L105" i="7"/>
  <c r="R105" i="7"/>
  <c r="X105" i="7"/>
  <c r="AD105" i="7"/>
  <c r="AJ105" i="7"/>
  <c r="AN105" i="7"/>
  <c r="AO105" i="7"/>
  <c r="AP105" i="7"/>
  <c r="F34" i="7"/>
  <c r="L34" i="7"/>
  <c r="R34" i="7"/>
  <c r="X34" i="7"/>
  <c r="AD34" i="7"/>
  <c r="AJ34" i="7"/>
  <c r="AN34" i="7"/>
  <c r="AO34" i="7"/>
  <c r="AP34" i="7"/>
  <c r="F98" i="7"/>
  <c r="L98" i="7"/>
  <c r="R98" i="7"/>
  <c r="X98" i="7"/>
  <c r="AD98" i="7"/>
  <c r="AJ98" i="7"/>
  <c r="AN98" i="7"/>
  <c r="AO98" i="7"/>
  <c r="AP98" i="7"/>
  <c r="AO10" i="7"/>
  <c r="AN10" i="7"/>
  <c r="AP10" i="7"/>
  <c r="AJ10" i="7"/>
  <c r="AD10" i="7"/>
  <c r="X10" i="7"/>
  <c r="R10" i="7"/>
  <c r="L10" i="7"/>
  <c r="F10" i="7"/>
  <c r="AO122" i="7"/>
  <c r="AN122" i="7"/>
  <c r="AP122" i="7"/>
  <c r="AJ122" i="7"/>
  <c r="AD122" i="7"/>
  <c r="X122" i="7"/>
  <c r="R122" i="7"/>
  <c r="L122" i="7"/>
  <c r="F122" i="7"/>
  <c r="AO121" i="7"/>
  <c r="AN121" i="7"/>
  <c r="AP121" i="7"/>
  <c r="AJ121" i="7"/>
  <c r="AD121" i="7"/>
  <c r="X121" i="7"/>
  <c r="R121" i="7"/>
  <c r="L121" i="7"/>
  <c r="F121" i="7"/>
  <c r="AO36" i="7"/>
  <c r="AN36" i="7"/>
  <c r="AP36" i="7"/>
  <c r="AJ36" i="7"/>
  <c r="AD36" i="7"/>
  <c r="X36" i="7"/>
  <c r="R36" i="7"/>
  <c r="L36" i="7"/>
  <c r="F36" i="7"/>
  <c r="AO21" i="7"/>
  <c r="AN21" i="7"/>
  <c r="AP21" i="7"/>
  <c r="AJ21" i="7"/>
  <c r="AD21" i="7"/>
  <c r="X21" i="7"/>
  <c r="R21" i="7"/>
  <c r="L21" i="7"/>
  <c r="F21" i="7"/>
  <c r="AO35" i="7"/>
  <c r="AN35" i="7"/>
  <c r="AP35" i="7"/>
  <c r="AJ35" i="7"/>
  <c r="AD35" i="7"/>
  <c r="X35" i="7"/>
  <c r="R35" i="7"/>
  <c r="L35" i="7"/>
  <c r="F35" i="7"/>
  <c r="AO28" i="7"/>
  <c r="AN28" i="7"/>
  <c r="AP28" i="7"/>
  <c r="AJ28" i="7"/>
  <c r="AD28" i="7"/>
  <c r="X28" i="7"/>
  <c r="R28" i="7"/>
  <c r="L28" i="7"/>
  <c r="F28" i="7"/>
  <c r="AO11" i="7"/>
  <c r="AN11" i="7"/>
  <c r="AP11" i="7"/>
  <c r="AJ11" i="7"/>
  <c r="AD11" i="7"/>
  <c r="X11" i="7"/>
  <c r="R11" i="7"/>
  <c r="L11" i="7"/>
  <c r="F11" i="7"/>
  <c r="AO27" i="7"/>
  <c r="AN27" i="7"/>
  <c r="AP27" i="7"/>
  <c r="AJ27" i="7"/>
  <c r="AD27" i="7"/>
  <c r="X27" i="7"/>
  <c r="R27" i="7"/>
  <c r="L27" i="7"/>
  <c r="F27" i="7"/>
  <c r="AO117" i="7"/>
  <c r="AN117" i="7"/>
  <c r="AP117" i="7"/>
  <c r="AJ117" i="7"/>
  <c r="AD117" i="7"/>
  <c r="X117" i="7"/>
  <c r="R117" i="7"/>
  <c r="L117" i="7"/>
  <c r="F117" i="7"/>
  <c r="AO62" i="7"/>
  <c r="AN62" i="7"/>
  <c r="AP62" i="7"/>
  <c r="AJ62" i="7"/>
  <c r="AD62" i="7"/>
  <c r="X62" i="7"/>
  <c r="R62" i="7"/>
  <c r="L62" i="7"/>
  <c r="F62" i="7"/>
  <c r="AO102" i="7"/>
  <c r="AN102" i="7"/>
  <c r="AP102" i="7"/>
  <c r="AJ102" i="7"/>
  <c r="AD102" i="7"/>
  <c r="X102" i="7"/>
  <c r="R102" i="7"/>
  <c r="L102" i="7"/>
  <c r="F102" i="7"/>
  <c r="AO42" i="7"/>
  <c r="AN42" i="7"/>
  <c r="AP42" i="7"/>
  <c r="AJ42" i="7"/>
  <c r="AD42" i="7"/>
  <c r="X42" i="7"/>
  <c r="R42" i="7"/>
  <c r="L42" i="7"/>
  <c r="F42" i="7"/>
  <c r="AO6" i="7"/>
  <c r="AN6" i="7"/>
  <c r="AP6" i="7"/>
  <c r="AJ6" i="7"/>
  <c r="AD6" i="7"/>
  <c r="X6" i="7"/>
  <c r="R6" i="7"/>
  <c r="L6" i="7"/>
  <c r="F6" i="7"/>
  <c r="AO95" i="7"/>
  <c r="AN95" i="7"/>
  <c r="AP95" i="7"/>
  <c r="AJ95" i="7"/>
  <c r="AD95" i="7"/>
  <c r="X95" i="7"/>
  <c r="R95" i="7"/>
  <c r="L95" i="7"/>
  <c r="F95" i="7"/>
  <c r="AO41" i="7"/>
  <c r="AN41" i="7"/>
  <c r="AP41" i="7"/>
  <c r="AJ41" i="7"/>
  <c r="AD41" i="7"/>
  <c r="X41" i="7"/>
  <c r="R41" i="7"/>
  <c r="L41" i="7"/>
  <c r="F41" i="7"/>
  <c r="AO30" i="7"/>
  <c r="AN30" i="7"/>
  <c r="AP30" i="7"/>
  <c r="AJ30" i="7"/>
  <c r="AD30" i="7"/>
  <c r="X30" i="7"/>
  <c r="R30" i="7"/>
  <c r="L30" i="7"/>
  <c r="F30" i="7"/>
  <c r="AO31" i="7"/>
  <c r="AN31" i="7"/>
  <c r="AP31" i="7"/>
  <c r="AJ31" i="7"/>
  <c r="AD31" i="7"/>
  <c r="X31" i="7"/>
  <c r="R31" i="7"/>
  <c r="L31" i="7"/>
  <c r="F31" i="7"/>
  <c r="AO76" i="7"/>
  <c r="AN76" i="7"/>
  <c r="AP76" i="7"/>
  <c r="AJ76" i="7"/>
  <c r="AD76" i="7"/>
  <c r="X76" i="7"/>
  <c r="R76" i="7"/>
  <c r="L76" i="7"/>
  <c r="F76" i="7"/>
  <c r="AO19" i="7"/>
  <c r="AB19" i="7"/>
  <c r="AH19" i="7"/>
  <c r="AN19" i="7"/>
  <c r="AP19" i="7"/>
  <c r="AJ19" i="7"/>
  <c r="AD19" i="7"/>
  <c r="X19" i="7"/>
  <c r="R19" i="7"/>
  <c r="L19" i="7"/>
  <c r="F19" i="7"/>
  <c r="AO86" i="7"/>
  <c r="AN86" i="7"/>
  <c r="AP86" i="7"/>
  <c r="AJ86" i="7"/>
  <c r="AD86" i="7"/>
  <c r="X86" i="7"/>
  <c r="R86" i="7"/>
  <c r="L86" i="7"/>
  <c r="F86" i="7"/>
  <c r="AO15" i="7"/>
  <c r="AN15" i="7"/>
  <c r="AP15" i="7"/>
  <c r="AJ15" i="7"/>
  <c r="AD15" i="7"/>
  <c r="X15" i="7"/>
  <c r="R15" i="7"/>
  <c r="L15" i="7"/>
  <c r="F15" i="7"/>
  <c r="AO113" i="7"/>
  <c r="D113" i="7"/>
  <c r="J113" i="7"/>
  <c r="P113" i="7"/>
  <c r="AB113" i="7"/>
  <c r="AN113" i="7"/>
  <c r="AP113" i="7"/>
  <c r="AJ113" i="7"/>
  <c r="AD113" i="7"/>
  <c r="X113" i="7"/>
  <c r="R113" i="7"/>
  <c r="L113" i="7"/>
  <c r="F113" i="7"/>
  <c r="AO94" i="7"/>
  <c r="AN94" i="7"/>
  <c r="AP94" i="7"/>
  <c r="AJ94" i="7"/>
  <c r="AD94" i="7"/>
  <c r="X94" i="7"/>
  <c r="R94" i="7"/>
  <c r="L94" i="7"/>
  <c r="F94" i="7"/>
  <c r="AO109" i="7"/>
  <c r="AN109" i="7"/>
  <c r="AP109" i="7"/>
  <c r="AJ109" i="7"/>
  <c r="AD109" i="7"/>
  <c r="X109" i="7"/>
  <c r="R109" i="7"/>
  <c r="L109" i="7"/>
  <c r="F109" i="7"/>
  <c r="AO20" i="7"/>
  <c r="AN20" i="7"/>
  <c r="AP20" i="7"/>
  <c r="AJ20" i="7"/>
  <c r="AD20" i="7"/>
  <c r="X20" i="7"/>
  <c r="R20" i="7"/>
  <c r="L20" i="7"/>
  <c r="F20" i="7"/>
  <c r="AO40" i="7"/>
  <c r="AN40" i="7"/>
  <c r="AP40" i="7"/>
  <c r="AJ40" i="7"/>
  <c r="AD40" i="7"/>
  <c r="X40" i="7"/>
  <c r="R40" i="7"/>
  <c r="L40" i="7"/>
  <c r="F40" i="7"/>
  <c r="AO54" i="7"/>
  <c r="AB54" i="7"/>
  <c r="AH54" i="7"/>
  <c r="AN54" i="7"/>
  <c r="AP54" i="7"/>
  <c r="AJ54" i="7"/>
  <c r="AD54" i="7"/>
  <c r="X54" i="7"/>
  <c r="R54" i="7"/>
  <c r="L54" i="7"/>
  <c r="F54" i="7"/>
  <c r="AO45" i="7"/>
  <c r="AN45" i="7"/>
  <c r="AP45" i="7"/>
  <c r="AJ45" i="7"/>
  <c r="AD45" i="7"/>
  <c r="X45" i="7"/>
  <c r="R45" i="7"/>
  <c r="L45" i="7"/>
  <c r="F45" i="7"/>
  <c r="AO13" i="7"/>
  <c r="AN13" i="7"/>
  <c r="AP13" i="7"/>
  <c r="AJ13" i="7"/>
  <c r="AD13" i="7"/>
  <c r="X13" i="7"/>
  <c r="R13" i="7"/>
  <c r="L13" i="7"/>
  <c r="F13" i="7"/>
  <c r="AO66" i="7"/>
  <c r="AN66" i="7"/>
  <c r="AP66" i="7"/>
  <c r="AJ66" i="7"/>
  <c r="AD66" i="7"/>
  <c r="X66" i="7"/>
  <c r="R66" i="7"/>
  <c r="L66" i="7"/>
  <c r="F66" i="7"/>
  <c r="AO77" i="7"/>
  <c r="AN77" i="7"/>
  <c r="AP77" i="7"/>
  <c r="AJ77" i="7"/>
  <c r="AD77" i="7"/>
  <c r="X77" i="7"/>
  <c r="R77" i="7"/>
  <c r="L77" i="7"/>
  <c r="F77" i="7"/>
  <c r="AO111" i="7"/>
  <c r="AN111" i="7"/>
  <c r="AP111" i="7"/>
  <c r="AJ111" i="7"/>
  <c r="AD111" i="7"/>
  <c r="X111" i="7"/>
  <c r="R111" i="7"/>
  <c r="L111" i="7"/>
  <c r="F111" i="7"/>
  <c r="AO79" i="7"/>
  <c r="AN79" i="7"/>
  <c r="AP79" i="7"/>
  <c r="AJ79" i="7"/>
  <c r="AD79" i="7"/>
  <c r="X79" i="7"/>
  <c r="R79" i="7"/>
  <c r="L79" i="7"/>
  <c r="F79" i="7"/>
  <c r="AO97" i="7"/>
  <c r="AN97" i="7"/>
  <c r="AP97" i="7"/>
  <c r="AJ97" i="7"/>
  <c r="AD97" i="7"/>
  <c r="X97" i="7"/>
  <c r="R97" i="7"/>
  <c r="L97" i="7"/>
  <c r="F97" i="7"/>
  <c r="AO38" i="7"/>
  <c r="AN38" i="7"/>
  <c r="AP38" i="7"/>
  <c r="AJ38" i="7"/>
  <c r="AD38" i="7"/>
  <c r="X38" i="7"/>
  <c r="R38" i="7"/>
  <c r="L38" i="7"/>
  <c r="F38" i="7"/>
  <c r="AO57" i="7"/>
  <c r="AN57" i="7"/>
  <c r="AP57" i="7"/>
  <c r="AJ57" i="7"/>
  <c r="AD57" i="7"/>
  <c r="X57" i="7"/>
  <c r="R57" i="7"/>
  <c r="L57" i="7"/>
  <c r="F57" i="7"/>
  <c r="AO9" i="7"/>
  <c r="AN9" i="7"/>
  <c r="AP9" i="7"/>
  <c r="AJ9" i="7"/>
  <c r="AD9" i="7"/>
  <c r="X9" i="7"/>
  <c r="R9" i="7"/>
  <c r="L9" i="7"/>
  <c r="F9" i="7"/>
  <c r="AO99" i="7"/>
  <c r="AN99" i="7"/>
  <c r="AP99" i="7"/>
  <c r="AJ99" i="7"/>
  <c r="AD99" i="7"/>
  <c r="X99" i="7"/>
  <c r="R99" i="7"/>
  <c r="L99" i="7"/>
  <c r="F99" i="7"/>
  <c r="AO75" i="7"/>
  <c r="AN75" i="7"/>
  <c r="AP75" i="7"/>
  <c r="AJ75" i="7"/>
  <c r="AD75" i="7"/>
  <c r="X75" i="7"/>
  <c r="R75" i="7"/>
  <c r="L75" i="7"/>
  <c r="F75" i="7"/>
  <c r="AO89" i="7"/>
  <c r="AN89" i="7"/>
  <c r="AP89" i="7"/>
  <c r="AJ89" i="7"/>
  <c r="AD89" i="7"/>
  <c r="X89" i="7"/>
  <c r="R89" i="7"/>
  <c r="L89" i="7"/>
  <c r="F89" i="7"/>
  <c r="AO73" i="7"/>
  <c r="AN73" i="7"/>
  <c r="AP73" i="7"/>
  <c r="AJ73" i="7"/>
  <c r="AD73" i="7"/>
  <c r="X73" i="7"/>
  <c r="R73" i="7"/>
  <c r="L73" i="7"/>
  <c r="F73" i="7"/>
  <c r="AO47" i="7"/>
  <c r="AN47" i="7"/>
  <c r="AP47" i="7"/>
  <c r="AJ47" i="7"/>
  <c r="AD47" i="7"/>
  <c r="X47" i="7"/>
  <c r="R47" i="7"/>
  <c r="L47" i="7"/>
  <c r="F47" i="7"/>
  <c r="AO83" i="7"/>
  <c r="AB83" i="7"/>
  <c r="AH83" i="7"/>
  <c r="AN83" i="7"/>
  <c r="AP83" i="7"/>
  <c r="AJ83" i="7"/>
  <c r="AD83" i="7"/>
  <c r="X83" i="7"/>
  <c r="R83" i="7"/>
  <c r="L83" i="7"/>
  <c r="F83" i="7"/>
  <c r="AO12" i="7"/>
  <c r="AN12" i="7"/>
  <c r="AP12" i="7"/>
  <c r="AJ12" i="7"/>
  <c r="AD12" i="7"/>
  <c r="X12" i="7"/>
  <c r="R12" i="7"/>
  <c r="L12" i="7"/>
  <c r="F12" i="7"/>
  <c r="AO71" i="7"/>
  <c r="AN71" i="7"/>
  <c r="AP71" i="7"/>
  <c r="AJ71" i="7"/>
  <c r="AD71" i="7"/>
  <c r="X71" i="7"/>
  <c r="R71" i="7"/>
  <c r="L71" i="7"/>
  <c r="F71" i="7"/>
  <c r="AO100" i="7"/>
  <c r="AN100" i="7"/>
  <c r="AP100" i="7"/>
  <c r="AJ100" i="7"/>
  <c r="AD100" i="7"/>
  <c r="X100" i="7"/>
  <c r="R100" i="7"/>
  <c r="L100" i="7"/>
  <c r="F100" i="7"/>
  <c r="AO82" i="7"/>
  <c r="AN82" i="7"/>
  <c r="AP82" i="7"/>
  <c r="AJ82" i="7"/>
  <c r="AD82" i="7"/>
  <c r="X82" i="7"/>
  <c r="R82" i="7"/>
  <c r="L82" i="7"/>
  <c r="F82" i="7"/>
  <c r="AO8" i="7"/>
  <c r="AN8" i="7"/>
  <c r="AP8" i="7"/>
  <c r="AJ8" i="7"/>
  <c r="AD8" i="7"/>
  <c r="X8" i="7"/>
  <c r="R8" i="7"/>
  <c r="L8" i="7"/>
  <c r="F8" i="7"/>
  <c r="AO90" i="7"/>
  <c r="AN90" i="7"/>
  <c r="AP90" i="7"/>
  <c r="AJ90" i="7"/>
  <c r="AD90" i="7"/>
  <c r="X90" i="7"/>
  <c r="R90" i="7"/>
  <c r="L90" i="7"/>
  <c r="F90" i="7"/>
  <c r="AO64" i="7"/>
  <c r="AN64" i="7"/>
  <c r="AP64" i="7"/>
  <c r="AJ64" i="7"/>
  <c r="AD64" i="7"/>
  <c r="X64" i="7"/>
  <c r="R64" i="7"/>
  <c r="L64" i="7"/>
  <c r="F64" i="7"/>
  <c r="AO88" i="7"/>
  <c r="AN88" i="7"/>
  <c r="AP88" i="7"/>
  <c r="AJ88" i="7"/>
  <c r="AD88" i="7"/>
  <c r="X88" i="7"/>
  <c r="R88" i="7"/>
  <c r="L88" i="7"/>
  <c r="F88" i="7"/>
  <c r="AO59" i="7"/>
  <c r="AN59" i="7"/>
  <c r="AP59" i="7"/>
  <c r="AJ59" i="7"/>
  <c r="AD59" i="7"/>
  <c r="X59" i="7"/>
  <c r="R59" i="7"/>
  <c r="L59" i="7"/>
  <c r="F59" i="7"/>
  <c r="AO24" i="7"/>
  <c r="AN24" i="7"/>
  <c r="AP24" i="7"/>
  <c r="AJ24" i="7"/>
  <c r="AD24" i="7"/>
  <c r="X24" i="7"/>
  <c r="R24" i="7"/>
  <c r="L24" i="7"/>
  <c r="F24" i="7"/>
  <c r="AO55" i="7"/>
  <c r="AN55" i="7"/>
  <c r="AP55" i="7"/>
  <c r="AJ55" i="7"/>
  <c r="AD55" i="7"/>
  <c r="X55" i="7"/>
  <c r="R55" i="7"/>
  <c r="L55" i="7"/>
  <c r="F55" i="7"/>
  <c r="AO7" i="7"/>
  <c r="AN7" i="7"/>
  <c r="AP7" i="7"/>
  <c r="AJ7" i="7"/>
  <c r="AD7" i="7"/>
  <c r="X7" i="7"/>
  <c r="R7" i="7"/>
  <c r="L7" i="7"/>
  <c r="F7" i="7"/>
  <c r="AO17" i="7"/>
  <c r="AN17" i="7"/>
  <c r="AP17" i="7"/>
  <c r="AJ17" i="7"/>
  <c r="AD17" i="7"/>
  <c r="X17" i="7"/>
  <c r="R17" i="7"/>
  <c r="L17" i="7"/>
  <c r="F17" i="7"/>
  <c r="AO4" i="7"/>
  <c r="AN4" i="7"/>
  <c r="AP4" i="7"/>
  <c r="AJ4" i="7"/>
  <c r="AD4" i="7"/>
  <c r="X4" i="7"/>
  <c r="R4" i="7"/>
  <c r="L4" i="7"/>
  <c r="F4" i="7"/>
  <c r="AO5" i="7"/>
  <c r="AN5" i="7"/>
  <c r="AP5" i="7"/>
  <c r="AJ5" i="7"/>
  <c r="AD5" i="7"/>
  <c r="X5" i="7"/>
  <c r="R5" i="7"/>
  <c r="L5" i="7"/>
  <c r="F5" i="7"/>
  <c r="AO23" i="7"/>
  <c r="AN23" i="7"/>
  <c r="AP23" i="7"/>
  <c r="AJ23" i="7"/>
  <c r="AD23" i="7"/>
  <c r="X23" i="7"/>
  <c r="R23" i="7"/>
  <c r="L23" i="7"/>
  <c r="F23" i="7"/>
  <c r="AO115" i="7"/>
  <c r="AN115" i="7"/>
  <c r="AP115" i="7"/>
  <c r="AJ115" i="7"/>
  <c r="AD115" i="7"/>
  <c r="X115" i="7"/>
  <c r="R115" i="7"/>
  <c r="L115" i="7"/>
  <c r="F115" i="7"/>
  <c r="AO69" i="7"/>
  <c r="AN69" i="7"/>
  <c r="AP69" i="7"/>
  <c r="AJ69" i="7"/>
  <c r="AD69" i="7"/>
  <c r="X69" i="7"/>
  <c r="R69" i="7"/>
  <c r="L69" i="7"/>
  <c r="F69" i="7"/>
  <c r="AO72" i="7"/>
  <c r="AN72" i="7"/>
  <c r="AP72" i="7"/>
  <c r="AJ72" i="7"/>
  <c r="AD72" i="7"/>
  <c r="X72" i="7"/>
  <c r="R72" i="7"/>
  <c r="L72" i="7"/>
  <c r="F72" i="7"/>
  <c r="AO53" i="7"/>
  <c r="AB53" i="7"/>
  <c r="AH53" i="7"/>
  <c r="AN53" i="7"/>
  <c r="AP53" i="7"/>
  <c r="AJ53" i="7"/>
  <c r="AD53" i="7"/>
  <c r="X53" i="7"/>
  <c r="R53" i="7"/>
  <c r="L53" i="7"/>
  <c r="F53" i="7"/>
  <c r="AO39" i="7"/>
  <c r="AN39" i="7"/>
  <c r="AP39" i="7"/>
  <c r="AJ39" i="7"/>
  <c r="AD39" i="7"/>
  <c r="X39" i="7"/>
  <c r="R39" i="7"/>
  <c r="L39" i="7"/>
  <c r="F39" i="7"/>
  <c r="AO85" i="7"/>
  <c r="AN85" i="7"/>
  <c r="AP85" i="7"/>
  <c r="AJ85" i="7"/>
  <c r="AD85" i="7"/>
  <c r="X85" i="7"/>
  <c r="R85" i="7"/>
  <c r="L85" i="7"/>
  <c r="F85" i="7"/>
  <c r="AO50" i="7"/>
  <c r="AN50" i="7"/>
  <c r="AP50" i="7"/>
  <c r="AJ50" i="7"/>
  <c r="AD50" i="7"/>
  <c r="X50" i="7"/>
  <c r="R50" i="7"/>
  <c r="L50" i="7"/>
  <c r="F50" i="7"/>
  <c r="AO48" i="7"/>
  <c r="AN48" i="7"/>
  <c r="AP48" i="7"/>
  <c r="AJ48" i="7"/>
  <c r="AD48" i="7"/>
  <c r="X48" i="7"/>
  <c r="R48" i="7"/>
  <c r="L48" i="7"/>
  <c r="F48" i="7"/>
  <c r="AO70" i="7"/>
  <c r="AN70" i="7"/>
  <c r="AP70" i="7"/>
  <c r="AJ70" i="7"/>
  <c r="AD70" i="7"/>
  <c r="X70" i="7"/>
  <c r="R70" i="7"/>
  <c r="L70" i="7"/>
  <c r="F70" i="7"/>
  <c r="AO96" i="7"/>
  <c r="AN96" i="7"/>
  <c r="AP96" i="7"/>
  <c r="AJ96" i="7"/>
  <c r="AD96" i="7"/>
  <c r="X96" i="7"/>
  <c r="R96" i="7"/>
  <c r="L96" i="7"/>
  <c r="F96" i="7"/>
  <c r="AO46" i="7"/>
  <c r="AN46" i="7"/>
  <c r="AP46" i="7"/>
  <c r="AJ46" i="7"/>
  <c r="AD46" i="7"/>
  <c r="X46" i="7"/>
  <c r="R46" i="7"/>
  <c r="L46" i="7"/>
  <c r="F46" i="7"/>
  <c r="AO22" i="7"/>
  <c r="AN22" i="7"/>
  <c r="AP22" i="7"/>
  <c r="AJ22" i="7"/>
  <c r="AD22" i="7"/>
  <c r="X22" i="7"/>
  <c r="R22" i="7"/>
  <c r="L22" i="7"/>
  <c r="F22" i="7"/>
  <c r="AO78" i="7"/>
  <c r="AN78" i="7"/>
  <c r="AP78" i="7"/>
  <c r="AJ78" i="7"/>
  <c r="AD78" i="7"/>
  <c r="X78" i="7"/>
  <c r="R78" i="7"/>
  <c r="L78" i="7"/>
  <c r="F78" i="7"/>
  <c r="AO60" i="7"/>
  <c r="AN60" i="7"/>
  <c r="AP60" i="7"/>
  <c r="AJ60" i="7"/>
  <c r="AD60" i="7"/>
  <c r="X60" i="7"/>
  <c r="R60" i="7"/>
  <c r="L60" i="7"/>
  <c r="F60" i="7"/>
  <c r="AO91" i="7"/>
  <c r="AN91" i="7"/>
  <c r="AP91" i="7"/>
  <c r="AJ91" i="7"/>
  <c r="AD91" i="7"/>
  <c r="X91" i="7"/>
  <c r="R91" i="7"/>
  <c r="L91" i="7"/>
  <c r="F91" i="7"/>
  <c r="AO80" i="7"/>
  <c r="AN80" i="7"/>
  <c r="AP80" i="7"/>
  <c r="AJ80" i="7"/>
  <c r="AD80" i="7"/>
  <c r="X80" i="7"/>
  <c r="R80" i="7"/>
  <c r="L80" i="7"/>
  <c r="F80" i="7"/>
  <c r="AO26" i="7"/>
  <c r="AB26" i="7"/>
  <c r="AH26" i="7"/>
  <c r="AN26" i="7"/>
  <c r="AP26" i="7"/>
  <c r="AJ26" i="7"/>
  <c r="AD26" i="7"/>
  <c r="X26" i="7"/>
  <c r="R26" i="7"/>
  <c r="L26" i="7"/>
  <c r="F26" i="7"/>
  <c r="AO49" i="7"/>
  <c r="AN49" i="7"/>
  <c r="AP49" i="7"/>
  <c r="AJ49" i="7"/>
  <c r="AD49" i="7"/>
  <c r="X49" i="7"/>
  <c r="R49" i="7"/>
  <c r="L49" i="7"/>
  <c r="F49" i="7"/>
  <c r="AO104" i="7"/>
  <c r="AN104" i="7"/>
  <c r="AP104" i="7"/>
  <c r="AJ104" i="7"/>
  <c r="AD104" i="7"/>
  <c r="X104" i="7"/>
  <c r="R104" i="7"/>
  <c r="L104" i="7"/>
  <c r="F104" i="7"/>
  <c r="AO43" i="7"/>
  <c r="AN43" i="7"/>
  <c r="AP43" i="7"/>
  <c r="AJ43" i="7"/>
  <c r="AD43" i="7"/>
  <c r="X43" i="7"/>
  <c r="R43" i="7"/>
  <c r="L43" i="7"/>
  <c r="F43" i="7"/>
  <c r="AO63" i="7"/>
  <c r="AN63" i="7"/>
  <c r="AP63" i="7"/>
  <c r="AJ63" i="7"/>
  <c r="AD63" i="7"/>
  <c r="X63" i="7"/>
  <c r="R63" i="7"/>
  <c r="L63" i="7"/>
  <c r="F63" i="7"/>
  <c r="AO58" i="7"/>
  <c r="AN58" i="7"/>
  <c r="AP58" i="7"/>
  <c r="AJ58" i="7"/>
  <c r="AD58" i="7"/>
  <c r="X58" i="7"/>
  <c r="R58" i="7"/>
  <c r="L58" i="7"/>
  <c r="F58" i="7"/>
  <c r="AO14" i="7"/>
  <c r="AN14" i="7"/>
  <c r="AP14" i="7"/>
  <c r="AJ14" i="7"/>
  <c r="AD14" i="7"/>
  <c r="X14" i="7"/>
  <c r="R14" i="7"/>
  <c r="L14" i="7"/>
  <c r="F14" i="7"/>
  <c r="AO51" i="7"/>
  <c r="AN51" i="7"/>
  <c r="AP51" i="7"/>
  <c r="AJ51" i="7"/>
  <c r="AD51" i="7"/>
  <c r="X51" i="7"/>
  <c r="R51" i="7"/>
  <c r="L51" i="7"/>
  <c r="F51" i="7"/>
  <c r="AO52" i="7"/>
  <c r="AN52" i="7"/>
  <c r="AP52" i="7"/>
  <c r="AJ52" i="7"/>
  <c r="AD52" i="7"/>
  <c r="X52" i="7"/>
  <c r="R52" i="7"/>
  <c r="L52" i="7"/>
  <c r="F52" i="7"/>
  <c r="AO67" i="7"/>
  <c r="AN67" i="7"/>
  <c r="AP67" i="7"/>
  <c r="AJ67" i="7"/>
  <c r="AD67" i="7"/>
  <c r="X67" i="7"/>
  <c r="R67" i="7"/>
  <c r="L67" i="7"/>
  <c r="F67" i="7"/>
  <c r="AO18" i="7"/>
  <c r="AN18" i="7"/>
  <c r="AP18" i="7"/>
  <c r="AJ18" i="7"/>
  <c r="AD18" i="7"/>
  <c r="X18" i="7"/>
  <c r="R18" i="7"/>
  <c r="F18" i="7"/>
  <c r="AO33" i="7"/>
  <c r="AN33" i="7"/>
  <c r="AP33" i="7"/>
  <c r="AJ33" i="7"/>
  <c r="AD33" i="7"/>
  <c r="X33" i="7"/>
  <c r="R33" i="7"/>
  <c r="L33" i="7"/>
  <c r="F33" i="7"/>
  <c r="AO29" i="7"/>
  <c r="AN29" i="7"/>
  <c r="AP29" i="7"/>
  <c r="AJ29" i="7"/>
  <c r="AD29" i="7"/>
  <c r="X29" i="7"/>
  <c r="R29" i="7"/>
  <c r="L29" i="7"/>
  <c r="F29" i="7"/>
  <c r="AO56" i="7"/>
  <c r="AN56" i="7"/>
  <c r="AP56" i="7"/>
  <c r="AJ56" i="7"/>
  <c r="AD56" i="7"/>
  <c r="X56" i="7"/>
  <c r="R56" i="7"/>
  <c r="L56" i="7"/>
  <c r="F56" i="7"/>
  <c r="AO119" i="7"/>
  <c r="AN119" i="7"/>
  <c r="AP119" i="7"/>
  <c r="AJ119" i="7"/>
  <c r="AD119" i="7"/>
  <c r="X119" i="7"/>
  <c r="R119" i="7"/>
  <c r="L119" i="7"/>
  <c r="F119" i="7"/>
  <c r="AO25" i="7"/>
  <c r="AB25" i="7"/>
  <c r="AH25" i="7"/>
  <c r="AN25" i="7"/>
  <c r="AP25" i="7"/>
  <c r="AJ25" i="7"/>
  <c r="AD25" i="7"/>
  <c r="X25" i="7"/>
  <c r="R25" i="7"/>
  <c r="L25" i="7"/>
  <c r="F25" i="7"/>
  <c r="AO106" i="7"/>
  <c r="AN106" i="7"/>
  <c r="AP106" i="7"/>
  <c r="AJ106" i="7"/>
  <c r="AD106" i="7"/>
  <c r="X106" i="7"/>
  <c r="R106" i="7"/>
  <c r="L106" i="7"/>
  <c r="F106" i="7"/>
  <c r="AO68" i="7"/>
  <c r="AN68" i="7"/>
  <c r="AP68" i="7"/>
  <c r="AJ68" i="7"/>
  <c r="AD68" i="7"/>
  <c r="X68" i="7"/>
  <c r="R68" i="7"/>
  <c r="L68" i="7"/>
  <c r="F68" i="7"/>
  <c r="AO120" i="7"/>
  <c r="AN120" i="7"/>
  <c r="AP120" i="7"/>
  <c r="AJ120" i="7"/>
  <c r="AD120" i="7"/>
  <c r="X120" i="7"/>
  <c r="R120" i="7"/>
  <c r="L120" i="7"/>
  <c r="F120" i="7"/>
  <c r="AO44" i="7"/>
  <c r="AN44" i="7"/>
  <c r="AP44" i="7"/>
  <c r="AJ44" i="7"/>
  <c r="AD44" i="7"/>
  <c r="X44" i="7"/>
  <c r="R44" i="7"/>
  <c r="L44" i="7"/>
  <c r="F44" i="7"/>
  <c r="AO32" i="7"/>
  <c r="AN32" i="7"/>
  <c r="AP32" i="7"/>
  <c r="AJ32" i="7"/>
  <c r="AD32" i="7"/>
  <c r="X32" i="7"/>
  <c r="R32" i="7"/>
  <c r="L32" i="7"/>
  <c r="F32" i="7"/>
  <c r="AO81" i="7"/>
  <c r="AN81" i="7"/>
  <c r="AP81" i="7"/>
  <c r="AJ81" i="7"/>
  <c r="AD81" i="7"/>
  <c r="X81" i="7"/>
  <c r="R81" i="7"/>
  <c r="L81" i="7"/>
  <c r="F81" i="7"/>
  <c r="AO92" i="7"/>
  <c r="AN92" i="7"/>
  <c r="AP92" i="7"/>
  <c r="AJ92" i="7"/>
  <c r="AD92" i="7"/>
  <c r="X92" i="7"/>
  <c r="R92" i="7"/>
  <c r="L92" i="7"/>
  <c r="F92" i="7"/>
  <c r="AO116" i="7"/>
  <c r="AN116" i="7"/>
  <c r="AP116" i="7"/>
  <c r="AJ116" i="7"/>
  <c r="AD116" i="7"/>
  <c r="X116" i="7"/>
  <c r="R116" i="7"/>
  <c r="L116" i="7"/>
  <c r="F116" i="7"/>
  <c r="AO37" i="7"/>
  <c r="AN37" i="7"/>
  <c r="AP37" i="7"/>
  <c r="AJ37" i="7"/>
  <c r="AD37" i="7"/>
  <c r="X37" i="7"/>
  <c r="R37" i="7"/>
  <c r="L37" i="7"/>
  <c r="F37" i="7"/>
  <c r="AO61" i="7"/>
  <c r="AN61" i="7"/>
  <c r="AP61" i="7"/>
  <c r="AJ61" i="7"/>
  <c r="AD61" i="7"/>
  <c r="X61" i="7"/>
  <c r="R61" i="7"/>
  <c r="L61" i="7"/>
  <c r="F61" i="7"/>
  <c r="AO84" i="7"/>
  <c r="AN84" i="7"/>
  <c r="AP84" i="7"/>
  <c r="AJ84" i="7"/>
  <c r="AD84" i="7"/>
  <c r="X84" i="7"/>
  <c r="R84" i="7"/>
  <c r="L84" i="7"/>
  <c r="F84" i="7"/>
  <c r="AO74" i="7"/>
  <c r="AN74" i="7"/>
  <c r="AP74" i="7"/>
  <c r="AJ74" i="7"/>
  <c r="AD74" i="7"/>
  <c r="X74" i="7"/>
  <c r="R74" i="7"/>
  <c r="L74" i="7"/>
  <c r="F74" i="7"/>
  <c r="AO16" i="7"/>
  <c r="AN16" i="7"/>
  <c r="AP16" i="7"/>
  <c r="AJ16" i="7"/>
  <c r="AD16" i="7"/>
  <c r="X16" i="7"/>
  <c r="R16" i="7"/>
  <c r="L16" i="7"/>
  <c r="F16" i="7"/>
  <c r="AO110" i="7"/>
  <c r="AN110" i="7"/>
  <c r="AP110" i="7"/>
  <c r="AJ110" i="7"/>
  <c r="AD110" i="7"/>
  <c r="X110" i="7"/>
  <c r="R110" i="7"/>
  <c r="L110" i="7"/>
  <c r="F110" i="7"/>
  <c r="AO93" i="7"/>
  <c r="AN93" i="7"/>
  <c r="AP93" i="7"/>
  <c r="AJ93" i="7"/>
  <c r="AD93" i="7"/>
  <c r="X93" i="7"/>
  <c r="R93" i="7"/>
  <c r="L93" i="7"/>
  <c r="F93" i="7"/>
  <c r="AO107" i="7"/>
  <c r="AN107" i="7"/>
  <c r="AP107" i="7"/>
  <c r="AJ107" i="7"/>
  <c r="AD107" i="7"/>
  <c r="X107" i="7"/>
  <c r="R107" i="7"/>
  <c r="L107" i="7"/>
  <c r="F107" i="7"/>
  <c r="AO112" i="7"/>
  <c r="AN112" i="7"/>
  <c r="AP112" i="7"/>
  <c r="AJ112" i="7"/>
  <c r="AD112" i="7"/>
  <c r="X112" i="7"/>
  <c r="R112" i="7"/>
  <c r="L112" i="7"/>
  <c r="F112" i="7"/>
  <c r="AO225" i="7"/>
  <c r="AN225" i="7"/>
  <c r="AP225" i="7"/>
  <c r="AI214" i="8"/>
  <c r="AH214" i="8"/>
  <c r="AJ214" i="8"/>
  <c r="AE214" i="8"/>
  <c r="Z214" i="8"/>
  <c r="U214" i="8"/>
  <c r="P214" i="8"/>
  <c r="K214" i="8"/>
  <c r="F214" i="8"/>
  <c r="AI181" i="8"/>
  <c r="AH181" i="8"/>
  <c r="AJ181" i="8"/>
  <c r="AE181" i="8"/>
  <c r="Z181" i="8"/>
  <c r="U181" i="8"/>
  <c r="P181" i="8"/>
  <c r="K181" i="8"/>
  <c r="F181" i="8"/>
  <c r="AI194" i="8"/>
  <c r="AH194" i="8"/>
  <c r="AJ194" i="8"/>
  <c r="AE194" i="8"/>
  <c r="Z194" i="8"/>
  <c r="U194" i="8"/>
  <c r="P194" i="8"/>
  <c r="K194" i="8"/>
  <c r="F194" i="8"/>
  <c r="AI206" i="8"/>
  <c r="AH206" i="8"/>
  <c r="AJ206" i="8"/>
  <c r="AE206" i="8"/>
  <c r="Z206" i="8"/>
  <c r="U206" i="8"/>
  <c r="P206" i="8"/>
  <c r="K206" i="8"/>
  <c r="F206" i="8"/>
  <c r="AI205" i="8"/>
  <c r="AH205" i="8"/>
  <c r="AJ205" i="8"/>
  <c r="AE205" i="8"/>
  <c r="Z205" i="8"/>
  <c r="U205" i="8"/>
  <c r="P205" i="8"/>
  <c r="K205" i="8"/>
  <c r="F205" i="8"/>
  <c r="AI197" i="8"/>
  <c r="AH197" i="8"/>
  <c r="AJ197" i="8"/>
  <c r="AE197" i="8"/>
  <c r="Z197" i="8"/>
  <c r="U197" i="8"/>
  <c r="P197" i="8"/>
  <c r="K197" i="8"/>
  <c r="F197" i="8"/>
  <c r="AI189" i="8"/>
  <c r="AH189" i="8"/>
  <c r="AJ189" i="8"/>
  <c r="AE189" i="8"/>
  <c r="Z189" i="8"/>
  <c r="U189" i="8"/>
  <c r="P189" i="8"/>
  <c r="K189" i="8"/>
  <c r="F189" i="8"/>
  <c r="AI210" i="8"/>
  <c r="AH210" i="8"/>
  <c r="AJ210" i="8"/>
  <c r="AE210" i="8"/>
  <c r="Z210" i="8"/>
  <c r="U210" i="8"/>
  <c r="P210" i="8"/>
  <c r="K210" i="8"/>
  <c r="F210" i="8"/>
  <c r="AI179" i="8"/>
  <c r="AH179" i="8"/>
  <c r="AJ179" i="8"/>
  <c r="AE179" i="8"/>
  <c r="Z179" i="8"/>
  <c r="U179" i="8"/>
  <c r="P179" i="8"/>
  <c r="K179" i="8"/>
  <c r="F179" i="8"/>
  <c r="AI103" i="8"/>
  <c r="AH103" i="8"/>
  <c r="AJ103" i="8"/>
  <c r="AE103" i="8"/>
  <c r="Z103" i="8"/>
  <c r="U103" i="8"/>
  <c r="P103" i="8"/>
  <c r="K103" i="8"/>
  <c r="F103" i="8"/>
  <c r="AI188" i="8"/>
  <c r="AH188" i="8"/>
  <c r="AJ188" i="8"/>
  <c r="AE188" i="8"/>
  <c r="Z188" i="8"/>
  <c r="U188" i="8"/>
  <c r="P188" i="8"/>
  <c r="K188" i="8"/>
  <c r="F188" i="8"/>
  <c r="AI187" i="8"/>
  <c r="AH187" i="8"/>
  <c r="AJ187" i="8"/>
  <c r="AE187" i="8"/>
  <c r="Z187" i="8"/>
  <c r="U187" i="8"/>
  <c r="P187" i="8"/>
  <c r="K187" i="8"/>
  <c r="F187" i="8"/>
  <c r="AI168" i="8"/>
  <c r="AH168" i="8"/>
  <c r="AJ168" i="8"/>
  <c r="AE168" i="8"/>
  <c r="Z168" i="8"/>
  <c r="U168" i="8"/>
  <c r="P168" i="8"/>
  <c r="K168" i="8"/>
  <c r="F168" i="8"/>
  <c r="AI196" i="8"/>
  <c r="AH196" i="8"/>
  <c r="AJ196" i="8"/>
  <c r="AE196" i="8"/>
  <c r="Z196" i="8"/>
  <c r="U196" i="8"/>
  <c r="P196" i="8"/>
  <c r="K196" i="8"/>
  <c r="F196" i="8"/>
  <c r="AI220" i="8"/>
  <c r="AH220" i="8"/>
  <c r="AJ220" i="8"/>
  <c r="AE220" i="8"/>
  <c r="Z220" i="8"/>
  <c r="U220" i="8"/>
  <c r="P220" i="8"/>
  <c r="K220" i="8"/>
  <c r="F220" i="8"/>
  <c r="AI213" i="8"/>
  <c r="AH213" i="8"/>
  <c r="AJ213" i="8"/>
  <c r="AE213" i="8"/>
  <c r="Z213" i="8"/>
  <c r="U213" i="8"/>
  <c r="P213" i="8"/>
  <c r="K213" i="8"/>
  <c r="F213" i="8"/>
  <c r="AI32" i="8"/>
  <c r="AH32" i="8"/>
  <c r="AJ32" i="8"/>
  <c r="AE32" i="8"/>
  <c r="Z32" i="8"/>
  <c r="U32" i="8"/>
  <c r="P32" i="8"/>
  <c r="K32" i="8"/>
  <c r="F32" i="8"/>
  <c r="AI108" i="8"/>
  <c r="AH108" i="8"/>
  <c r="AJ108" i="8"/>
  <c r="AE108" i="8"/>
  <c r="Z108" i="8"/>
  <c r="U108" i="8"/>
  <c r="P108" i="8"/>
  <c r="K108" i="8"/>
  <c r="F108" i="8"/>
  <c r="AI184" i="8"/>
  <c r="AH184" i="8"/>
  <c r="AJ184" i="8"/>
  <c r="AE184" i="8"/>
  <c r="Z184" i="8"/>
  <c r="U184" i="8"/>
  <c r="P184" i="8"/>
  <c r="K184" i="8"/>
  <c r="F184" i="8"/>
  <c r="AI31" i="8"/>
  <c r="AH31" i="8"/>
  <c r="AJ31" i="8"/>
  <c r="AE31" i="8"/>
  <c r="Z31" i="8"/>
  <c r="U31" i="8"/>
  <c r="P31" i="8"/>
  <c r="K31" i="8"/>
  <c r="F31" i="8"/>
  <c r="AI211" i="8"/>
  <c r="AH211" i="8"/>
  <c r="AJ211" i="8"/>
  <c r="AE211" i="8"/>
  <c r="Z211" i="8"/>
  <c r="U211" i="8"/>
  <c r="P211" i="8"/>
  <c r="K211" i="8"/>
  <c r="F211" i="8"/>
  <c r="AI216" i="8"/>
  <c r="AH216" i="8"/>
  <c r="AJ216" i="8"/>
  <c r="AE216" i="8"/>
  <c r="Z216" i="8"/>
  <c r="U216" i="8"/>
  <c r="P216" i="8"/>
  <c r="K216" i="8"/>
  <c r="F216" i="8"/>
  <c r="AI92" i="8"/>
  <c r="AH92" i="8"/>
  <c r="AJ92" i="8"/>
  <c r="AE92" i="8"/>
  <c r="Z92" i="8"/>
  <c r="U92" i="8"/>
  <c r="P92" i="8"/>
  <c r="K92" i="8"/>
  <c r="F92" i="8"/>
  <c r="AI190" i="8"/>
  <c r="AH190" i="8"/>
  <c r="AJ190" i="8"/>
  <c r="AE190" i="8"/>
  <c r="Z190" i="8"/>
  <c r="U190" i="8"/>
  <c r="P190" i="8"/>
  <c r="K190" i="8"/>
  <c r="F190" i="8"/>
  <c r="AI219" i="8"/>
  <c r="AH219" i="8"/>
  <c r="AJ219" i="8"/>
  <c r="AE219" i="8"/>
  <c r="Z219" i="8"/>
  <c r="U219" i="8"/>
  <c r="P219" i="8"/>
  <c r="K219" i="8"/>
  <c r="F219" i="8"/>
  <c r="AI119" i="8"/>
  <c r="AH119" i="8"/>
  <c r="AJ119" i="8"/>
  <c r="AE119" i="8"/>
  <c r="Z119" i="8"/>
  <c r="U119" i="8"/>
  <c r="P119" i="8"/>
  <c r="K119" i="8"/>
  <c r="F119" i="8"/>
  <c r="AI204" i="8"/>
  <c r="AH204" i="8"/>
  <c r="AJ204" i="8"/>
  <c r="AE204" i="8"/>
  <c r="Z204" i="8"/>
  <c r="U204" i="8"/>
  <c r="P204" i="8"/>
  <c r="K204" i="8"/>
  <c r="F204" i="8"/>
  <c r="AI158" i="8"/>
  <c r="AH158" i="8"/>
  <c r="AJ158" i="8"/>
  <c r="AE158" i="8"/>
  <c r="Z158" i="8"/>
  <c r="U158" i="8"/>
  <c r="P158" i="8"/>
  <c r="K158" i="8"/>
  <c r="F158" i="8"/>
  <c r="AI215" i="8"/>
  <c r="AH215" i="8"/>
  <c r="AJ215" i="8"/>
  <c r="AE215" i="8"/>
  <c r="Z215" i="8"/>
  <c r="U215" i="8"/>
  <c r="P215" i="8"/>
  <c r="K215" i="8"/>
  <c r="F215" i="8"/>
  <c r="AI176" i="8"/>
  <c r="AH176" i="8"/>
  <c r="AJ176" i="8"/>
  <c r="AE176" i="8"/>
  <c r="Z176" i="8"/>
  <c r="U176" i="8"/>
  <c r="P176" i="8"/>
  <c r="K176" i="8"/>
  <c r="F176" i="8"/>
  <c r="AI192" i="8"/>
  <c r="AH192" i="8"/>
  <c r="AJ192" i="8"/>
  <c r="AE192" i="8"/>
  <c r="Z192" i="8"/>
  <c r="U192" i="8"/>
  <c r="P192" i="8"/>
  <c r="K192" i="8"/>
  <c r="F192" i="8"/>
  <c r="AI157" i="8"/>
  <c r="AH157" i="8"/>
  <c r="AJ157" i="8"/>
  <c r="AE157" i="8"/>
  <c r="Z157" i="8"/>
  <c r="U157" i="8"/>
  <c r="P157" i="8"/>
  <c r="K157" i="8"/>
  <c r="F157" i="8"/>
  <c r="AI201" i="8"/>
  <c r="AH201" i="8"/>
  <c r="AJ201" i="8"/>
  <c r="AE201" i="8"/>
  <c r="Z201" i="8"/>
  <c r="U201" i="8"/>
  <c r="P201" i="8"/>
  <c r="K201" i="8"/>
  <c r="F201" i="8"/>
  <c r="AI175" i="8"/>
  <c r="AH175" i="8"/>
  <c r="AJ175" i="8"/>
  <c r="AE175" i="8"/>
  <c r="Z175" i="8"/>
  <c r="U175" i="8"/>
  <c r="P175" i="8"/>
  <c r="K175" i="8"/>
  <c r="F175" i="8"/>
  <c r="AI23" i="8"/>
  <c r="AH23" i="8"/>
  <c r="AJ23" i="8"/>
  <c r="AE23" i="8"/>
  <c r="Z23" i="8"/>
  <c r="U23" i="8"/>
  <c r="P23" i="8"/>
  <c r="K23" i="8"/>
  <c r="F23" i="8"/>
  <c r="AI169" i="8"/>
  <c r="AH169" i="8"/>
  <c r="AJ169" i="8"/>
  <c r="AE169" i="8"/>
  <c r="Z169" i="8"/>
  <c r="U169" i="8"/>
  <c r="P169" i="8"/>
  <c r="K169" i="8"/>
  <c r="F169" i="8"/>
  <c r="AI183" i="8"/>
  <c r="AH183" i="8"/>
  <c r="AJ183" i="8"/>
  <c r="AE183" i="8"/>
  <c r="Z183" i="8"/>
  <c r="U183" i="8"/>
  <c r="P183" i="8"/>
  <c r="K183" i="8"/>
  <c r="F183" i="8"/>
  <c r="AI20" i="8"/>
  <c r="AH20" i="8"/>
  <c r="AJ20" i="8"/>
  <c r="AE20" i="8"/>
  <c r="Z20" i="8"/>
  <c r="U20" i="8"/>
  <c r="P20" i="8"/>
  <c r="K20" i="8"/>
  <c r="F20" i="8"/>
  <c r="AI170" i="8"/>
  <c r="AH170" i="8"/>
  <c r="AJ170" i="8"/>
  <c r="AE170" i="8"/>
  <c r="Z170" i="8"/>
  <c r="U170" i="8"/>
  <c r="P170" i="8"/>
  <c r="K170" i="8"/>
  <c r="F170" i="8"/>
  <c r="AI173" i="8"/>
  <c r="AH173" i="8"/>
  <c r="AJ173" i="8"/>
  <c r="AE173" i="8"/>
  <c r="Z173" i="8"/>
  <c r="U173" i="8"/>
  <c r="P173" i="8"/>
  <c r="K173" i="8"/>
  <c r="F173" i="8"/>
  <c r="AI208" i="8"/>
  <c r="AH208" i="8"/>
  <c r="AJ208" i="8"/>
  <c r="AE208" i="8"/>
  <c r="Z208" i="8"/>
  <c r="U208" i="8"/>
  <c r="P208" i="8"/>
  <c r="K208" i="8"/>
  <c r="F208" i="8"/>
  <c r="AI38" i="8"/>
  <c r="AH38" i="8"/>
  <c r="AJ38" i="8"/>
  <c r="AE38" i="8"/>
  <c r="Z38" i="8"/>
  <c r="U38" i="8"/>
  <c r="P38" i="8"/>
  <c r="K38" i="8"/>
  <c r="F38" i="8"/>
  <c r="AI171" i="8"/>
  <c r="AH171" i="8"/>
  <c r="AJ171" i="8"/>
  <c r="AE171" i="8"/>
  <c r="Z171" i="8"/>
  <c r="U171" i="8"/>
  <c r="P171" i="8"/>
  <c r="K171" i="8"/>
  <c r="F171" i="8"/>
  <c r="AI147" i="8"/>
  <c r="AH147" i="8"/>
  <c r="AJ147" i="8"/>
  <c r="AE147" i="8"/>
  <c r="Z147" i="8"/>
  <c r="U147" i="8"/>
  <c r="P147" i="8"/>
  <c r="K147" i="8"/>
  <c r="F147" i="8"/>
  <c r="AI98" i="8"/>
  <c r="AH98" i="8"/>
  <c r="AJ98" i="8"/>
  <c r="AE98" i="8"/>
  <c r="Z98" i="8"/>
  <c r="U98" i="8"/>
  <c r="P98" i="8"/>
  <c r="K98" i="8"/>
  <c r="F98" i="8"/>
  <c r="AI112" i="8"/>
  <c r="AH112" i="8"/>
  <c r="AJ112" i="8"/>
  <c r="AE112" i="8"/>
  <c r="Z112" i="8"/>
  <c r="U112" i="8"/>
  <c r="P112" i="8"/>
  <c r="K112" i="8"/>
  <c r="F112" i="8"/>
  <c r="AI218" i="8"/>
  <c r="AH218" i="8"/>
  <c r="AJ218" i="8"/>
  <c r="AE218" i="8"/>
  <c r="Z218" i="8"/>
  <c r="U218" i="8"/>
  <c r="P218" i="8"/>
  <c r="K218" i="8"/>
  <c r="F218" i="8"/>
  <c r="AI77" i="8"/>
  <c r="AH77" i="8"/>
  <c r="AJ77" i="8"/>
  <c r="AE77" i="8"/>
  <c r="Z77" i="8"/>
  <c r="U77" i="8"/>
  <c r="P77" i="8"/>
  <c r="K77" i="8"/>
  <c r="F77" i="8"/>
  <c r="AI15" i="8"/>
  <c r="AH15" i="8"/>
  <c r="AJ15" i="8"/>
  <c r="AE15" i="8"/>
  <c r="Z15" i="8"/>
  <c r="U15" i="8"/>
  <c r="P15" i="8"/>
  <c r="K15" i="8"/>
  <c r="F15" i="8"/>
  <c r="AI167" i="8"/>
  <c r="AH167" i="8"/>
  <c r="AJ167" i="8"/>
  <c r="AE167" i="8"/>
  <c r="Z167" i="8"/>
  <c r="U167" i="8"/>
  <c r="P167" i="8"/>
  <c r="K167" i="8"/>
  <c r="F167" i="8"/>
  <c r="AI136" i="8"/>
  <c r="AH136" i="8"/>
  <c r="AJ136" i="8"/>
  <c r="AE136" i="8"/>
  <c r="Z136" i="8"/>
  <c r="U136" i="8"/>
  <c r="P136" i="8"/>
  <c r="K136" i="8"/>
  <c r="F136" i="8"/>
  <c r="AI161" i="8"/>
  <c r="AH161" i="8"/>
  <c r="AJ161" i="8"/>
  <c r="AE161" i="8"/>
  <c r="Z161" i="8"/>
  <c r="U161" i="8"/>
  <c r="P161" i="8"/>
  <c r="K161" i="8"/>
  <c r="F161" i="8"/>
  <c r="AI172" i="8"/>
  <c r="AH172" i="8"/>
  <c r="AJ172" i="8"/>
  <c r="AE172" i="8"/>
  <c r="Z172" i="8"/>
  <c r="U172" i="8"/>
  <c r="P172" i="8"/>
  <c r="K172" i="8"/>
  <c r="F172" i="8"/>
  <c r="AI41" i="8"/>
  <c r="AH41" i="8"/>
  <c r="AJ41" i="8"/>
  <c r="AE41" i="8"/>
  <c r="Z41" i="8"/>
  <c r="U41" i="8"/>
  <c r="P41" i="8"/>
  <c r="K41" i="8"/>
  <c r="F41" i="8"/>
  <c r="AI120" i="8"/>
  <c r="AH120" i="8"/>
  <c r="AJ120" i="8"/>
  <c r="AE120" i="8"/>
  <c r="Z120" i="8"/>
  <c r="U120" i="8"/>
  <c r="P120" i="8"/>
  <c r="K120" i="8"/>
  <c r="F120" i="8"/>
  <c r="AI93" i="8"/>
  <c r="AH93" i="8"/>
  <c r="AJ93" i="8"/>
  <c r="AE93" i="8"/>
  <c r="Z93" i="8"/>
  <c r="U93" i="8"/>
  <c r="P93" i="8"/>
  <c r="K93" i="8"/>
  <c r="F93" i="8"/>
  <c r="AI11" i="8"/>
  <c r="AH11" i="8"/>
  <c r="AJ11" i="8"/>
  <c r="AE11" i="8"/>
  <c r="Z11" i="8"/>
  <c r="U11" i="8"/>
  <c r="P11" i="8"/>
  <c r="K11" i="8"/>
  <c r="F11" i="8"/>
  <c r="AI174" i="8"/>
  <c r="AH174" i="8"/>
  <c r="AJ174" i="8"/>
  <c r="AE174" i="8"/>
  <c r="Z174" i="8"/>
  <c r="U174" i="8"/>
  <c r="P174" i="8"/>
  <c r="K174" i="8"/>
  <c r="F174" i="8"/>
  <c r="AI203" i="8"/>
  <c r="AH203" i="8"/>
  <c r="AJ203" i="8"/>
  <c r="AE203" i="8"/>
  <c r="Z203" i="8"/>
  <c r="U203" i="8"/>
  <c r="P203" i="8"/>
  <c r="K203" i="8"/>
  <c r="F203" i="8"/>
  <c r="AI5" i="8"/>
  <c r="AH5" i="8"/>
  <c r="AJ5" i="8"/>
  <c r="AE5" i="8"/>
  <c r="Z5" i="8"/>
  <c r="U5" i="8"/>
  <c r="P5" i="8"/>
  <c r="K5" i="8"/>
  <c r="F5" i="8"/>
  <c r="AI124" i="8"/>
  <c r="AH124" i="8"/>
  <c r="AJ124" i="8"/>
  <c r="AE124" i="8"/>
  <c r="Z124" i="8"/>
  <c r="U124" i="8"/>
  <c r="P124" i="8"/>
  <c r="K124" i="8"/>
  <c r="F124" i="8"/>
  <c r="AI102" i="8"/>
  <c r="AH102" i="8"/>
  <c r="AJ102" i="8"/>
  <c r="AE102" i="8"/>
  <c r="Z102" i="8"/>
  <c r="U102" i="8"/>
  <c r="P102" i="8"/>
  <c r="K102" i="8"/>
  <c r="F102" i="8"/>
  <c r="AI111" i="8"/>
  <c r="AH111" i="8"/>
  <c r="AJ111" i="8"/>
  <c r="AE111" i="8"/>
  <c r="Z111" i="8"/>
  <c r="U111" i="8"/>
  <c r="P111" i="8"/>
  <c r="K111" i="8"/>
  <c r="F111" i="8"/>
  <c r="AI159" i="8"/>
  <c r="AH159" i="8"/>
  <c r="AJ159" i="8"/>
  <c r="AE159" i="8"/>
  <c r="Z159" i="8"/>
  <c r="U159" i="8"/>
  <c r="P159" i="8"/>
  <c r="K159" i="8"/>
  <c r="F159" i="8"/>
  <c r="AI22" i="8"/>
  <c r="X22" i="8"/>
  <c r="AH22" i="8"/>
  <c r="AJ22" i="8"/>
  <c r="AE22" i="8"/>
  <c r="Z22" i="8"/>
  <c r="U22" i="8"/>
  <c r="P22" i="8"/>
  <c r="K22" i="8"/>
  <c r="F22" i="8"/>
  <c r="AI217" i="8"/>
  <c r="AH217" i="8"/>
  <c r="AJ217" i="8"/>
  <c r="AE217" i="8"/>
  <c r="Z217" i="8"/>
  <c r="U217" i="8"/>
  <c r="P217" i="8"/>
  <c r="K217" i="8"/>
  <c r="F217" i="8"/>
  <c r="AI209" i="8"/>
  <c r="AH209" i="8"/>
  <c r="AJ209" i="8"/>
  <c r="AE209" i="8"/>
  <c r="Z209" i="8"/>
  <c r="U209" i="8"/>
  <c r="P209" i="8"/>
  <c r="K209" i="8"/>
  <c r="F209" i="8"/>
  <c r="AI4" i="8"/>
  <c r="AH4" i="8"/>
  <c r="AJ4" i="8"/>
  <c r="AE4" i="8"/>
  <c r="Z4" i="8"/>
  <c r="U4" i="8"/>
  <c r="P4" i="8"/>
  <c r="K4" i="8"/>
  <c r="F4" i="8"/>
  <c r="AI59" i="8"/>
  <c r="AH59" i="8"/>
  <c r="AJ59" i="8"/>
  <c r="AE59" i="8"/>
  <c r="Z59" i="8"/>
  <c r="U59" i="8"/>
  <c r="P59" i="8"/>
  <c r="K59" i="8"/>
  <c r="F59" i="8"/>
  <c r="AI57" i="8"/>
  <c r="AH57" i="8"/>
  <c r="AJ57" i="8"/>
  <c r="AE57" i="8"/>
  <c r="Z57" i="8"/>
  <c r="U57" i="8"/>
  <c r="P57" i="8"/>
  <c r="K57" i="8"/>
  <c r="F57" i="8"/>
  <c r="AI29" i="8"/>
  <c r="AH29" i="8"/>
  <c r="AJ29" i="8"/>
  <c r="AE29" i="8"/>
  <c r="Z29" i="8"/>
  <c r="U29" i="8"/>
  <c r="P29" i="8"/>
  <c r="K29" i="8"/>
  <c r="F29" i="8"/>
  <c r="AI14" i="8"/>
  <c r="AH14" i="8"/>
  <c r="AJ14" i="8"/>
  <c r="AE14" i="8"/>
  <c r="Z14" i="8"/>
  <c r="U14" i="8"/>
  <c r="P14" i="8"/>
  <c r="K14" i="8"/>
  <c r="F14" i="8"/>
  <c r="AI76" i="8"/>
  <c r="AH76" i="8"/>
  <c r="AJ76" i="8"/>
  <c r="AE76" i="8"/>
  <c r="Z76" i="8"/>
  <c r="U76" i="8"/>
  <c r="P76" i="8"/>
  <c r="K76" i="8"/>
  <c r="F76" i="8"/>
  <c r="AI199" i="8"/>
  <c r="AH199" i="8"/>
  <c r="AJ199" i="8"/>
  <c r="AE199" i="8"/>
  <c r="Z199" i="8"/>
  <c r="U199" i="8"/>
  <c r="P199" i="8"/>
  <c r="K199" i="8"/>
  <c r="F199" i="8"/>
  <c r="AI96" i="8"/>
  <c r="AH96" i="8"/>
  <c r="AJ96" i="8"/>
  <c r="AE96" i="8"/>
  <c r="Z96" i="8"/>
  <c r="U96" i="8"/>
  <c r="P96" i="8"/>
  <c r="K96" i="8"/>
  <c r="F96" i="8"/>
  <c r="AI58" i="8"/>
  <c r="AH58" i="8"/>
  <c r="AJ58" i="8"/>
  <c r="AE58" i="8"/>
  <c r="Z58" i="8"/>
  <c r="U58" i="8"/>
  <c r="P58" i="8"/>
  <c r="K58" i="8"/>
  <c r="F58" i="8"/>
  <c r="AI180" i="8"/>
  <c r="AH180" i="8"/>
  <c r="AJ180" i="8"/>
  <c r="AE180" i="8"/>
  <c r="Z180" i="8"/>
  <c r="U180" i="8"/>
  <c r="P180" i="8"/>
  <c r="K180" i="8"/>
  <c r="F180" i="8"/>
  <c r="AI82" i="8"/>
  <c r="AH82" i="8"/>
  <c r="AJ82" i="8"/>
  <c r="AE82" i="8"/>
  <c r="Z82" i="8"/>
  <c r="U82" i="8"/>
  <c r="P82" i="8"/>
  <c r="K82" i="8"/>
  <c r="F82" i="8"/>
  <c r="AI221" i="8"/>
  <c r="AH221" i="8"/>
  <c r="AJ221" i="8"/>
  <c r="AE221" i="8"/>
  <c r="Z221" i="8"/>
  <c r="U221" i="8"/>
  <c r="P221" i="8"/>
  <c r="K221" i="8"/>
  <c r="F221" i="8"/>
  <c r="AI163" i="8"/>
  <c r="AH163" i="8"/>
  <c r="AJ163" i="8"/>
  <c r="AE163" i="8"/>
  <c r="Z163" i="8"/>
  <c r="U163" i="8"/>
  <c r="P163" i="8"/>
  <c r="K163" i="8"/>
  <c r="F163" i="8"/>
  <c r="AI130" i="8"/>
  <c r="AH130" i="8"/>
  <c r="AJ130" i="8"/>
  <c r="AE130" i="8"/>
  <c r="Z130" i="8"/>
  <c r="U130" i="8"/>
  <c r="P130" i="8"/>
  <c r="K130" i="8"/>
  <c r="F130" i="8"/>
  <c r="AI152" i="8"/>
  <c r="AH152" i="8"/>
  <c r="AJ152" i="8"/>
  <c r="AE152" i="8"/>
  <c r="Z152" i="8"/>
  <c r="U152" i="8"/>
  <c r="P152" i="8"/>
  <c r="K152" i="8"/>
  <c r="F152" i="8"/>
  <c r="AI144" i="8"/>
  <c r="AH144" i="8"/>
  <c r="AJ144" i="8"/>
  <c r="AE144" i="8"/>
  <c r="Z144" i="8"/>
  <c r="U144" i="8"/>
  <c r="P144" i="8"/>
  <c r="K144" i="8"/>
  <c r="F144" i="8"/>
  <c r="AI8" i="8"/>
  <c r="AH8" i="8"/>
  <c r="AJ8" i="8"/>
  <c r="AE8" i="8"/>
  <c r="Z8" i="8"/>
  <c r="U8" i="8"/>
  <c r="P8" i="8"/>
  <c r="K8" i="8"/>
  <c r="F8" i="8"/>
  <c r="AI25" i="8"/>
  <c r="AH25" i="8"/>
  <c r="AJ25" i="8"/>
  <c r="AE25" i="8"/>
  <c r="Z25" i="8"/>
  <c r="U25" i="8"/>
  <c r="P25" i="8"/>
  <c r="K25" i="8"/>
  <c r="F25" i="8"/>
  <c r="AI138" i="8"/>
  <c r="AH138" i="8"/>
  <c r="AJ138" i="8"/>
  <c r="AE138" i="8"/>
  <c r="Z138" i="8"/>
  <c r="U138" i="8"/>
  <c r="P138" i="8"/>
  <c r="K138" i="8"/>
  <c r="F138" i="8"/>
  <c r="AI153" i="8"/>
  <c r="AH153" i="8"/>
  <c r="AJ153" i="8"/>
  <c r="AE153" i="8"/>
  <c r="Z153" i="8"/>
  <c r="U153" i="8"/>
  <c r="P153" i="8"/>
  <c r="K153" i="8"/>
  <c r="F153" i="8"/>
  <c r="AI114" i="8"/>
  <c r="AH114" i="8"/>
  <c r="AJ114" i="8"/>
  <c r="AE114" i="8"/>
  <c r="Z114" i="8"/>
  <c r="U114" i="8"/>
  <c r="P114" i="8"/>
  <c r="K114" i="8"/>
  <c r="F114" i="8"/>
  <c r="AI19" i="8"/>
  <c r="AH19" i="8"/>
  <c r="AJ19" i="8"/>
  <c r="AE19" i="8"/>
  <c r="Z19" i="8"/>
  <c r="U19" i="8"/>
  <c r="P19" i="8"/>
  <c r="K19" i="8"/>
  <c r="F19" i="8"/>
  <c r="AI88" i="8"/>
  <c r="X88" i="8"/>
  <c r="AH88" i="8"/>
  <c r="AJ88" i="8"/>
  <c r="AE88" i="8"/>
  <c r="Z88" i="8"/>
  <c r="U88" i="8"/>
  <c r="P88" i="8"/>
  <c r="K88" i="8"/>
  <c r="F88" i="8"/>
  <c r="AI162" i="8"/>
  <c r="AH162" i="8"/>
  <c r="AJ162" i="8"/>
  <c r="AE162" i="8"/>
  <c r="Z162" i="8"/>
  <c r="U162" i="8"/>
  <c r="P162" i="8"/>
  <c r="K162" i="8"/>
  <c r="F162" i="8"/>
  <c r="AI198" i="8"/>
  <c r="AH198" i="8"/>
  <c r="AJ198" i="8"/>
  <c r="AE198" i="8"/>
  <c r="Z198" i="8"/>
  <c r="U198" i="8"/>
  <c r="P198" i="8"/>
  <c r="K198" i="8"/>
  <c r="F198" i="8"/>
  <c r="AI195" i="8"/>
  <c r="AH195" i="8"/>
  <c r="AJ195" i="8"/>
  <c r="AE195" i="8"/>
  <c r="Z195" i="8"/>
  <c r="U195" i="8"/>
  <c r="P195" i="8"/>
  <c r="K195" i="8"/>
  <c r="F195" i="8"/>
  <c r="AI127" i="8"/>
  <c r="AH127" i="8"/>
  <c r="AJ127" i="8"/>
  <c r="AE127" i="8"/>
  <c r="Z127" i="8"/>
  <c r="U127" i="8"/>
  <c r="P127" i="8"/>
  <c r="K127" i="8"/>
  <c r="F127" i="8"/>
  <c r="AI27" i="8"/>
  <c r="AH27" i="8"/>
  <c r="AJ27" i="8"/>
  <c r="AE27" i="8"/>
  <c r="Z27" i="8"/>
  <c r="U27" i="8"/>
  <c r="P27" i="8"/>
  <c r="K27" i="8"/>
  <c r="F27" i="8"/>
  <c r="AI100" i="8"/>
  <c r="AH100" i="8"/>
  <c r="AJ100" i="8"/>
  <c r="AE100" i="8"/>
  <c r="Z100" i="8"/>
  <c r="U100" i="8"/>
  <c r="P100" i="8"/>
  <c r="K100" i="8"/>
  <c r="F100" i="8"/>
  <c r="AI28" i="8"/>
  <c r="AH28" i="8"/>
  <c r="AJ28" i="8"/>
  <c r="AE28" i="8"/>
  <c r="Z28" i="8"/>
  <c r="U28" i="8"/>
  <c r="P28" i="8"/>
  <c r="K28" i="8"/>
  <c r="F28" i="8"/>
  <c r="AI139" i="8"/>
  <c r="AH139" i="8"/>
  <c r="AJ139" i="8"/>
  <c r="AE139" i="8"/>
  <c r="Z139" i="8"/>
  <c r="U139" i="8"/>
  <c r="P139" i="8"/>
  <c r="K139" i="8"/>
  <c r="F139" i="8"/>
  <c r="AI75" i="8"/>
  <c r="AH75" i="8"/>
  <c r="AJ75" i="8"/>
  <c r="AE75" i="8"/>
  <c r="Z75" i="8"/>
  <c r="U75" i="8"/>
  <c r="P75" i="8"/>
  <c r="K75" i="8"/>
  <c r="F75" i="8"/>
  <c r="AI90" i="8"/>
  <c r="AH90" i="8"/>
  <c r="AJ90" i="8"/>
  <c r="AE90" i="8"/>
  <c r="Z90" i="8"/>
  <c r="U90" i="8"/>
  <c r="P90" i="8"/>
  <c r="K90" i="8"/>
  <c r="F90" i="8"/>
  <c r="AI62" i="8"/>
  <c r="AH62" i="8"/>
  <c r="AJ62" i="8"/>
  <c r="AE62" i="8"/>
  <c r="Z62" i="8"/>
  <c r="U62" i="8"/>
  <c r="P62" i="8"/>
  <c r="K62" i="8"/>
  <c r="F62" i="8"/>
  <c r="AI186" i="8"/>
  <c r="AH186" i="8"/>
  <c r="AJ186" i="8"/>
  <c r="AE186" i="8"/>
  <c r="Z186" i="8"/>
  <c r="U186" i="8"/>
  <c r="P186" i="8"/>
  <c r="K186" i="8"/>
  <c r="F186" i="8"/>
  <c r="AI95" i="8"/>
  <c r="AH95" i="8"/>
  <c r="AJ95" i="8"/>
  <c r="AE95" i="8"/>
  <c r="Z95" i="8"/>
  <c r="U95" i="8"/>
  <c r="P95" i="8"/>
  <c r="K95" i="8"/>
  <c r="F95" i="8"/>
  <c r="AI89" i="8"/>
  <c r="AH89" i="8"/>
  <c r="AJ89" i="8"/>
  <c r="AE89" i="8"/>
  <c r="Z89" i="8"/>
  <c r="U89" i="8"/>
  <c r="P89" i="8"/>
  <c r="K89" i="8"/>
  <c r="F89" i="8"/>
  <c r="AI148" i="8"/>
  <c r="AH148" i="8"/>
  <c r="AJ148" i="8"/>
  <c r="AE148" i="8"/>
  <c r="Z148" i="8"/>
  <c r="U148" i="8"/>
  <c r="P148" i="8"/>
  <c r="K148" i="8"/>
  <c r="F148" i="8"/>
  <c r="AI122" i="8"/>
  <c r="X122" i="8"/>
  <c r="AC122" i="8"/>
  <c r="AH122" i="8"/>
  <c r="AJ122" i="8"/>
  <c r="AE122" i="8"/>
  <c r="Z122" i="8"/>
  <c r="U122" i="8"/>
  <c r="P122" i="8"/>
  <c r="K122" i="8"/>
  <c r="F122" i="8"/>
  <c r="AI202" i="8"/>
  <c r="AH202" i="8"/>
  <c r="AJ202" i="8"/>
  <c r="AE202" i="8"/>
  <c r="Z202" i="8"/>
  <c r="U202" i="8"/>
  <c r="P202" i="8"/>
  <c r="K202" i="8"/>
  <c r="F202" i="8"/>
  <c r="AI39" i="8"/>
  <c r="AH39" i="8"/>
  <c r="AJ39" i="8"/>
  <c r="AE39" i="8"/>
  <c r="Z39" i="8"/>
  <c r="U39" i="8"/>
  <c r="P39" i="8"/>
  <c r="K39" i="8"/>
  <c r="F39" i="8"/>
  <c r="AI84" i="8"/>
  <c r="AH84" i="8"/>
  <c r="AJ84" i="8"/>
  <c r="AE84" i="8"/>
  <c r="Z84" i="8"/>
  <c r="U84" i="8"/>
  <c r="P84" i="8"/>
  <c r="K84" i="8"/>
  <c r="F84" i="8"/>
  <c r="AI154" i="8"/>
  <c r="X154" i="8"/>
  <c r="AC154" i="8"/>
  <c r="AH154" i="8"/>
  <c r="AJ154" i="8"/>
  <c r="AE154" i="8"/>
  <c r="Z154" i="8"/>
  <c r="U154" i="8"/>
  <c r="P154" i="8"/>
  <c r="K154" i="8"/>
  <c r="F154" i="8"/>
  <c r="AI129" i="8"/>
  <c r="AH129" i="8"/>
  <c r="AJ129" i="8"/>
  <c r="AE129" i="8"/>
  <c r="Z129" i="8"/>
  <c r="U129" i="8"/>
  <c r="P129" i="8"/>
  <c r="K129" i="8"/>
  <c r="F129" i="8"/>
  <c r="AI160" i="8"/>
  <c r="X160" i="8"/>
  <c r="AC160" i="8"/>
  <c r="AH160" i="8"/>
  <c r="AJ160" i="8"/>
  <c r="AE160" i="8"/>
  <c r="Z160" i="8"/>
  <c r="U160" i="8"/>
  <c r="P160" i="8"/>
  <c r="K160" i="8"/>
  <c r="F160" i="8"/>
  <c r="AI212" i="8"/>
  <c r="AH212" i="8"/>
  <c r="AJ212" i="8"/>
  <c r="AE212" i="8"/>
  <c r="Z212" i="8"/>
  <c r="U212" i="8"/>
  <c r="P212" i="8"/>
  <c r="K212" i="8"/>
  <c r="F212" i="8"/>
  <c r="AI67" i="8"/>
  <c r="AH67" i="8"/>
  <c r="AJ67" i="8"/>
  <c r="AE67" i="8"/>
  <c r="Z67" i="8"/>
  <c r="U67" i="8"/>
  <c r="P67" i="8"/>
  <c r="K67" i="8"/>
  <c r="F67" i="8"/>
  <c r="AI86" i="8"/>
  <c r="X86" i="8"/>
  <c r="AC86" i="8"/>
  <c r="AH86" i="8"/>
  <c r="AJ86" i="8"/>
  <c r="AE86" i="8"/>
  <c r="Z86" i="8"/>
  <c r="U86" i="8"/>
  <c r="P86" i="8"/>
  <c r="K86" i="8"/>
  <c r="F86" i="8"/>
  <c r="AI146" i="8"/>
  <c r="AH146" i="8"/>
  <c r="AJ146" i="8"/>
  <c r="AE146" i="8"/>
  <c r="Z146" i="8"/>
  <c r="U146" i="8"/>
  <c r="P146" i="8"/>
  <c r="K146" i="8"/>
  <c r="F146" i="8"/>
  <c r="AI132" i="8"/>
  <c r="AH132" i="8"/>
  <c r="AJ132" i="8"/>
  <c r="AE132" i="8"/>
  <c r="Z132" i="8"/>
  <c r="U132" i="8"/>
  <c r="P132" i="8"/>
  <c r="K132" i="8"/>
  <c r="F132" i="8"/>
  <c r="AI164" i="8"/>
  <c r="AH164" i="8"/>
  <c r="AJ164" i="8"/>
  <c r="AE164" i="8"/>
  <c r="Z164" i="8"/>
  <c r="U164" i="8"/>
  <c r="P164" i="8"/>
  <c r="K164" i="8"/>
  <c r="F164" i="8"/>
  <c r="AI137" i="8"/>
  <c r="AH137" i="8"/>
  <c r="AJ137" i="8"/>
  <c r="AE137" i="8"/>
  <c r="Z137" i="8"/>
  <c r="U137" i="8"/>
  <c r="P137" i="8"/>
  <c r="K137" i="8"/>
  <c r="F137" i="8"/>
  <c r="AI200" i="8"/>
  <c r="AH200" i="8"/>
  <c r="AJ200" i="8"/>
  <c r="AE200" i="8"/>
  <c r="Z200" i="8"/>
  <c r="U200" i="8"/>
  <c r="P200" i="8"/>
  <c r="K200" i="8"/>
  <c r="F200" i="8"/>
  <c r="AI156" i="8"/>
  <c r="AH156" i="8"/>
  <c r="AJ156" i="8"/>
  <c r="AE156" i="8"/>
  <c r="Z156" i="8"/>
  <c r="U156" i="8"/>
  <c r="P156" i="8"/>
  <c r="K156" i="8"/>
  <c r="F156" i="8"/>
  <c r="AI150" i="8"/>
  <c r="AH150" i="8"/>
  <c r="AJ150" i="8"/>
  <c r="AE150" i="8"/>
  <c r="Z150" i="8"/>
  <c r="U150" i="8"/>
  <c r="P150" i="8"/>
  <c r="K150" i="8"/>
  <c r="F150" i="8"/>
  <c r="AI13" i="8"/>
  <c r="AH13" i="8"/>
  <c r="AJ13" i="8"/>
  <c r="AE13" i="8"/>
  <c r="Z13" i="8"/>
  <c r="U13" i="8"/>
  <c r="P13" i="8"/>
  <c r="K13" i="8"/>
  <c r="F13" i="8"/>
  <c r="AI10" i="8"/>
  <c r="AH10" i="8"/>
  <c r="AJ10" i="8"/>
  <c r="AE10" i="8"/>
  <c r="Z10" i="8"/>
  <c r="U10" i="8"/>
  <c r="P10" i="8"/>
  <c r="K10" i="8"/>
  <c r="F10" i="8"/>
  <c r="AI105" i="8"/>
  <c r="AH105" i="8"/>
  <c r="AJ105" i="8"/>
  <c r="AE105" i="8"/>
  <c r="Z105" i="8"/>
  <c r="U105" i="8"/>
  <c r="P105" i="8"/>
  <c r="K105" i="8"/>
  <c r="F105" i="8"/>
  <c r="AI72" i="8"/>
  <c r="AH72" i="8"/>
  <c r="AJ72" i="8"/>
  <c r="AE72" i="8"/>
  <c r="Z72" i="8"/>
  <c r="U72" i="8"/>
  <c r="P72" i="8"/>
  <c r="K72" i="8"/>
  <c r="F72" i="8"/>
  <c r="AI131" i="8"/>
  <c r="AH131" i="8"/>
  <c r="AJ131" i="8"/>
  <c r="AE131" i="8"/>
  <c r="Z131" i="8"/>
  <c r="U131" i="8"/>
  <c r="P131" i="8"/>
  <c r="K131" i="8"/>
  <c r="F131" i="8"/>
  <c r="AI128" i="8"/>
  <c r="AH128" i="8"/>
  <c r="AJ128" i="8"/>
  <c r="AE128" i="8"/>
  <c r="Z128" i="8"/>
  <c r="U128" i="8"/>
  <c r="P128" i="8"/>
  <c r="K128" i="8"/>
  <c r="F128" i="8"/>
  <c r="AI151" i="8"/>
  <c r="AH151" i="8"/>
  <c r="AJ151" i="8"/>
  <c r="AE151" i="8"/>
  <c r="Z151" i="8"/>
  <c r="U151" i="8"/>
  <c r="P151" i="8"/>
  <c r="K151" i="8"/>
  <c r="F151" i="8"/>
  <c r="AI140" i="8"/>
  <c r="AH140" i="8"/>
  <c r="AJ140" i="8"/>
  <c r="AE140" i="8"/>
  <c r="Z140" i="8"/>
  <c r="U140" i="8"/>
  <c r="P140" i="8"/>
  <c r="K140" i="8"/>
  <c r="F140" i="8"/>
  <c r="AI155" i="8"/>
  <c r="AH155" i="8"/>
  <c r="AJ155" i="8"/>
  <c r="AE155" i="8"/>
  <c r="Z155" i="8"/>
  <c r="U155" i="8"/>
  <c r="P155" i="8"/>
  <c r="K155" i="8"/>
  <c r="F155" i="8"/>
  <c r="AI106" i="8"/>
  <c r="AH106" i="8"/>
  <c r="AJ106" i="8"/>
  <c r="AE106" i="8"/>
  <c r="Z106" i="8"/>
  <c r="U106" i="8"/>
  <c r="P106" i="8"/>
  <c r="K106" i="8"/>
  <c r="F106" i="8"/>
  <c r="AI65" i="8"/>
  <c r="AH65" i="8"/>
  <c r="AJ65" i="8"/>
  <c r="AE65" i="8"/>
  <c r="Z65" i="8"/>
  <c r="U65" i="8"/>
  <c r="P65" i="8"/>
  <c r="K65" i="8"/>
  <c r="F65" i="8"/>
  <c r="AI7" i="8"/>
  <c r="AH7" i="8"/>
  <c r="AJ7" i="8"/>
  <c r="AE7" i="8"/>
  <c r="Z7" i="8"/>
  <c r="U7" i="8"/>
  <c r="P7" i="8"/>
  <c r="K7" i="8"/>
  <c r="F7" i="8"/>
  <c r="AI26" i="8"/>
  <c r="AH26" i="8"/>
  <c r="AJ26" i="8"/>
  <c r="AE26" i="8"/>
  <c r="Z26" i="8"/>
  <c r="U26" i="8"/>
  <c r="P26" i="8"/>
  <c r="K26" i="8"/>
  <c r="F26" i="8"/>
  <c r="AI91" i="8"/>
  <c r="X91" i="8"/>
  <c r="AC91" i="8"/>
  <c r="AH91" i="8"/>
  <c r="AJ91" i="8"/>
  <c r="AE91" i="8"/>
  <c r="Z91" i="8"/>
  <c r="U91" i="8"/>
  <c r="P91" i="8"/>
  <c r="K91" i="8"/>
  <c r="F91" i="8"/>
  <c r="AI101" i="8"/>
  <c r="AH101" i="8"/>
  <c r="AJ101" i="8"/>
  <c r="AE101" i="8"/>
  <c r="Z101" i="8"/>
  <c r="U101" i="8"/>
  <c r="P101" i="8"/>
  <c r="K101" i="8"/>
  <c r="F101" i="8"/>
  <c r="AI145" i="8"/>
  <c r="AH145" i="8"/>
  <c r="AJ145" i="8"/>
  <c r="AE145" i="8"/>
  <c r="Z145" i="8"/>
  <c r="U145" i="8"/>
  <c r="P145" i="8"/>
  <c r="K145" i="8"/>
  <c r="F145" i="8"/>
  <c r="AI133" i="8"/>
  <c r="AH133" i="8"/>
  <c r="AJ133" i="8"/>
  <c r="AE133" i="8"/>
  <c r="Z133" i="8"/>
  <c r="U133" i="8"/>
  <c r="P133" i="8"/>
  <c r="K133" i="8"/>
  <c r="F133" i="8"/>
  <c r="AI44" i="8"/>
  <c r="AH44" i="8"/>
  <c r="AJ44" i="8"/>
  <c r="AE44" i="8"/>
  <c r="Z44" i="8"/>
  <c r="U44" i="8"/>
  <c r="P44" i="8"/>
  <c r="K44" i="8"/>
  <c r="F44" i="8"/>
  <c r="AI68" i="8"/>
  <c r="AH68" i="8"/>
  <c r="AJ68" i="8"/>
  <c r="AE68" i="8"/>
  <c r="Z68" i="8"/>
  <c r="U68" i="8"/>
  <c r="P68" i="8"/>
  <c r="K68" i="8"/>
  <c r="F68" i="8"/>
  <c r="AI121" i="8"/>
  <c r="AH121" i="8"/>
  <c r="AJ121" i="8"/>
  <c r="AE121" i="8"/>
  <c r="Z121" i="8"/>
  <c r="U121" i="8"/>
  <c r="P121" i="8"/>
  <c r="K121" i="8"/>
  <c r="F121" i="8"/>
  <c r="AI12" i="8"/>
  <c r="AH12" i="8"/>
  <c r="AJ12" i="8"/>
  <c r="AE12" i="8"/>
  <c r="Z12" i="8"/>
  <c r="U12" i="8"/>
  <c r="P12" i="8"/>
  <c r="K12" i="8"/>
  <c r="F12" i="8"/>
  <c r="AI149" i="8"/>
  <c r="AH149" i="8"/>
  <c r="AJ149" i="8"/>
  <c r="AE149" i="8"/>
  <c r="Z149" i="8"/>
  <c r="U149" i="8"/>
  <c r="P149" i="8"/>
  <c r="K149" i="8"/>
  <c r="F149" i="8"/>
  <c r="AI134" i="8"/>
  <c r="AH134" i="8"/>
  <c r="AJ134" i="8"/>
  <c r="AE134" i="8"/>
  <c r="Z134" i="8"/>
  <c r="U134" i="8"/>
  <c r="P134" i="8"/>
  <c r="K134" i="8"/>
  <c r="F134" i="8"/>
  <c r="AI36" i="8"/>
  <c r="AH36" i="8"/>
  <c r="AJ36" i="8"/>
  <c r="AE36" i="8"/>
  <c r="Z36" i="8"/>
  <c r="U36" i="8"/>
  <c r="P36" i="8"/>
  <c r="K36" i="8"/>
  <c r="F36" i="8"/>
  <c r="AI165" i="8"/>
  <c r="AH165" i="8"/>
  <c r="AJ165" i="8"/>
  <c r="AE165" i="8"/>
  <c r="Z165" i="8"/>
  <c r="U165" i="8"/>
  <c r="P165" i="8"/>
  <c r="K165" i="8"/>
  <c r="F165" i="8"/>
  <c r="AI83" i="8"/>
  <c r="AH83" i="8"/>
  <c r="AJ83" i="8"/>
  <c r="AE83" i="8"/>
  <c r="Z83" i="8"/>
  <c r="U83" i="8"/>
  <c r="P83" i="8"/>
  <c r="K83" i="8"/>
  <c r="F83" i="8"/>
  <c r="AI126" i="8"/>
  <c r="AH126" i="8"/>
  <c r="AJ126" i="8"/>
  <c r="AE126" i="8"/>
  <c r="Z126" i="8"/>
  <c r="U126" i="8"/>
  <c r="P126" i="8"/>
  <c r="K126" i="8"/>
  <c r="F126" i="8"/>
  <c r="AI48" i="8"/>
  <c r="AH48" i="8"/>
  <c r="AJ48" i="8"/>
  <c r="AE48" i="8"/>
  <c r="Z48" i="8"/>
  <c r="U48" i="8"/>
  <c r="P48" i="8"/>
  <c r="K48" i="8"/>
  <c r="F48" i="8"/>
  <c r="AI143" i="8"/>
  <c r="AH143" i="8"/>
  <c r="AJ143" i="8"/>
  <c r="AE143" i="8"/>
  <c r="Z143" i="8"/>
  <c r="U143" i="8"/>
  <c r="P143" i="8"/>
  <c r="K143" i="8"/>
  <c r="F143" i="8"/>
  <c r="AI109" i="8"/>
  <c r="AH109" i="8"/>
  <c r="AJ109" i="8"/>
  <c r="AE109" i="8"/>
  <c r="Z109" i="8"/>
  <c r="U109" i="8"/>
  <c r="P109" i="8"/>
  <c r="K109" i="8"/>
  <c r="F109" i="8"/>
  <c r="AI85" i="8"/>
  <c r="X85" i="8"/>
  <c r="AC85" i="8"/>
  <c r="AH85" i="8"/>
  <c r="AJ85" i="8"/>
  <c r="AE85" i="8"/>
  <c r="Z85" i="8"/>
  <c r="U85" i="8"/>
  <c r="P85" i="8"/>
  <c r="K85" i="8"/>
  <c r="F85" i="8"/>
  <c r="AI178" i="8"/>
  <c r="AH178" i="8"/>
  <c r="AJ178" i="8"/>
  <c r="AE178" i="8"/>
  <c r="Z178" i="8"/>
  <c r="U178" i="8"/>
  <c r="P178" i="8"/>
  <c r="K178" i="8"/>
  <c r="F178" i="8"/>
  <c r="AI191" i="8"/>
  <c r="AH191" i="8"/>
  <c r="AJ191" i="8"/>
  <c r="AE191" i="8"/>
  <c r="Z191" i="8"/>
  <c r="U191" i="8"/>
  <c r="P191" i="8"/>
  <c r="K191" i="8"/>
  <c r="F191" i="8"/>
  <c r="AI193" i="8"/>
  <c r="AH193" i="8"/>
  <c r="AJ193" i="8"/>
  <c r="AE193" i="8"/>
  <c r="Z193" i="8"/>
  <c r="U193" i="8"/>
  <c r="P193" i="8"/>
  <c r="K193" i="8"/>
  <c r="F193" i="8"/>
  <c r="AI45" i="8"/>
  <c r="X45" i="8"/>
  <c r="AC45" i="8"/>
  <c r="AH45" i="8"/>
  <c r="AJ45" i="8"/>
  <c r="AE45" i="8"/>
  <c r="Z45" i="8"/>
  <c r="U45" i="8"/>
  <c r="P45" i="8"/>
  <c r="K45" i="8"/>
  <c r="F45" i="8"/>
  <c r="AI141" i="8"/>
  <c r="AH141" i="8"/>
  <c r="AJ141" i="8"/>
  <c r="AE141" i="8"/>
  <c r="Z141" i="8"/>
  <c r="U141" i="8"/>
  <c r="P141" i="8"/>
  <c r="K141" i="8"/>
  <c r="F141" i="8"/>
  <c r="AI182" i="8"/>
  <c r="AH182" i="8"/>
  <c r="AJ182" i="8"/>
  <c r="AE182" i="8"/>
  <c r="Z182" i="8"/>
  <c r="U182" i="8"/>
  <c r="P182" i="8"/>
  <c r="K182" i="8"/>
  <c r="F182" i="8"/>
  <c r="AI24" i="8"/>
  <c r="AH24" i="8"/>
  <c r="AJ24" i="8"/>
  <c r="AE24" i="8"/>
  <c r="Z24" i="8"/>
  <c r="U24" i="8"/>
  <c r="P24" i="8"/>
  <c r="K24" i="8"/>
  <c r="F24" i="8"/>
  <c r="AI51" i="8"/>
  <c r="AH51" i="8"/>
  <c r="AJ51" i="8"/>
  <c r="AE51" i="8"/>
  <c r="Z51" i="8"/>
  <c r="U51" i="8"/>
  <c r="P51" i="8"/>
  <c r="K51" i="8"/>
  <c r="F51" i="8"/>
  <c r="AI52" i="8"/>
  <c r="AH52" i="8"/>
  <c r="AJ52" i="8"/>
  <c r="AE52" i="8"/>
  <c r="Z52" i="8"/>
  <c r="U52" i="8"/>
  <c r="P52" i="8"/>
  <c r="K52" i="8"/>
  <c r="F52" i="8"/>
  <c r="AI110" i="8"/>
  <c r="AH110" i="8"/>
  <c r="AJ110" i="8"/>
  <c r="AE110" i="8"/>
  <c r="Z110" i="8"/>
  <c r="U110" i="8"/>
  <c r="P110" i="8"/>
  <c r="K110" i="8"/>
  <c r="F110" i="8"/>
  <c r="AI74" i="8"/>
  <c r="X74" i="8"/>
  <c r="AC74" i="8"/>
  <c r="AH74" i="8"/>
  <c r="AJ74" i="8"/>
  <c r="AE74" i="8"/>
  <c r="Z74" i="8"/>
  <c r="U74" i="8"/>
  <c r="P74" i="8"/>
  <c r="K74" i="8"/>
  <c r="F74" i="8"/>
  <c r="AI21" i="8"/>
  <c r="AH21" i="8"/>
  <c r="AJ21" i="8"/>
  <c r="AE21" i="8"/>
  <c r="Z21" i="8"/>
  <c r="U21" i="8"/>
  <c r="P21" i="8"/>
  <c r="K21" i="8"/>
  <c r="F21" i="8"/>
  <c r="AI69" i="8"/>
  <c r="AH69" i="8"/>
  <c r="AJ69" i="8"/>
  <c r="AE69" i="8"/>
  <c r="Z69" i="8"/>
  <c r="U69" i="8"/>
  <c r="P69" i="8"/>
  <c r="K69" i="8"/>
  <c r="F69" i="8"/>
  <c r="AI53" i="8"/>
  <c r="AH53" i="8"/>
  <c r="AJ53" i="8"/>
  <c r="AE53" i="8"/>
  <c r="Z53" i="8"/>
  <c r="U53" i="8"/>
  <c r="P53" i="8"/>
  <c r="K53" i="8"/>
  <c r="F53" i="8"/>
  <c r="AI30" i="8"/>
  <c r="AH30" i="8"/>
  <c r="AJ30" i="8"/>
  <c r="AE30" i="8"/>
  <c r="Z30" i="8"/>
  <c r="U30" i="8"/>
  <c r="P30" i="8"/>
  <c r="K30" i="8"/>
  <c r="F30" i="8"/>
  <c r="AI177" i="8"/>
  <c r="AH177" i="8"/>
  <c r="AJ177" i="8"/>
  <c r="AE177" i="8"/>
  <c r="Z177" i="8"/>
  <c r="U177" i="8"/>
  <c r="P177" i="8"/>
  <c r="K177" i="8"/>
  <c r="F177" i="8"/>
  <c r="AI6" i="8"/>
  <c r="X6" i="8"/>
  <c r="AC6" i="8"/>
  <c r="AH6" i="8"/>
  <c r="AJ6" i="8"/>
  <c r="AE6" i="8"/>
  <c r="Z6" i="8"/>
  <c r="U6" i="8"/>
  <c r="P6" i="8"/>
  <c r="K6" i="8"/>
  <c r="F6" i="8"/>
  <c r="AI166" i="8"/>
  <c r="AH166" i="8"/>
  <c r="AJ166" i="8"/>
  <c r="AE166" i="8"/>
  <c r="Z166" i="8"/>
  <c r="U166" i="8"/>
  <c r="P166" i="8"/>
  <c r="K166" i="8"/>
  <c r="F166" i="8"/>
  <c r="AI125" i="8"/>
  <c r="AH125" i="8"/>
  <c r="AJ125" i="8"/>
  <c r="AE125" i="8"/>
  <c r="Z125" i="8"/>
  <c r="U125" i="8"/>
  <c r="P125" i="8"/>
  <c r="K125" i="8"/>
  <c r="F125" i="8"/>
  <c r="AI185" i="8"/>
  <c r="AH185" i="8"/>
  <c r="AJ185" i="8"/>
  <c r="AE185" i="8"/>
  <c r="Z185" i="8"/>
  <c r="U185" i="8"/>
  <c r="P185" i="8"/>
  <c r="K185" i="8"/>
  <c r="F185" i="8"/>
  <c r="AI61" i="8"/>
  <c r="AH61" i="8"/>
  <c r="AJ61" i="8"/>
  <c r="AE61" i="8"/>
  <c r="Z61" i="8"/>
  <c r="U61" i="8"/>
  <c r="P61" i="8"/>
  <c r="K61" i="8"/>
  <c r="F61" i="8"/>
  <c r="AI135" i="8"/>
  <c r="AH135" i="8"/>
  <c r="AJ135" i="8"/>
  <c r="AE135" i="8"/>
  <c r="Z135" i="8"/>
  <c r="U135" i="8"/>
  <c r="P135" i="8"/>
  <c r="K135" i="8"/>
  <c r="F135" i="8"/>
  <c r="AI80" i="8"/>
  <c r="AH80" i="8"/>
  <c r="AJ80" i="8"/>
  <c r="AE80" i="8"/>
  <c r="Z80" i="8"/>
  <c r="U80" i="8"/>
  <c r="P80" i="8"/>
  <c r="K80" i="8"/>
  <c r="F80" i="8"/>
  <c r="AI70" i="8"/>
  <c r="AH70" i="8"/>
  <c r="AJ70" i="8"/>
  <c r="AE70" i="8"/>
  <c r="Z70" i="8"/>
  <c r="U70" i="8"/>
  <c r="P70" i="8"/>
  <c r="K70" i="8"/>
  <c r="F70" i="8"/>
  <c r="AI207" i="8"/>
  <c r="AH207" i="8"/>
  <c r="AJ207" i="8"/>
  <c r="AE207" i="8"/>
  <c r="Z207" i="8"/>
  <c r="U207" i="8"/>
  <c r="P207" i="8"/>
  <c r="K207" i="8"/>
  <c r="F207" i="8"/>
  <c r="AI116" i="8"/>
  <c r="AH116" i="8"/>
  <c r="AJ116" i="8"/>
  <c r="AE116" i="8"/>
  <c r="Z116" i="8"/>
  <c r="U116" i="8"/>
  <c r="P116" i="8"/>
  <c r="K116" i="8"/>
  <c r="F116" i="8"/>
  <c r="AI81" i="8"/>
  <c r="AH81" i="8"/>
  <c r="AJ81" i="8"/>
  <c r="AE81" i="8"/>
  <c r="Z81" i="8"/>
  <c r="U81" i="8"/>
  <c r="P81" i="8"/>
  <c r="K81" i="8"/>
  <c r="F81" i="8"/>
  <c r="AI16" i="8"/>
  <c r="AH16" i="8"/>
  <c r="AJ16" i="8"/>
  <c r="AE16" i="8"/>
  <c r="Z16" i="8"/>
  <c r="U16" i="8"/>
  <c r="P16" i="8"/>
  <c r="K16" i="8"/>
  <c r="F16" i="8"/>
  <c r="AI17" i="8"/>
  <c r="AH17" i="8"/>
  <c r="AJ17" i="8"/>
  <c r="AE17" i="8"/>
  <c r="Z17" i="8"/>
  <c r="U17" i="8"/>
  <c r="P17" i="8"/>
  <c r="K17" i="8"/>
  <c r="F17" i="8"/>
  <c r="AI79" i="8"/>
  <c r="AH79" i="8"/>
  <c r="AJ79" i="8"/>
  <c r="AE79" i="8"/>
  <c r="Z79" i="8"/>
  <c r="U79" i="8"/>
  <c r="P79" i="8"/>
  <c r="K79" i="8"/>
  <c r="F79" i="8"/>
  <c r="AI35" i="8"/>
  <c r="AH35" i="8"/>
  <c r="AJ35" i="8"/>
  <c r="AE35" i="8"/>
  <c r="Z35" i="8"/>
  <c r="U35" i="8"/>
  <c r="P35" i="8"/>
  <c r="K35" i="8"/>
  <c r="F35" i="8"/>
  <c r="AI18" i="8"/>
  <c r="AH18" i="8"/>
  <c r="AJ18" i="8"/>
  <c r="AE18" i="8"/>
  <c r="Z18" i="8"/>
  <c r="U18" i="8"/>
  <c r="P18" i="8"/>
  <c r="K18" i="8"/>
  <c r="F18" i="8"/>
  <c r="AI87" i="8"/>
  <c r="AH87" i="8"/>
  <c r="AJ87" i="8"/>
  <c r="AE87" i="8"/>
  <c r="Z87" i="8"/>
  <c r="U87" i="8"/>
  <c r="P87" i="8"/>
  <c r="K87" i="8"/>
  <c r="F87" i="8"/>
  <c r="AI63" i="8"/>
  <c r="AH63" i="8"/>
  <c r="AJ63" i="8"/>
  <c r="AE63" i="8"/>
  <c r="Z63" i="8"/>
  <c r="U63" i="8"/>
  <c r="P63" i="8"/>
  <c r="K63" i="8"/>
  <c r="F63" i="8"/>
  <c r="AI123" i="8"/>
  <c r="AH123" i="8"/>
  <c r="AJ123" i="8"/>
  <c r="AE123" i="8"/>
  <c r="Z123" i="8"/>
  <c r="U123" i="8"/>
  <c r="P123" i="8"/>
  <c r="K123" i="8"/>
  <c r="F123" i="8"/>
  <c r="AI37" i="8"/>
  <c r="AH37" i="8"/>
  <c r="AJ37" i="8"/>
  <c r="AE37" i="8"/>
  <c r="Z37" i="8"/>
  <c r="U37" i="8"/>
  <c r="P37" i="8"/>
  <c r="K37" i="8"/>
  <c r="F37" i="8"/>
  <c r="AI40" i="8"/>
  <c r="AH40" i="8"/>
  <c r="AJ40" i="8"/>
  <c r="AE40" i="8"/>
  <c r="Z40" i="8"/>
  <c r="U40" i="8"/>
  <c r="P40" i="8"/>
  <c r="K40" i="8"/>
  <c r="F40" i="8"/>
  <c r="AI56" i="8"/>
  <c r="AH56" i="8"/>
  <c r="AJ56" i="8"/>
  <c r="AE56" i="8"/>
  <c r="Z56" i="8"/>
  <c r="U56" i="8"/>
  <c r="P56" i="8"/>
  <c r="K56" i="8"/>
  <c r="F56" i="8"/>
  <c r="AI9" i="8"/>
  <c r="AH9" i="8"/>
  <c r="AJ9" i="8"/>
  <c r="AE9" i="8"/>
  <c r="Z9" i="8"/>
  <c r="U9" i="8"/>
  <c r="P9" i="8"/>
  <c r="K9" i="8"/>
  <c r="F9" i="8"/>
  <c r="AI99" i="8"/>
  <c r="AH99" i="8"/>
  <c r="AJ99" i="8"/>
  <c r="AE99" i="8"/>
  <c r="Z99" i="8"/>
  <c r="U99" i="8"/>
  <c r="P99" i="8"/>
  <c r="K99" i="8"/>
  <c r="F99" i="8"/>
  <c r="AI34" i="8"/>
  <c r="AH34" i="8"/>
  <c r="AJ34" i="8"/>
  <c r="AE34" i="8"/>
  <c r="Z34" i="8"/>
  <c r="U34" i="8"/>
  <c r="P34" i="8"/>
  <c r="K34" i="8"/>
  <c r="F34" i="8"/>
  <c r="AI47" i="8"/>
  <c r="AH47" i="8"/>
  <c r="AJ47" i="8"/>
  <c r="AE47" i="8"/>
  <c r="Z47" i="8"/>
  <c r="U47" i="8"/>
  <c r="P47" i="8"/>
  <c r="K47" i="8"/>
  <c r="F47" i="8"/>
  <c r="AI43" i="8"/>
  <c r="AH43" i="8"/>
  <c r="AJ43" i="8"/>
  <c r="AE43" i="8"/>
  <c r="Z43" i="8"/>
  <c r="U43" i="8"/>
  <c r="P43" i="8"/>
  <c r="K43" i="8"/>
  <c r="F43" i="8"/>
  <c r="AI73" i="8"/>
  <c r="AH73" i="8"/>
  <c r="AJ73" i="8"/>
  <c r="AE73" i="8"/>
  <c r="Z73" i="8"/>
  <c r="U73" i="8"/>
  <c r="P73" i="8"/>
  <c r="K73" i="8"/>
  <c r="F73" i="8"/>
  <c r="AI50" i="8"/>
  <c r="AH50" i="8"/>
  <c r="AJ50" i="8"/>
  <c r="AE50" i="8"/>
  <c r="Z50" i="8"/>
  <c r="U50" i="8"/>
  <c r="P50" i="8"/>
  <c r="K50" i="8"/>
  <c r="F50" i="8"/>
  <c r="AI142" i="8"/>
  <c r="AH142" i="8"/>
  <c r="AJ142" i="8"/>
  <c r="AE142" i="8"/>
  <c r="Z142" i="8"/>
  <c r="U142" i="8"/>
  <c r="P142" i="8"/>
  <c r="K142" i="8"/>
  <c r="F142" i="8"/>
  <c r="AI54" i="8"/>
  <c r="AH54" i="8"/>
  <c r="AJ54" i="8"/>
  <c r="AE54" i="8"/>
  <c r="Z54" i="8"/>
  <c r="U54" i="8"/>
  <c r="P54" i="8"/>
  <c r="K54" i="8"/>
  <c r="F54" i="8"/>
  <c r="AI113" i="8"/>
  <c r="AH113" i="8"/>
  <c r="AJ113" i="8"/>
  <c r="AE113" i="8"/>
  <c r="Z113" i="8"/>
  <c r="U113" i="8"/>
  <c r="P113" i="8"/>
  <c r="K113" i="8"/>
  <c r="F113" i="8"/>
  <c r="AI107" i="8"/>
  <c r="AH107" i="8"/>
  <c r="AJ107" i="8"/>
  <c r="AE107" i="8"/>
  <c r="Z107" i="8"/>
  <c r="U107" i="8"/>
  <c r="P107" i="8"/>
  <c r="K107" i="8"/>
  <c r="F107" i="8"/>
  <c r="AI94" i="8"/>
  <c r="X94" i="8"/>
  <c r="AC94" i="8"/>
  <c r="AH94" i="8"/>
  <c r="AJ94" i="8"/>
  <c r="AE94" i="8"/>
  <c r="Z94" i="8"/>
  <c r="U94" i="8"/>
  <c r="P94" i="8"/>
  <c r="K94" i="8"/>
  <c r="F94" i="8"/>
  <c r="AI97" i="8"/>
  <c r="AH97" i="8"/>
  <c r="AJ97" i="8"/>
  <c r="AE97" i="8"/>
  <c r="Z97" i="8"/>
  <c r="U97" i="8"/>
  <c r="P97" i="8"/>
  <c r="K97" i="8"/>
  <c r="F97" i="8"/>
  <c r="AI117" i="8"/>
  <c r="AH117" i="8"/>
  <c r="AJ117" i="8"/>
  <c r="AE117" i="8"/>
  <c r="Z117" i="8"/>
  <c r="U117" i="8"/>
  <c r="P117" i="8"/>
  <c r="K117" i="8"/>
  <c r="F117" i="8"/>
  <c r="AI71" i="8"/>
  <c r="AH71" i="8"/>
  <c r="AJ71" i="8"/>
  <c r="AE71" i="8"/>
  <c r="Z71" i="8"/>
  <c r="U71" i="8"/>
  <c r="P71" i="8"/>
  <c r="F71" i="8"/>
  <c r="AI49" i="8"/>
  <c r="AH49" i="8"/>
  <c r="AJ49" i="8"/>
  <c r="AE49" i="8"/>
  <c r="Z49" i="8"/>
  <c r="U49" i="8"/>
  <c r="P49" i="8"/>
  <c r="K49" i="8"/>
  <c r="F49" i="8"/>
  <c r="AI46" i="8"/>
  <c r="AH46" i="8"/>
  <c r="AJ46" i="8"/>
  <c r="AE46" i="8"/>
  <c r="Z46" i="8"/>
  <c r="U46" i="8"/>
  <c r="P46" i="8"/>
  <c r="K46" i="8"/>
  <c r="F46" i="8"/>
  <c r="AI104" i="8"/>
  <c r="AH104" i="8"/>
  <c r="AJ104" i="8"/>
  <c r="AE104" i="8"/>
  <c r="Z104" i="8"/>
  <c r="U104" i="8"/>
  <c r="P104" i="8"/>
  <c r="K104" i="8"/>
  <c r="F104" i="8"/>
  <c r="AI64" i="8"/>
  <c r="AC64" i="8"/>
  <c r="AH64" i="8"/>
  <c r="AJ64" i="8"/>
  <c r="AE64" i="8"/>
  <c r="Z64" i="8"/>
  <c r="U64" i="8"/>
  <c r="P64" i="8"/>
  <c r="K64" i="8"/>
  <c r="F64" i="8"/>
  <c r="AI42" i="8"/>
  <c r="AH42" i="8"/>
  <c r="AJ42" i="8"/>
  <c r="AE42" i="8"/>
  <c r="Z42" i="8"/>
  <c r="U42" i="8"/>
  <c r="P42" i="8"/>
  <c r="K42" i="8"/>
  <c r="F42" i="8"/>
  <c r="AI66" i="8"/>
  <c r="AH66" i="8"/>
  <c r="AJ66" i="8"/>
  <c r="AE66" i="8"/>
  <c r="Z66" i="8"/>
  <c r="U66" i="8"/>
  <c r="P66" i="8"/>
  <c r="K66" i="8"/>
  <c r="F66" i="8"/>
  <c r="AI78" i="8"/>
  <c r="AH78" i="8"/>
  <c r="AJ78" i="8"/>
  <c r="AE78" i="8"/>
  <c r="Z78" i="8"/>
  <c r="U78" i="8"/>
  <c r="P78" i="8"/>
  <c r="K78" i="8"/>
  <c r="F78" i="8"/>
  <c r="AI115" i="8"/>
  <c r="AH115" i="8"/>
  <c r="AJ115" i="8"/>
  <c r="AE115" i="8"/>
  <c r="Z115" i="8"/>
  <c r="U115" i="8"/>
  <c r="P115" i="8"/>
  <c r="K115" i="8"/>
  <c r="F115" i="8"/>
  <c r="AI60" i="8"/>
  <c r="AH60" i="8"/>
  <c r="AJ60" i="8"/>
  <c r="AE60" i="8"/>
  <c r="Z60" i="8"/>
  <c r="U60" i="8"/>
  <c r="P60" i="8"/>
  <c r="K60" i="8"/>
  <c r="F60" i="8"/>
  <c r="AI118" i="8"/>
  <c r="AH118" i="8"/>
  <c r="AJ118" i="8"/>
  <c r="AE118" i="8"/>
  <c r="Z118" i="8"/>
  <c r="U118" i="8"/>
  <c r="P118" i="8"/>
  <c r="K118" i="8"/>
  <c r="F118" i="8"/>
  <c r="AI55" i="8"/>
  <c r="X55" i="8"/>
  <c r="AC55" i="8"/>
  <c r="AH55" i="8"/>
  <c r="AJ55" i="8"/>
  <c r="AE55" i="8"/>
  <c r="Z55" i="8"/>
  <c r="U55" i="8"/>
  <c r="P55" i="8"/>
  <c r="K55" i="8"/>
  <c r="F55" i="8"/>
  <c r="AI33" i="8"/>
  <c r="AH33" i="8"/>
  <c r="AJ33" i="8"/>
  <c r="AE33" i="8"/>
  <c r="Z33" i="8"/>
  <c r="U33" i="8"/>
  <c r="P33" i="8"/>
  <c r="K33" i="8"/>
  <c r="F33" i="8"/>
</calcChain>
</file>

<file path=xl/sharedStrings.xml><?xml version="1.0" encoding="utf-8"?>
<sst xmlns="http://schemas.openxmlformats.org/spreadsheetml/2006/main" count="10054" uniqueCount="2756">
  <si>
    <t>BARNUM</t>
  </si>
  <si>
    <t>CARLTON</t>
  </si>
  <si>
    <t>BARRETT</t>
  </si>
  <si>
    <t>BARRY</t>
  </si>
  <si>
    <t>BIG STONE</t>
  </si>
  <si>
    <t>BATTLE LAKE</t>
  </si>
  <si>
    <t>OTTER TAIL</t>
  </si>
  <si>
    <t>BAUDETTE</t>
  </si>
  <si>
    <t>LAKE OF THE WOODS</t>
  </si>
  <si>
    <t>BAXTER</t>
  </si>
  <si>
    <t>CROW WING</t>
  </si>
  <si>
    <t>BAYPORT</t>
  </si>
  <si>
    <t>BEARDSLEY</t>
  </si>
  <si>
    <t>BEAVER BAY</t>
  </si>
  <si>
    <t>LAKE</t>
  </si>
  <si>
    <t>BEAVER CREEK</t>
  </si>
  <si>
    <t>ROCK</t>
  </si>
  <si>
    <t>SHERBURNE</t>
  </si>
  <si>
    <t>BEJOU</t>
  </si>
  <si>
    <t>MAHNOMEN</t>
  </si>
  <si>
    <t>BELGRADE</t>
  </si>
  <si>
    <t>BELLE PLAINE</t>
  </si>
  <si>
    <t>SCOTT</t>
  </si>
  <si>
    <t>BELLECHESTER</t>
  </si>
  <si>
    <t>GOODHUE</t>
  </si>
  <si>
    <t>BELLINGHAM</t>
  </si>
  <si>
    <t>LAC QUI PARLE</t>
  </si>
  <si>
    <t>BELTRAMI</t>
  </si>
  <si>
    <t>POLK</t>
  </si>
  <si>
    <t>BELVIEW</t>
  </si>
  <si>
    <t>REDWOOD</t>
  </si>
  <si>
    <t>BEMIDJI</t>
  </si>
  <si>
    <t>BENA</t>
  </si>
  <si>
    <t>BENSON</t>
  </si>
  <si>
    <t>BERTHA</t>
  </si>
  <si>
    <t>TODD</t>
  </si>
  <si>
    <t>BETHEL</t>
  </si>
  <si>
    <t>BIG FALLS</t>
  </si>
  <si>
    <t>KOOCHICHING</t>
  </si>
  <si>
    <t>BIG LAKE</t>
  </si>
  <si>
    <t>BIGELOW</t>
  </si>
  <si>
    <t>BIGFORK</t>
  </si>
  <si>
    <t>ITASCA</t>
  </si>
  <si>
    <t>BINGHAM LAKE</t>
  </si>
  <si>
    <t>COTTONWOOD</t>
  </si>
  <si>
    <t>BIRCHWOOD</t>
  </si>
  <si>
    <t>BIRD ISLAND</t>
  </si>
  <si>
    <t>RENVILLE</t>
  </si>
  <si>
    <t>BISCAY</t>
  </si>
  <si>
    <t>MCLEOD</t>
  </si>
  <si>
    <t>BIWABIK</t>
  </si>
  <si>
    <t>BLACKDUCK</t>
  </si>
  <si>
    <t>BLAINE</t>
  </si>
  <si>
    <t>BLOMKEST</t>
  </si>
  <si>
    <t>BLOOMING PRAIRIE</t>
  </si>
  <si>
    <t>STEELE</t>
  </si>
  <si>
    <t>BLOOMINGTON</t>
  </si>
  <si>
    <t>HENNEPIN</t>
  </si>
  <si>
    <t>FARIBAULT</t>
  </si>
  <si>
    <t>BLUFFTON</t>
  </si>
  <si>
    <t>BOCK</t>
  </si>
  <si>
    <t>MILLE LACS</t>
  </si>
  <si>
    <t>BORUP</t>
  </si>
  <si>
    <t>BOVEY</t>
  </si>
  <si>
    <t>BOWLUS</t>
  </si>
  <si>
    <t>MORRISON</t>
  </si>
  <si>
    <t>BOY RIVER</t>
  </si>
  <si>
    <t>BOYD</t>
  </si>
  <si>
    <t>BRAHAM</t>
  </si>
  <si>
    <t>ISANTI</t>
  </si>
  <si>
    <t>BRAINERD</t>
  </si>
  <si>
    <t>BRANDON</t>
  </si>
  <si>
    <t>BRECKENRIDGE</t>
  </si>
  <si>
    <t>WILKIN</t>
  </si>
  <si>
    <t>BREEZY POINT</t>
  </si>
  <si>
    <t>BREWSTER</t>
  </si>
  <si>
    <t>BRICELYN</t>
  </si>
  <si>
    <t>BROOK PARK</t>
  </si>
  <si>
    <t>BROOKLYN CENTER</t>
  </si>
  <si>
    <t>BROOKLYN PARK</t>
  </si>
  <si>
    <t>BROOKS</t>
  </si>
  <si>
    <t>RED LAKE</t>
  </si>
  <si>
    <t>BROOKSTON</t>
  </si>
  <si>
    <t>BROOTEN</t>
  </si>
  <si>
    <t>BROWERVILLE</t>
  </si>
  <si>
    <t>BROWNS VALLEY</t>
  </si>
  <si>
    <t>TRAVERSE</t>
  </si>
  <si>
    <t>BROWNSDALE</t>
  </si>
  <si>
    <t>BROWNSVILLE</t>
  </si>
  <si>
    <t>HOUSTON</t>
  </si>
  <si>
    <t>BROWNTON</t>
  </si>
  <si>
    <t>BRUNO</t>
  </si>
  <si>
    <t>BUCKMAN</t>
  </si>
  <si>
    <t>BUFFALO</t>
  </si>
  <si>
    <t>BUFFALO LAKE</t>
  </si>
  <si>
    <t>BUHL</t>
  </si>
  <si>
    <t>BURNSVILLE</t>
  </si>
  <si>
    <t>BURTRUM</t>
  </si>
  <si>
    <t>BUTTERFIELD</t>
  </si>
  <si>
    <t>WATONWAN</t>
  </si>
  <si>
    <t>BYRON</t>
  </si>
  <si>
    <t>OLMSTED</t>
  </si>
  <si>
    <t>CALEDONIA</t>
  </si>
  <si>
    <t>CALLAWAY</t>
  </si>
  <si>
    <t>CALUMET</t>
  </si>
  <si>
    <t>CAMBRIDGE</t>
  </si>
  <si>
    <t>CAMPBELL</t>
  </si>
  <si>
    <t>CANBY</t>
  </si>
  <si>
    <t>YELLOW MEDICINE</t>
  </si>
  <si>
    <t>CANNON FALLS</t>
  </si>
  <si>
    <t>CANTON</t>
  </si>
  <si>
    <t>FILLMORE</t>
  </si>
  <si>
    <t>CARLOS</t>
  </si>
  <si>
    <t>CARVER</t>
  </si>
  <si>
    <t>CASS LAKE</t>
  </si>
  <si>
    <t>CEDAR MILLS</t>
  </si>
  <si>
    <t>MEEKER</t>
  </si>
  <si>
    <t>CENTER CITY</t>
  </si>
  <si>
    <t>CHISAGO</t>
  </si>
  <si>
    <t>CENTERVILLE</t>
  </si>
  <si>
    <t>CEYLON</t>
  </si>
  <si>
    <t>MARTIN</t>
  </si>
  <si>
    <t>CHAMPLIN</t>
  </si>
  <si>
    <t>CHANDLER</t>
  </si>
  <si>
    <t>CHANHASSEN</t>
  </si>
  <si>
    <t>CHASKA</t>
  </si>
  <si>
    <t>CHATFIELD</t>
  </si>
  <si>
    <t>CHICKAMAW BEACH</t>
  </si>
  <si>
    <t>CHISAGO CITY</t>
  </si>
  <si>
    <t>CHISHOLM</t>
  </si>
  <si>
    <t>CHOKIO</t>
  </si>
  <si>
    <t>CIRCLE PINES</t>
  </si>
  <si>
    <t>CLARA CITY</t>
  </si>
  <si>
    <t>CHIPPEWA</t>
  </si>
  <si>
    <t>CLAREMONT</t>
  </si>
  <si>
    <t>DODGE</t>
  </si>
  <si>
    <t>CLARISSA</t>
  </si>
  <si>
    <t>CLARKFIELD</t>
  </si>
  <si>
    <t>CLARKS GROVE</t>
  </si>
  <si>
    <t>CLEAR LAKE</t>
  </si>
  <si>
    <t>CLEARBROOK</t>
  </si>
  <si>
    <t>CLEMENTS</t>
  </si>
  <si>
    <t>CLEVELAND</t>
  </si>
  <si>
    <t>LESUEUR</t>
  </si>
  <si>
    <t>CLIMAX</t>
  </si>
  <si>
    <t>CLINTON</t>
  </si>
  <si>
    <t>CLITHERALL</t>
  </si>
  <si>
    <t>OTTERTAIL</t>
  </si>
  <si>
    <t>CLONTARF</t>
  </si>
  <si>
    <t>CLOQUET</t>
  </si>
  <si>
    <t>COATES</t>
  </si>
  <si>
    <t>COBDEN</t>
  </si>
  <si>
    <t>BROWN</t>
  </si>
  <si>
    <t>COHASSET</t>
  </si>
  <si>
    <t>COKATO</t>
  </si>
  <si>
    <t>COLD SPRING</t>
  </si>
  <si>
    <t>COLERAINE</t>
  </si>
  <si>
    <t>COLOGNE</t>
  </si>
  <si>
    <t>COLUMBIA HEIGHTS</t>
  </si>
  <si>
    <t>COMFREY</t>
  </si>
  <si>
    <t>COMSTOCK</t>
  </si>
  <si>
    <t>CONGER</t>
  </si>
  <si>
    <t>COOK</t>
  </si>
  <si>
    <t>COON RAPIDS</t>
  </si>
  <si>
    <t>CORCORAN</t>
  </si>
  <si>
    <t>CORRELL</t>
  </si>
  <si>
    <t>COSMOS</t>
  </si>
  <si>
    <t>COTTAGE GROVE</t>
  </si>
  <si>
    <t>COURTLAND</t>
  </si>
  <si>
    <t>NICOLLET</t>
  </si>
  <si>
    <t>CROMWELL</t>
  </si>
  <si>
    <t>CROOKSTON</t>
  </si>
  <si>
    <t>CROSBY</t>
  </si>
  <si>
    <t>CROSSLAKE</t>
  </si>
  <si>
    <t>CRYSTAL</t>
  </si>
  <si>
    <t>CURRIE</t>
  </si>
  <si>
    <t>CUYUNA</t>
  </si>
  <si>
    <t>CYRUS</t>
  </si>
  <si>
    <t>POPE</t>
  </si>
  <si>
    <t>DALTON</t>
  </si>
  <si>
    <t>DANUBE</t>
  </si>
  <si>
    <t>DANVERS</t>
  </si>
  <si>
    <t>DARFUR</t>
  </si>
  <si>
    <t>DARWIN</t>
  </si>
  <si>
    <t>DASSEL</t>
  </si>
  <si>
    <t>DAWSON</t>
  </si>
  <si>
    <t>DAYTON</t>
  </si>
  <si>
    <t>DE GRAFF</t>
  </si>
  <si>
    <t>DEEPHAVEN</t>
  </si>
  <si>
    <t>DEER CREEK</t>
  </si>
  <si>
    <t>DEER RIVER</t>
  </si>
  <si>
    <t>DEERWOOD</t>
  </si>
  <si>
    <t>DELANO</t>
  </si>
  <si>
    <t>DELAVAN</t>
  </si>
  <si>
    <t>DELHI</t>
  </si>
  <si>
    <t>DELLWOOD</t>
  </si>
  <si>
    <t>DENHAM</t>
  </si>
  <si>
    <t>DENNISON</t>
  </si>
  <si>
    <t>DENT</t>
  </si>
  <si>
    <t>DETROIT LAKES</t>
  </si>
  <si>
    <t>DEXTER</t>
  </si>
  <si>
    <t>DILWORTH</t>
  </si>
  <si>
    <t>DODGE CENTER</t>
  </si>
  <si>
    <t>DONALDSON</t>
  </si>
  <si>
    <t>KITTSON</t>
  </si>
  <si>
    <t>DONNELLY</t>
  </si>
  <si>
    <t>DORAN</t>
  </si>
  <si>
    <t>DOVER</t>
  </si>
  <si>
    <t>DOVRAY</t>
  </si>
  <si>
    <t>DULUTH</t>
  </si>
  <si>
    <t>DUMONT</t>
  </si>
  <si>
    <t>DUNDAS</t>
  </si>
  <si>
    <t>RICE</t>
  </si>
  <si>
    <t>DUNDEE</t>
  </si>
  <si>
    <t>DUNNELL</t>
  </si>
  <si>
    <t>EAGAN</t>
  </si>
  <si>
    <t>EAGLE BEND</t>
  </si>
  <si>
    <t>EAGLE LAKE</t>
  </si>
  <si>
    <t>EAST BETHEL</t>
  </si>
  <si>
    <t>EAST GRAND FORKS</t>
  </si>
  <si>
    <t>EAST GULL LAKE</t>
  </si>
  <si>
    <t>EASTON</t>
  </si>
  <si>
    <t>ECHO</t>
  </si>
  <si>
    <t>EDEN PRAIRIE</t>
  </si>
  <si>
    <t>EDEN VALLEY</t>
  </si>
  <si>
    <t>EDGERTON</t>
  </si>
  <si>
    <t>PIPESTONE</t>
  </si>
  <si>
    <t>EDINA</t>
  </si>
  <si>
    <t>EFFIE</t>
  </si>
  <si>
    <t>EITZEN</t>
  </si>
  <si>
    <t>ELBA</t>
  </si>
  <si>
    <t>ELBOW LAKE</t>
  </si>
  <si>
    <t>ELGIN</t>
  </si>
  <si>
    <t>WABASHA</t>
  </si>
  <si>
    <t>ELIZABETH</t>
  </si>
  <si>
    <t>ELK RIVER</t>
  </si>
  <si>
    <t>ELKO</t>
  </si>
  <si>
    <t>ELKTON</t>
  </si>
  <si>
    <t>ELLENDALE</t>
  </si>
  <si>
    <t>ELLSWORTH</t>
  </si>
  <si>
    <t>ELMDALE</t>
  </si>
  <si>
    <t>ELMORE</t>
  </si>
  <si>
    <t>ELROSA</t>
  </si>
  <si>
    <t>ELY</t>
  </si>
  <si>
    <t>ELYSIAN</t>
  </si>
  <si>
    <t>EMILY</t>
  </si>
  <si>
    <t>EMMONS</t>
  </si>
  <si>
    <t>ERHARD</t>
  </si>
  <si>
    <t>ERSKINE</t>
  </si>
  <si>
    <t>EVAN</t>
  </si>
  <si>
    <t>EVANSVILLE</t>
  </si>
  <si>
    <t>EVELETH</t>
  </si>
  <si>
    <t>EXCELSIOR</t>
  </si>
  <si>
    <t>EYOTA</t>
  </si>
  <si>
    <t>FAIRFAX</t>
  </si>
  <si>
    <t>BURNS TWP</t>
  </si>
  <si>
    <t>FAIRMONT</t>
  </si>
  <si>
    <t>FALCON HEIGHTS</t>
  </si>
  <si>
    <t>FARMINGTON</t>
  </si>
  <si>
    <t>FARWELL</t>
  </si>
  <si>
    <t>FEDERAL DAM</t>
  </si>
  <si>
    <t>FELTON</t>
  </si>
  <si>
    <t>FERGUS FALLS</t>
  </si>
  <si>
    <t>FERTILE</t>
  </si>
  <si>
    <t>FIFTY LAKES</t>
  </si>
  <si>
    <t>FINLAYSON</t>
  </si>
  <si>
    <t>FISHER</t>
  </si>
  <si>
    <t>FLENSBURG</t>
  </si>
  <si>
    <t>FLOODWOOD</t>
  </si>
  <si>
    <t>FLORENCE</t>
  </si>
  <si>
    <t>FOLEY</t>
  </si>
  <si>
    <t>BENTON</t>
  </si>
  <si>
    <t>FORADA</t>
  </si>
  <si>
    <t>FOREST LAKE</t>
  </si>
  <si>
    <t>FORESTON</t>
  </si>
  <si>
    <t>FORT RIPLEY</t>
  </si>
  <si>
    <t>FOSSTON</t>
  </si>
  <si>
    <t>FOUNTAIN</t>
  </si>
  <si>
    <t>FOXHOME</t>
  </si>
  <si>
    <t>FRANKLIN</t>
  </si>
  <si>
    <t>FRAZEE</t>
  </si>
  <si>
    <t>FREEPORT</t>
  </si>
  <si>
    <t>FRIDLEY</t>
  </si>
  <si>
    <t>FROST</t>
  </si>
  <si>
    <t>FULDA</t>
  </si>
  <si>
    <t>FUNKLEY</t>
  </si>
  <si>
    <t>GARFIELD</t>
  </si>
  <si>
    <t>GARRISON</t>
  </si>
  <si>
    <t>GARVIN</t>
  </si>
  <si>
    <t>GARY</t>
  </si>
  <si>
    <t>GAYLORD</t>
  </si>
  <si>
    <t>GEM LAKE</t>
  </si>
  <si>
    <t>GENEVA</t>
  </si>
  <si>
    <t>GENOLA</t>
  </si>
  <si>
    <t>GEORGETOWN</t>
  </si>
  <si>
    <t>GHENT</t>
  </si>
  <si>
    <t>GIBBON</t>
  </si>
  <si>
    <t>GILBERT</t>
  </si>
  <si>
    <t>GILMAN</t>
  </si>
  <si>
    <t>GLENCOE</t>
  </si>
  <si>
    <t>GLENVILLE</t>
  </si>
  <si>
    <t>GLENWOOD</t>
  </si>
  <si>
    <t>GLYNDON</t>
  </si>
  <si>
    <t>GOLDEN VALLEY</t>
  </si>
  <si>
    <t>GONVICK</t>
  </si>
  <si>
    <t>GOOD THUNDER</t>
  </si>
  <si>
    <t>GOODRIDGE</t>
  </si>
  <si>
    <t>PENNINGTON</t>
  </si>
  <si>
    <t>GOODVIEW</t>
  </si>
  <si>
    <t>GRACEVILLE</t>
  </si>
  <si>
    <t>GRANADA</t>
  </si>
  <si>
    <t>GRAND MARAIS</t>
  </si>
  <si>
    <t>GRAND MEADOW</t>
  </si>
  <si>
    <t>GRAND RAPIDS</t>
  </si>
  <si>
    <t>GRANITE FALLS</t>
  </si>
  <si>
    <t>GRASSTON</t>
  </si>
  <si>
    <t>KANABEC</t>
  </si>
  <si>
    <t>GREEN ISLE</t>
  </si>
  <si>
    <t>GREENBUSH</t>
  </si>
  <si>
    <t>GREENFIELD</t>
  </si>
  <si>
    <t>GREENWALD</t>
  </si>
  <si>
    <t>GREENWOOD</t>
  </si>
  <si>
    <t>GREY EAGLE</t>
  </si>
  <si>
    <t>GROVE CITY</t>
  </si>
  <si>
    <t>GRYGLA</t>
  </si>
  <si>
    <t>GULLY</t>
  </si>
  <si>
    <t>HACKENSACK</t>
  </si>
  <si>
    <t>HADLEY</t>
  </si>
  <si>
    <t>HALLOCK</t>
  </si>
  <si>
    <t>HALMA</t>
  </si>
  <si>
    <t>HALSTAD</t>
  </si>
  <si>
    <t>HAM LAKE</t>
  </si>
  <si>
    <t>HAMBURG</t>
  </si>
  <si>
    <t>HAMMOND</t>
  </si>
  <si>
    <t>HAMPTON</t>
  </si>
  <si>
    <t>HANCOCK</t>
  </si>
  <si>
    <t>HANLEY FALLS</t>
  </si>
  <si>
    <t>HANOVER</t>
  </si>
  <si>
    <t>HANSKA</t>
  </si>
  <si>
    <t>HARDING</t>
  </si>
  <si>
    <t>HARDWICK</t>
  </si>
  <si>
    <t>HARMONY</t>
  </si>
  <si>
    <t>HARRIS</t>
  </si>
  <si>
    <t>HARTLAND</t>
  </si>
  <si>
    <t>HASTINGS</t>
  </si>
  <si>
    <t>HATFIELD</t>
  </si>
  <si>
    <t>HAWLEY</t>
  </si>
  <si>
    <t>HAYFIELD</t>
  </si>
  <si>
    <t>HAYWARD</t>
  </si>
  <si>
    <t>HAZEL RUN</t>
  </si>
  <si>
    <t>HECTOR</t>
  </si>
  <si>
    <t>HEIDELBERG</t>
  </si>
  <si>
    <t>HENDERSON</t>
  </si>
  <si>
    <t>HENDRICKS</t>
  </si>
  <si>
    <t>HENDRUM</t>
  </si>
  <si>
    <t>HENNING</t>
  </si>
  <si>
    <t>HENRIETTE</t>
  </si>
  <si>
    <t>HERMAN</t>
  </si>
  <si>
    <t>HERMANTOWN</t>
  </si>
  <si>
    <t>HERON LAKE</t>
  </si>
  <si>
    <t>HEWITT</t>
  </si>
  <si>
    <t>HIBBING</t>
  </si>
  <si>
    <t>HILL CITY</t>
  </si>
  <si>
    <t>HILLMAN</t>
  </si>
  <si>
    <t>HILLS</t>
  </si>
  <si>
    <t>HILLTOP</t>
  </si>
  <si>
    <t>HINCKLEY</t>
  </si>
  <si>
    <t>HITTERDAL</t>
  </si>
  <si>
    <t>HOFFMAN</t>
  </si>
  <si>
    <t>HOKAH</t>
  </si>
  <si>
    <t>HOLDINGFORD</t>
  </si>
  <si>
    <t>HOLLAND</t>
  </si>
  <si>
    <t>HOLLANDALE</t>
  </si>
  <si>
    <t>HOLLOWAY</t>
  </si>
  <si>
    <t>HOLT</t>
  </si>
  <si>
    <t>HOPKINS</t>
  </si>
  <si>
    <t>HOWARD LAKE</t>
  </si>
  <si>
    <t>HOYT LAKES</t>
  </si>
  <si>
    <t>HUGO</t>
  </si>
  <si>
    <t>HUMBOLDT</t>
  </si>
  <si>
    <t>HUTCHINSON</t>
  </si>
  <si>
    <t>IHLEN</t>
  </si>
  <si>
    <t>INDEPENDENCE</t>
  </si>
  <si>
    <t>INTERNATIONAL FALLS</t>
  </si>
  <si>
    <t>INVER GROVE HEIGHTS</t>
  </si>
  <si>
    <t>IONA</t>
  </si>
  <si>
    <t>*** = There was no data for Laketown Township for 2002, therefore the average is a five-year average.</t>
  </si>
  <si>
    <t>All data from the Minnesota Department of Revenue</t>
  </si>
  <si>
    <t>Calculations by the Citizens League</t>
  </si>
  <si>
    <t>IRON JUNCTION</t>
  </si>
  <si>
    <t>IRONTON</t>
  </si>
  <si>
    <t>ISLE</t>
  </si>
  <si>
    <t>IVANHOE</t>
  </si>
  <si>
    <t>JANESVILLE</t>
  </si>
  <si>
    <t>WASECA</t>
  </si>
  <si>
    <t>JASPER</t>
  </si>
  <si>
    <t>JEFFERS</t>
  </si>
  <si>
    <t>JENKINS</t>
  </si>
  <si>
    <t>JOHNSON</t>
  </si>
  <si>
    <t>JORDAN</t>
  </si>
  <si>
    <t>KARLSTAD</t>
  </si>
  <si>
    <t>KASOTA</t>
  </si>
  <si>
    <t>KASSON</t>
  </si>
  <si>
    <t>KEEWATIN</t>
  </si>
  <si>
    <t>KELLIHER</t>
  </si>
  <si>
    <t>KELLOGG</t>
  </si>
  <si>
    <t>KENNEDY</t>
  </si>
  <si>
    <t>KENNETH</t>
  </si>
  <si>
    <t>KENSINGTON</t>
  </si>
  <si>
    <t>KENT</t>
  </si>
  <si>
    <t>KENYON</t>
  </si>
  <si>
    <t>KERKHOVEN</t>
  </si>
  <si>
    <t>KERRICK</t>
  </si>
  <si>
    <t>KETTLE RIVER</t>
  </si>
  <si>
    <t>KIESTER</t>
  </si>
  <si>
    <t>KILKENNY</t>
  </si>
  <si>
    <t>KIMBALL</t>
  </si>
  <si>
    <t>KINBRAE</t>
  </si>
  <si>
    <t>KINGSTON</t>
  </si>
  <si>
    <t>KINNEY</t>
  </si>
  <si>
    <t>LA CRESCENT</t>
  </si>
  <si>
    <t>LA PRAIRIE</t>
  </si>
  <si>
    <t>LA SALLE</t>
  </si>
  <si>
    <t>LAFAYETTE</t>
  </si>
  <si>
    <t>LAKE BENTON</t>
  </si>
  <si>
    <t>LAKE BRONSON</t>
  </si>
  <si>
    <t>LAKE CITY</t>
  </si>
  <si>
    <t>LAKE CRYSTAL</t>
  </si>
  <si>
    <t>LAKE ELMO</t>
  </si>
  <si>
    <t>LAKE HENRY</t>
  </si>
  <si>
    <t>LAKE LILLIAN</t>
  </si>
  <si>
    <t>LAKE PARK</t>
  </si>
  <si>
    <t>LAKE SHORE</t>
  </si>
  <si>
    <t>LAKE ST. CROIX BEACH</t>
  </si>
  <si>
    <t>LAKE WILSON</t>
  </si>
  <si>
    <t>LAKEFIELD</t>
  </si>
  <si>
    <t>LAKELAND</t>
  </si>
  <si>
    <t>LAKELAND SHORES</t>
  </si>
  <si>
    <t>LAKEVILLE</t>
  </si>
  <si>
    <t>LAMBERTON</t>
  </si>
  <si>
    <t>LANCASTER</t>
  </si>
  <si>
    <t>LANDFALL</t>
  </si>
  <si>
    <t>LANESBORO</t>
  </si>
  <si>
    <t>LAPORTE</t>
  </si>
  <si>
    <t>LASTRUP</t>
  </si>
  <si>
    <t>LAUDERDALE</t>
  </si>
  <si>
    <t>LE CENTER</t>
  </si>
  <si>
    <t>LE SUEUR</t>
  </si>
  <si>
    <t>LENGBY</t>
  </si>
  <si>
    <t>LEONARD</t>
  </si>
  <si>
    <t>LEONIDAS</t>
  </si>
  <si>
    <t>LEROY</t>
  </si>
  <si>
    <t>LESTER PRAIRIE</t>
  </si>
  <si>
    <t>LEWISTON</t>
  </si>
  <si>
    <t>LEWISVILLE</t>
  </si>
  <si>
    <t>LEXINGTON</t>
  </si>
  <si>
    <t>LILYDALE</t>
  </si>
  <si>
    <t>LINDSTROM</t>
  </si>
  <si>
    <t>LINO LAKES</t>
  </si>
  <si>
    <t>LISMORE</t>
  </si>
  <si>
    <t>LITCHFIELD</t>
  </si>
  <si>
    <t>LITTLE CANADA</t>
  </si>
  <si>
    <t>LITTLE FALLS</t>
  </si>
  <si>
    <t>LITTLEFORK</t>
  </si>
  <si>
    <t>LONG BEACH</t>
  </si>
  <si>
    <t>LONG LAKE</t>
  </si>
  <si>
    <t>LONG PRAIRIE</t>
  </si>
  <si>
    <t>LONGVILLE</t>
  </si>
  <si>
    <t>LONSDALE</t>
  </si>
  <si>
    <t>LORETTO</t>
  </si>
  <si>
    <t>LOUISBURG</t>
  </si>
  <si>
    <t>LOWRY</t>
  </si>
  <si>
    <t>LUCAN</t>
  </si>
  <si>
    <t>LUVERNE</t>
  </si>
  <si>
    <t>LYLE</t>
  </si>
  <si>
    <t>LYND</t>
  </si>
  <si>
    <t>MABEL</t>
  </si>
  <si>
    <t>MADELIA</t>
  </si>
  <si>
    <t>MADISON</t>
  </si>
  <si>
    <t>MADISON LAKE</t>
  </si>
  <si>
    <t>MAGNOLIA</t>
  </si>
  <si>
    <t>MAHTOMEDI</t>
  </si>
  <si>
    <t>MANCHESTER</t>
  </si>
  <si>
    <t>MANHATTAN BEACH</t>
  </si>
  <si>
    <t>MANKATO</t>
  </si>
  <si>
    <t>MANTORVILLE</t>
  </si>
  <si>
    <t>MAPLE GROVE</t>
  </si>
  <si>
    <t>MAPLE LAKE</t>
  </si>
  <si>
    <t>MAPLE PLAIN</t>
  </si>
  <si>
    <t>MAPLETON</t>
  </si>
  <si>
    <t>MAPLEVIEW</t>
  </si>
  <si>
    <t>MAPLEWOOD</t>
  </si>
  <si>
    <t>MARBLE</t>
  </si>
  <si>
    <t>MARIETTA</t>
  </si>
  <si>
    <t>MARINE ON ST. CROIX</t>
  </si>
  <si>
    <t>MAYER</t>
  </si>
  <si>
    <t>MAYNARD</t>
  </si>
  <si>
    <t>MAZEPPA</t>
  </si>
  <si>
    <t>MC GRATH</t>
  </si>
  <si>
    <t>METRO HIGH-INCOME CITIES</t>
  </si>
  <si>
    <t>METRO SMALLER CITIES</t>
  </si>
  <si>
    <t>MC GREGOR</t>
  </si>
  <si>
    <t>MC INTOSH</t>
  </si>
  <si>
    <t>MC KINLEY</t>
  </si>
  <si>
    <t>MEADOWLANDS</t>
  </si>
  <si>
    <t>MEDFORD</t>
  </si>
  <si>
    <t>MEDICINE LAKE</t>
  </si>
  <si>
    <t>MEDINA</t>
  </si>
  <si>
    <t>MEIRE GROVE</t>
  </si>
  <si>
    <t>MELROSE</t>
  </si>
  <si>
    <t>MENAHGA</t>
  </si>
  <si>
    <t>MENDOTA</t>
  </si>
  <si>
    <t>MENDOTA HEIGHTS</t>
  </si>
  <si>
    <t>MENTOR</t>
  </si>
  <si>
    <t>MIDDLE RIVER</t>
  </si>
  <si>
    <t>MIESVILLE</t>
  </si>
  <si>
    <t>MILACA</t>
  </si>
  <si>
    <t>MILAN</t>
  </si>
  <si>
    <t>MILLERVILLE</t>
  </si>
  <si>
    <t>MILLVILLE</t>
  </si>
  <si>
    <t>MILROY</t>
  </si>
  <si>
    <t>MILTONA</t>
  </si>
  <si>
    <t>MINNEAPOLIS</t>
  </si>
  <si>
    <t>MINNEISKA</t>
  </si>
  <si>
    <t>MINNEOTA</t>
  </si>
  <si>
    <t>MINNESOTA CITY</t>
  </si>
  <si>
    <t>MINNESOTA LAKE</t>
  </si>
  <si>
    <t>MINNETONKA</t>
  </si>
  <si>
    <t>MINNETONKA BEACH</t>
  </si>
  <si>
    <t>MINNETRISTA</t>
  </si>
  <si>
    <t>MIZPAH</t>
  </si>
  <si>
    <t>MONTEVIDEO</t>
  </si>
  <si>
    <t>MONTGOMERY</t>
  </si>
  <si>
    <t>MONTICELLO</t>
  </si>
  <si>
    <t>MONTROSE</t>
  </si>
  <si>
    <t>MOORHEAD</t>
  </si>
  <si>
    <t>MOOSE LAKE</t>
  </si>
  <si>
    <t>MORA</t>
  </si>
  <si>
    <t>MORGAN</t>
  </si>
  <si>
    <t>MORRIS</t>
  </si>
  <si>
    <t>MORRISTOWN</t>
  </si>
  <si>
    <t>MORTON</t>
  </si>
  <si>
    <t>MOTLEY</t>
  </si>
  <si>
    <t>MOUND</t>
  </si>
  <si>
    <t>MOUNDS VIEW</t>
  </si>
  <si>
    <t>MOUNTAIN IRON</t>
  </si>
  <si>
    <t>MOUNTAIN LAKE</t>
  </si>
  <si>
    <t>MURDOCK</t>
  </si>
  <si>
    <t>MYRTLE</t>
  </si>
  <si>
    <t>NASHUA</t>
  </si>
  <si>
    <t>NASHWAUK</t>
  </si>
  <si>
    <t>NASSAU</t>
  </si>
  <si>
    <t>NELSON</t>
  </si>
  <si>
    <t>NERSTRAND</t>
  </si>
  <si>
    <t>NEVIS</t>
  </si>
  <si>
    <t>NEW AUBURN</t>
  </si>
  <si>
    <t>NEW BRIGHTON</t>
  </si>
  <si>
    <t>NEW GERMANY</t>
  </si>
  <si>
    <t>NEW HOPE</t>
  </si>
  <si>
    <t>NEW LONDON</t>
  </si>
  <si>
    <t>NEW MARKET</t>
  </si>
  <si>
    <t>NEW MUNICH</t>
  </si>
  <si>
    <t>NEW PRAGUE</t>
  </si>
  <si>
    <t>NEW RICHLAND</t>
  </si>
  <si>
    <t>NEW TRIER</t>
  </si>
  <si>
    <t>NEW ULM</t>
  </si>
  <si>
    <t>NEW YORK MILLS</t>
  </si>
  <si>
    <t>NEWFOLDEN</t>
  </si>
  <si>
    <t>NEWPORT</t>
  </si>
  <si>
    <t>NIELSVILLE</t>
  </si>
  <si>
    <t>NIMROD</t>
  </si>
  <si>
    <t>NISSWA</t>
  </si>
  <si>
    <t>NORCROSS</t>
  </si>
  <si>
    <t>NORTH BRANCH</t>
  </si>
  <si>
    <t>NORTH MANKATO</t>
  </si>
  <si>
    <t>NORTH OAKS</t>
  </si>
  <si>
    <t>NORTH ST. PAUL</t>
  </si>
  <si>
    <t>NORTHFIELD</t>
  </si>
  <si>
    <t>NORTHOME</t>
  </si>
  <si>
    <t>NORTHROP</t>
  </si>
  <si>
    <t>NORWOOD YOUNG AMERICA</t>
  </si>
  <si>
    <t>OAK GROVE</t>
  </si>
  <si>
    <t>OAK PARK HEIGHTS</t>
  </si>
  <si>
    <t>OAKDALE</t>
  </si>
  <si>
    <t>ODESSA</t>
  </si>
  <si>
    <t>ODIN</t>
  </si>
  <si>
    <t>OGEMA</t>
  </si>
  <si>
    <t>OGILVIE</t>
  </si>
  <si>
    <t>OKABENA</t>
  </si>
  <si>
    <t>OKLEE</t>
  </si>
  <si>
    <t>OLIVIA</t>
  </si>
  <si>
    <t>ONAMIA</t>
  </si>
  <si>
    <t>ORMSBY</t>
  </si>
  <si>
    <t>ORONO</t>
  </si>
  <si>
    <t>ORONOCO</t>
  </si>
  <si>
    <t>ORR</t>
  </si>
  <si>
    <t>ORTONVILLE</t>
  </si>
  <si>
    <t>OSAKIS</t>
  </si>
  <si>
    <t>OSLO</t>
  </si>
  <si>
    <t>OSSEO</t>
  </si>
  <si>
    <t>OSTRANDER</t>
  </si>
  <si>
    <t>OTSEGO</t>
  </si>
  <si>
    <t>OWATONNA</t>
  </si>
  <si>
    <t>PALISADE</t>
  </si>
  <si>
    <t>PARK RAPIDS</t>
  </si>
  <si>
    <t>PARKERS PRAIRIE</t>
  </si>
  <si>
    <t>PAYNESVILLE</t>
  </si>
  <si>
    <t>PEASE</t>
  </si>
  <si>
    <t>PELICAN RAPIDS</t>
  </si>
  <si>
    <t>PEMBERTON</t>
  </si>
  <si>
    <t>PENNOCK</t>
  </si>
  <si>
    <t>PEQUOT LAKES</t>
  </si>
  <si>
    <t>PERHAM</t>
  </si>
  <si>
    <t>PERLEY</t>
  </si>
  <si>
    <t>PETERSON</t>
  </si>
  <si>
    <t>PIERZ</t>
  </si>
  <si>
    <t>PILLAGER</t>
  </si>
  <si>
    <t>PINE CITY</t>
  </si>
  <si>
    <t>PINE ISLAND</t>
  </si>
  <si>
    <t>PINE RIVER</t>
  </si>
  <si>
    <t>PINE SPRINGS</t>
  </si>
  <si>
    <t>PLAINVIEW</t>
  </si>
  <si>
    <t>PLATO</t>
  </si>
  <si>
    <t>PLUMMER</t>
  </si>
  <si>
    <t>PLYMOUTH</t>
  </si>
  <si>
    <t>PORTER</t>
  </si>
  <si>
    <t>PRESTON</t>
  </si>
  <si>
    <t>PRINCETON</t>
  </si>
  <si>
    <t>PRINSBURG</t>
  </si>
  <si>
    <t>PRIOR LAKE</t>
  </si>
  <si>
    <t>PROCTOR</t>
  </si>
  <si>
    <t>QUAMBA</t>
  </si>
  <si>
    <t>RACINE</t>
  </si>
  <si>
    <t>RANDALL</t>
  </si>
  <si>
    <t>RANDOLPH</t>
  </si>
  <si>
    <t>RANIER</t>
  </si>
  <si>
    <t>KOOCHCHING</t>
  </si>
  <si>
    <t>RAYMOND</t>
  </si>
  <si>
    <t>RED LAKE FALLS</t>
  </si>
  <si>
    <t>RED WING</t>
  </si>
  <si>
    <t>REDWOOD FALLS</t>
  </si>
  <si>
    <t>REGAL</t>
  </si>
  <si>
    <t>REMER</t>
  </si>
  <si>
    <t>REVERE</t>
  </si>
  <si>
    <t>RICHFIELD</t>
  </si>
  <si>
    <t>RICHMOND</t>
  </si>
  <si>
    <t>RICHVILLE</t>
  </si>
  <si>
    <t>RIVERTON</t>
  </si>
  <si>
    <t>ROBBINSDALE</t>
  </si>
  <si>
    <t>ROCHESTER</t>
  </si>
  <si>
    <t>ROCK CREEK</t>
  </si>
  <si>
    <t>ROCKFORD</t>
  </si>
  <si>
    <t>ROCKVILLE</t>
  </si>
  <si>
    <t>ROGERS</t>
  </si>
  <si>
    <t>ROLLINGSTONE</t>
  </si>
  <si>
    <t>RONNEBY</t>
  </si>
  <si>
    <t>ROOSEVELT</t>
  </si>
  <si>
    <t>ROSCOE</t>
  </si>
  <si>
    <t>ROSE CREEK</t>
  </si>
  <si>
    <t>ROSEMOUNT</t>
  </si>
  <si>
    <t>ROSEVILLE</t>
  </si>
  <si>
    <t>ROTHSAY</t>
  </si>
  <si>
    <t>ROUND LAKE</t>
  </si>
  <si>
    <t>ROYALTON</t>
  </si>
  <si>
    <t>RUSH CITY</t>
  </si>
  <si>
    <t>RUSHFORD</t>
  </si>
  <si>
    <t>RUSHFORD VILLAGE</t>
  </si>
  <si>
    <t>RUSHMORE</t>
  </si>
  <si>
    <t>RUSSELL</t>
  </si>
  <si>
    <t>RUTHTON</t>
  </si>
  <si>
    <t>RUTLEDGE</t>
  </si>
  <si>
    <t>SABIN</t>
  </si>
  <si>
    <t>SACRED HEART</t>
  </si>
  <si>
    <t>SANBORN</t>
  </si>
  <si>
    <t>SANDSTONE</t>
  </si>
  <si>
    <t>SARGEANT</t>
  </si>
  <si>
    <t>SARTELL</t>
  </si>
  <si>
    <t>SAUK CENTRE</t>
  </si>
  <si>
    <t>SAUK RAPIDS</t>
  </si>
  <si>
    <t>SAVAGE</t>
  </si>
  <si>
    <t>SCANLON</t>
  </si>
  <si>
    <t>SEAFORTH</t>
  </si>
  <si>
    <t>SEBEKA</t>
  </si>
  <si>
    <t>SEDAN</t>
  </si>
  <si>
    <t>SHAFER</t>
  </si>
  <si>
    <t>SHAKOPEE</t>
  </si>
  <si>
    <t>SHELLY</t>
  </si>
  <si>
    <t>SHERBURN</t>
  </si>
  <si>
    <t>SHEVLIN</t>
  </si>
  <si>
    <t>SHOREVIEW</t>
  </si>
  <si>
    <t>SHOREWOOD</t>
  </si>
  <si>
    <t>SILVER BAY</t>
  </si>
  <si>
    <t>SILVER LAKE</t>
  </si>
  <si>
    <t>SKYLINE</t>
  </si>
  <si>
    <t>SLAYTON</t>
  </si>
  <si>
    <t>SLEEPY EYE</t>
  </si>
  <si>
    <t>SOBIESKI</t>
  </si>
  <si>
    <t>SOLWAY</t>
  </si>
  <si>
    <t>SOUTH HAVEN</t>
  </si>
  <si>
    <t>SOUTH ST. PAUL</t>
  </si>
  <si>
    <t>SPICER</t>
  </si>
  <si>
    <t>SPRING GROVE</t>
  </si>
  <si>
    <t>SPRING HILL</t>
  </si>
  <si>
    <t>SPRING LAKE PARK</t>
  </si>
  <si>
    <t>SPRING PARK</t>
  </si>
  <si>
    <t>SPRING VALLEY</t>
  </si>
  <si>
    <t>SPRINGFIELD</t>
  </si>
  <si>
    <t>SQUAW LAKE</t>
  </si>
  <si>
    <t>ST. ANTHONY</t>
  </si>
  <si>
    <t>ST. ANTHONY [STEARNS]</t>
  </si>
  <si>
    <t>ST. BONIFACIUS</t>
  </si>
  <si>
    <t>ST. CHARLES</t>
  </si>
  <si>
    <t>ST. CLAIR</t>
  </si>
  <si>
    <t>ST. CLOUD</t>
  </si>
  <si>
    <t>ST. FRANCIS</t>
  </si>
  <si>
    <t>ST. HILAIRE</t>
  </si>
  <si>
    <t>ST. JAMES</t>
  </si>
  <si>
    <t>ST. JOSEPH</t>
  </si>
  <si>
    <t>ST. LEO</t>
  </si>
  <si>
    <t>ST. LOUIS PARK</t>
  </si>
  <si>
    <t>ST. MARTIN</t>
  </si>
  <si>
    <t>ST. MARY'S POINT</t>
  </si>
  <si>
    <t>ST. MICHAEL</t>
  </si>
  <si>
    <t>ST. PAUL</t>
  </si>
  <si>
    <t>METRO CENTRAL CITIES</t>
  </si>
  <si>
    <t>Cluster</t>
  </si>
  <si>
    <t>METRO LARGE CITIES</t>
  </si>
  <si>
    <t>METRO OLD CITIES</t>
  </si>
  <si>
    <t>METRO DIVERSIFIED CITIES</t>
  </si>
  <si>
    <t>METRO HIGH-GROWTH CITIES</t>
  </si>
  <si>
    <t>ST. PAUL PARK</t>
  </si>
  <si>
    <t>ST. PETER</t>
  </si>
  <si>
    <t>ST. ROSA</t>
  </si>
  <si>
    <t>ST. STEPHEN</t>
  </si>
  <si>
    <t>ST. VINCENT</t>
  </si>
  <si>
    <t>STACY</t>
  </si>
  <si>
    <t>STAPLES</t>
  </si>
  <si>
    <t>STARBUCK</t>
  </si>
  <si>
    <t>STEEN</t>
  </si>
  <si>
    <t>STEPHEN</t>
  </si>
  <si>
    <t>STEWART</t>
  </si>
  <si>
    <t>STEWARTVILLE</t>
  </si>
  <si>
    <t>STILLWATER</t>
  </si>
  <si>
    <t>STOCKTON</t>
  </si>
  <si>
    <t>STORDEN</t>
  </si>
  <si>
    <t>---</t>
  </si>
  <si>
    <t>STRANDQUIST</t>
  </si>
  <si>
    <t>STRATHCONA</t>
  </si>
  <si>
    <t>STURGEON LAKE</t>
  </si>
  <si>
    <t>SUNBURG</t>
  </si>
  <si>
    <t>SUNFISH LAKE</t>
  </si>
  <si>
    <t>SWANVILLE</t>
  </si>
  <si>
    <t>TACONITE</t>
  </si>
  <si>
    <t>TAMARACK</t>
  </si>
  <si>
    <t>TAOPI</t>
  </si>
  <si>
    <t>TAUNTON</t>
  </si>
  <si>
    <t>TAYLORS FALLS</t>
  </si>
  <si>
    <t>TENNEY</t>
  </si>
  <si>
    <t>TENSTRIKE</t>
  </si>
  <si>
    <t>THIEF RIVER FALLS</t>
  </si>
  <si>
    <t>THOMSON</t>
  </si>
  <si>
    <t>TINTAH</t>
  </si>
  <si>
    <t>TONKA BAY</t>
  </si>
  <si>
    <t>TOWER</t>
  </si>
  <si>
    <t>TRACY</t>
  </si>
  <si>
    <t>TRAIL</t>
  </si>
  <si>
    <t>TRIMONT</t>
  </si>
  <si>
    <t>TROMMALD</t>
  </si>
  <si>
    <t>TROSKY</t>
  </si>
  <si>
    <t>TRUMAN</t>
  </si>
  <si>
    <t>TURTLE RIVER</t>
  </si>
  <si>
    <t>TWIN LAKES</t>
  </si>
  <si>
    <t>TWIN VALLEY</t>
  </si>
  <si>
    <t>TWO HARBORS</t>
  </si>
  <si>
    <t>TYLER</t>
  </si>
  <si>
    <t>ULEN</t>
  </si>
  <si>
    <t>UNDERWOOD</t>
  </si>
  <si>
    <t>UPSALA</t>
  </si>
  <si>
    <t>URBANK</t>
  </si>
  <si>
    <t>UTICA</t>
  </si>
  <si>
    <t>VADNAIS HEIGHTS</t>
  </si>
  <si>
    <t>VERGAS</t>
  </si>
  <si>
    <t>VERMILLION</t>
  </si>
  <si>
    <t>VERNDALE</t>
  </si>
  <si>
    <t>VERNON CENTER</t>
  </si>
  <si>
    <t>VESTA</t>
  </si>
  <si>
    <t>VICTORIA</t>
  </si>
  <si>
    <t>VIKING</t>
  </si>
  <si>
    <t>VILLARD</t>
  </si>
  <si>
    <t>VINING</t>
  </si>
  <si>
    <t>VIRGINIA</t>
  </si>
  <si>
    <t>WABASSO</t>
  </si>
  <si>
    <t>WACONIA</t>
  </si>
  <si>
    <t>WAHKON</t>
  </si>
  <si>
    <t>WAITE PARK</t>
  </si>
  <si>
    <t>WALDORF</t>
  </si>
  <si>
    <t>WALKER</t>
  </si>
  <si>
    <t>WALNUT GROVE</t>
  </si>
  <si>
    <t>WALTERS</t>
  </si>
  <si>
    <t>WALTHAM</t>
  </si>
  <si>
    <t>WANAMINGO</t>
  </si>
  <si>
    <t>WANDA</t>
  </si>
  <si>
    <t>WARBA</t>
  </si>
  <si>
    <t>WARREN</t>
  </si>
  <si>
    <t>WARROAD</t>
  </si>
  <si>
    <t>WATERTOWN</t>
  </si>
  <si>
    <t>WATERVILLE</t>
  </si>
  <si>
    <t>WATKINS</t>
  </si>
  <si>
    <t>WATSON</t>
  </si>
  <si>
    <t>WAUBUN</t>
  </si>
  <si>
    <t>WAVERLY</t>
  </si>
  <si>
    <t>WAYZATA</t>
  </si>
  <si>
    <t>WELCOME</t>
  </si>
  <si>
    <t>WELLS</t>
  </si>
  <si>
    <t>WENDELL</t>
  </si>
  <si>
    <t>WEST CONCORD</t>
  </si>
  <si>
    <t>WEST ST. PAUL</t>
  </si>
  <si>
    <t>WEST UNION</t>
  </si>
  <si>
    <t>WESTBROOK</t>
  </si>
  <si>
    <t>WESTPORT</t>
  </si>
  <si>
    <t>WHALAN</t>
  </si>
  <si>
    <t>WHEATON</t>
  </si>
  <si>
    <t>WHITE BEAR LAKE</t>
  </si>
  <si>
    <t>WILDER</t>
  </si>
  <si>
    <t>WILLERNIE</t>
  </si>
  <si>
    <t>WILLIAMS</t>
  </si>
  <si>
    <t>WILLMAR</t>
  </si>
  <si>
    <t>WILLOW RIVER</t>
  </si>
  <si>
    <t>WILMONT</t>
  </si>
  <si>
    <t>WILTON</t>
  </si>
  <si>
    <t>WINDOM</t>
  </si>
  <si>
    <t>WINGER</t>
  </si>
  <si>
    <t>WINNEBAGO</t>
  </si>
  <si>
    <t>WINSTED</t>
  </si>
  <si>
    <t>WINTHROP</t>
  </si>
  <si>
    <t>WINTON</t>
  </si>
  <si>
    <t>WOLF LAKE</t>
  </si>
  <si>
    <t>WOLVERTON</t>
  </si>
  <si>
    <t>WOOD LAKE</t>
  </si>
  <si>
    <t>WOODBURY</t>
  </si>
  <si>
    <t>WOODLAND</t>
  </si>
  <si>
    <t>WOODSTOCK</t>
  </si>
  <si>
    <t>WORTHINGTON</t>
  </si>
  <si>
    <t>WRENSHALL</t>
  </si>
  <si>
    <t>WYKOFF</t>
  </si>
  <si>
    <t>WYOMING</t>
  </si>
  <si>
    <t>ZEMPLE</t>
  </si>
  <si>
    <t>ZIMMERMAN</t>
  </si>
  <si>
    <t>ZUMBRO FALLS</t>
  </si>
  <si>
    <t>ZUMBROTA</t>
  </si>
  <si>
    <t>ST. AUGUSTA</t>
  </si>
  <si>
    <t>EntityName</t>
  </si>
  <si>
    <t>EntityCounty</t>
  </si>
  <si>
    <t>TaxCap</t>
  </si>
  <si>
    <t>TaxLevy</t>
  </si>
  <si>
    <t>SALevy</t>
  </si>
  <si>
    <t xml:space="preserve">ADRIAN </t>
  </si>
  <si>
    <t xml:space="preserve">ALBANY </t>
  </si>
  <si>
    <t xml:space="preserve">ALTURA </t>
  </si>
  <si>
    <t xml:space="preserve">ANDOVER </t>
  </si>
  <si>
    <t xml:space="preserve">ARGYLE </t>
  </si>
  <si>
    <t xml:space="preserve">ATWATER </t>
  </si>
  <si>
    <t xml:space="preserve">AUDUBON </t>
  </si>
  <si>
    <t xml:space="preserve">AURORA </t>
  </si>
  <si>
    <t xml:space="preserve">AUSTIN </t>
  </si>
  <si>
    <t xml:space="preserve">BABBITT </t>
  </si>
  <si>
    <t xml:space="preserve">BACKUS </t>
  </si>
  <si>
    <t xml:space="preserve">BAGLEY </t>
  </si>
  <si>
    <t xml:space="preserve">BALATON </t>
  </si>
  <si>
    <t xml:space="preserve">BARNUM </t>
  </si>
  <si>
    <t xml:space="preserve">BAXTER </t>
  </si>
  <si>
    <t xml:space="preserve">BAYPORT </t>
  </si>
  <si>
    <t xml:space="preserve">BECKER </t>
  </si>
  <si>
    <t xml:space="preserve">BEMIDJI </t>
  </si>
  <si>
    <t xml:space="preserve">BERTHA </t>
  </si>
  <si>
    <t xml:space="preserve">BIGFORK </t>
  </si>
  <si>
    <t xml:space="preserve">BISCAY </t>
  </si>
  <si>
    <t xml:space="preserve">BIWABIK </t>
  </si>
  <si>
    <t xml:space="preserve">BRAHAM </t>
  </si>
  <si>
    <t xml:space="preserve">BRANDON </t>
  </si>
  <si>
    <t xml:space="preserve">BROOTEN </t>
  </si>
  <si>
    <t xml:space="preserve">CALUMET </t>
  </si>
  <si>
    <t xml:space="preserve">CARVER </t>
  </si>
  <si>
    <t xml:space="preserve">CEYLON </t>
  </si>
  <si>
    <t xml:space="preserve">CHASKA </t>
  </si>
  <si>
    <t xml:space="preserve">CLINTON </t>
  </si>
  <si>
    <t xml:space="preserve">COLOGNE </t>
  </si>
  <si>
    <t xml:space="preserve">CORRELL </t>
  </si>
  <si>
    <t xml:space="preserve">COSMOS </t>
  </si>
  <si>
    <t xml:space="preserve">CURRIE </t>
  </si>
  <si>
    <t xml:space="preserve">CUYUNA </t>
  </si>
  <si>
    <t xml:space="preserve">DALTON </t>
  </si>
  <si>
    <t xml:space="preserve">DANUBE </t>
  </si>
  <si>
    <t xml:space="preserve">DANVERS </t>
  </si>
  <si>
    <t xml:space="preserve">DARFUR </t>
  </si>
  <si>
    <t xml:space="preserve">DASSEL </t>
  </si>
  <si>
    <t xml:space="preserve">DAWSON </t>
  </si>
  <si>
    <t xml:space="preserve">DAYTON </t>
  </si>
  <si>
    <t xml:space="preserve">DELAVAN </t>
  </si>
  <si>
    <t xml:space="preserve">DEXTER </t>
  </si>
  <si>
    <t xml:space="preserve">DULUTH </t>
  </si>
  <si>
    <t xml:space="preserve">DUNDAS </t>
  </si>
  <si>
    <t xml:space="preserve">ERSKINE </t>
  </si>
  <si>
    <t xml:space="preserve">EVELETH </t>
  </si>
  <si>
    <t xml:space="preserve">FAIRFAX </t>
  </si>
  <si>
    <t xml:space="preserve">FISHER </t>
  </si>
  <si>
    <t xml:space="preserve">FORADA </t>
  </si>
  <si>
    <t xml:space="preserve">FOSSTON </t>
  </si>
  <si>
    <t xml:space="preserve">FRAZEE </t>
  </si>
  <si>
    <t xml:space="preserve">GARVIN </t>
  </si>
  <si>
    <t xml:space="preserve">GAYLORD </t>
  </si>
  <si>
    <t xml:space="preserve">GIBBON </t>
  </si>
  <si>
    <t xml:space="preserve">GILBERT </t>
  </si>
  <si>
    <t xml:space="preserve">GLENCOE </t>
  </si>
  <si>
    <t xml:space="preserve">GLYNDON </t>
  </si>
  <si>
    <t xml:space="preserve">GONVICK </t>
  </si>
  <si>
    <t xml:space="preserve">GOODHUE </t>
  </si>
  <si>
    <t xml:space="preserve">GRANADA </t>
  </si>
  <si>
    <t xml:space="preserve">GRYGLA </t>
  </si>
  <si>
    <t xml:space="preserve">HALSTAD </t>
  </si>
  <si>
    <t xml:space="preserve">HAMBURG </t>
  </si>
  <si>
    <t xml:space="preserve">HAMMOND </t>
  </si>
  <si>
    <t xml:space="preserve">HANCOCK </t>
  </si>
  <si>
    <t xml:space="preserve">HARMONY </t>
  </si>
  <si>
    <t xml:space="preserve">HARRIS </t>
  </si>
  <si>
    <t xml:space="preserve">HAWLEY </t>
  </si>
  <si>
    <t xml:space="preserve">HECTOR </t>
  </si>
  <si>
    <t xml:space="preserve">HENNING </t>
  </si>
  <si>
    <t xml:space="preserve">HEWITT </t>
  </si>
  <si>
    <t xml:space="preserve">HIBBING </t>
  </si>
  <si>
    <t xml:space="preserve">HOFFMAN </t>
  </si>
  <si>
    <t xml:space="preserve">HOUSTON </t>
  </si>
  <si>
    <t xml:space="preserve">IRONTON </t>
  </si>
  <si>
    <t xml:space="preserve">ISANTI </t>
  </si>
  <si>
    <t xml:space="preserve">IVANHOE </t>
  </si>
  <si>
    <t xml:space="preserve">JORDAN </t>
  </si>
  <si>
    <t xml:space="preserve">KASOTA </t>
  </si>
  <si>
    <t xml:space="preserve">KASSON </t>
  </si>
  <si>
    <t xml:space="preserve">KENNETH </t>
  </si>
  <si>
    <t xml:space="preserve">KENYON </t>
  </si>
  <si>
    <t xml:space="preserve">KINNEY </t>
  </si>
  <si>
    <t xml:space="preserve">LAPORTE </t>
  </si>
  <si>
    <t xml:space="preserve">LE SUEUR </t>
  </si>
  <si>
    <t xml:space="preserve">MADELIA </t>
  </si>
  <si>
    <t xml:space="preserve">MADISON </t>
  </si>
  <si>
    <t xml:space="preserve">MANKATO </t>
  </si>
  <si>
    <t xml:space="preserve">MARBLE </t>
  </si>
  <si>
    <t xml:space="preserve">MAYNARD </t>
  </si>
  <si>
    <t xml:space="preserve">MAZEPPA </t>
  </si>
  <si>
    <t xml:space="preserve">MC GRATH </t>
  </si>
  <si>
    <t xml:space="preserve">MEDFORD </t>
  </si>
  <si>
    <t xml:space="preserve">MEDINA </t>
  </si>
  <si>
    <t xml:space="preserve">MELROSE </t>
  </si>
  <si>
    <t xml:space="preserve">MENAHGA </t>
  </si>
  <si>
    <t xml:space="preserve">MENTOR </t>
  </si>
  <si>
    <t xml:space="preserve">MILACA </t>
  </si>
  <si>
    <t xml:space="preserve">MILROY </t>
  </si>
  <si>
    <t xml:space="preserve">MORGAN </t>
  </si>
  <si>
    <t xml:space="preserve">MORTON </t>
  </si>
  <si>
    <t xml:space="preserve">MOTLEY </t>
  </si>
  <si>
    <t xml:space="preserve">MURDOCK </t>
  </si>
  <si>
    <t xml:space="preserve">NEW ULM </t>
  </si>
  <si>
    <t xml:space="preserve">NEWPORT </t>
  </si>
  <si>
    <t xml:space="preserve">NISSWA </t>
  </si>
  <si>
    <t xml:space="preserve">OAKDALE </t>
  </si>
  <si>
    <t xml:space="preserve">OLIVIA </t>
  </si>
  <si>
    <t xml:space="preserve">PENNOCK </t>
  </si>
  <si>
    <t>Metro</t>
  </si>
  <si>
    <t>Rank</t>
  </si>
  <si>
    <t>Non-Metro</t>
  </si>
  <si>
    <t>per cap</t>
  </si>
  <si>
    <t>2001-06</t>
  </si>
  <si>
    <t>Pop</t>
  </si>
  <si>
    <t>SA Levy</t>
  </si>
  <si>
    <t xml:space="preserve">PERHAM </t>
  </si>
  <si>
    <t xml:space="preserve">PERLEY </t>
  </si>
  <si>
    <t xml:space="preserve">PRESTON </t>
  </si>
  <si>
    <t xml:space="preserve">RAMSEY </t>
  </si>
  <si>
    <t xml:space="preserve">RANDALL </t>
  </si>
  <si>
    <t xml:space="preserve">ROGERS </t>
  </si>
  <si>
    <t xml:space="preserve">RONNEBY </t>
  </si>
  <si>
    <t xml:space="preserve">ROSEAU </t>
  </si>
  <si>
    <t xml:space="preserve">RUSSELL </t>
  </si>
  <si>
    <t xml:space="preserve">SANBORN </t>
  </si>
  <si>
    <t xml:space="preserve">SARTELL </t>
  </si>
  <si>
    <t xml:space="preserve">SAVAGE </t>
  </si>
  <si>
    <t xml:space="preserve">SCANLON </t>
  </si>
  <si>
    <t xml:space="preserve">SEBEKA </t>
  </si>
  <si>
    <t xml:space="preserve">SHEVLIN </t>
  </si>
  <si>
    <t xml:space="preserve">SLAYTON </t>
  </si>
  <si>
    <t xml:space="preserve">SOLWAY </t>
  </si>
  <si>
    <t xml:space="preserve">SPICER </t>
  </si>
  <si>
    <t xml:space="preserve">ST. LEO </t>
  </si>
  <si>
    <t>ST. MARYS POINT</t>
  </si>
  <si>
    <t xml:space="preserve">ST. PAUL </t>
  </si>
  <si>
    <t xml:space="preserve">STAPLES </t>
  </si>
  <si>
    <t xml:space="preserve">STEPHEN </t>
  </si>
  <si>
    <t xml:space="preserve">STEWART </t>
  </si>
  <si>
    <t xml:space="preserve">STORDEN </t>
  </si>
  <si>
    <t xml:space="preserve">SUNBURG </t>
  </si>
  <si>
    <t xml:space="preserve">TINTAH </t>
  </si>
  <si>
    <t xml:space="preserve">TRIMONT </t>
  </si>
  <si>
    <t xml:space="preserve">TROSKY </t>
  </si>
  <si>
    <t xml:space="preserve">TRUMAN </t>
  </si>
  <si>
    <t xml:space="preserve">UPSALA </t>
  </si>
  <si>
    <t xml:space="preserve">WABASHA </t>
  </si>
  <si>
    <t xml:space="preserve">WADENA </t>
  </si>
  <si>
    <t xml:space="preserve">WALKER </t>
  </si>
  <si>
    <t xml:space="preserve">WARREN </t>
  </si>
  <si>
    <t xml:space="preserve">WARROAD </t>
  </si>
  <si>
    <t xml:space="preserve">WASECA </t>
  </si>
  <si>
    <t xml:space="preserve">WATSON </t>
  </si>
  <si>
    <t xml:space="preserve">WAVERLY </t>
  </si>
  <si>
    <t xml:space="preserve">WELCOME </t>
  </si>
  <si>
    <t xml:space="preserve">WENDELL </t>
  </si>
  <si>
    <t xml:space="preserve">WHALAN </t>
  </si>
  <si>
    <t xml:space="preserve">WHEATON </t>
  </si>
  <si>
    <t xml:space="preserve">WILLMAR </t>
  </si>
  <si>
    <t xml:space="preserve">WILMONT </t>
  </si>
  <si>
    <t xml:space="preserve">WINDOM </t>
  </si>
  <si>
    <t xml:space="preserve">WINGER </t>
  </si>
  <si>
    <t xml:space="preserve">WINSTED </t>
  </si>
  <si>
    <t xml:space="preserve">WRIGHT </t>
  </si>
  <si>
    <t xml:space="preserve">WYKOFF </t>
  </si>
  <si>
    <t>Population</t>
  </si>
  <si>
    <t>Ada</t>
  </si>
  <si>
    <t>Norman</t>
  </si>
  <si>
    <t>Adams</t>
  </si>
  <si>
    <t>Mower</t>
  </si>
  <si>
    <t>Adrian</t>
  </si>
  <si>
    <t>Nobles</t>
  </si>
  <si>
    <t>Afton</t>
  </si>
  <si>
    <t>Washington</t>
  </si>
  <si>
    <t>Aitkin</t>
  </si>
  <si>
    <t>Akeley</t>
  </si>
  <si>
    <t>Hubbard</t>
  </si>
  <si>
    <t>Albany</t>
  </si>
  <si>
    <t>Stearns</t>
  </si>
  <si>
    <t>Freeborn</t>
  </si>
  <si>
    <t>Alberta</t>
  </si>
  <si>
    <t>Stevens</t>
  </si>
  <si>
    <t>Albertville</t>
  </si>
  <si>
    <t>Wright</t>
  </si>
  <si>
    <t>Alden</t>
  </si>
  <si>
    <t>Aldrich</t>
  </si>
  <si>
    <t>Wadena</t>
  </si>
  <si>
    <t>Douglas</t>
  </si>
  <si>
    <t>Alpha</t>
  </si>
  <si>
    <t>Jackson</t>
  </si>
  <si>
    <t>Altura</t>
  </si>
  <si>
    <t>Winona</t>
  </si>
  <si>
    <t>Alvarado</t>
  </si>
  <si>
    <t>Marshall</t>
  </si>
  <si>
    <t>Amboy</t>
  </si>
  <si>
    <t>Andover</t>
  </si>
  <si>
    <t>Anoka</t>
  </si>
  <si>
    <t>Dakota</t>
  </si>
  <si>
    <t>Appleton</t>
  </si>
  <si>
    <t>Swift</t>
  </si>
  <si>
    <t>Arco</t>
  </si>
  <si>
    <t>Lincoln</t>
  </si>
  <si>
    <t>Ramsey</t>
  </si>
  <si>
    <t>Argyle</t>
  </si>
  <si>
    <t>Arlington</t>
  </si>
  <si>
    <t>Sibley</t>
  </si>
  <si>
    <t>Ashby</t>
  </si>
  <si>
    <t>Grant</t>
  </si>
  <si>
    <t>Askov</t>
  </si>
  <si>
    <t>Pine</t>
  </si>
  <si>
    <t>Atwater</t>
  </si>
  <si>
    <t>Audubon</t>
  </si>
  <si>
    <t>Becker</t>
  </si>
  <si>
    <t>Aurora</t>
  </si>
  <si>
    <t>St. Louis</t>
  </si>
  <si>
    <t>Austin</t>
  </si>
  <si>
    <t>Avoca</t>
  </si>
  <si>
    <t>Murray</t>
  </si>
  <si>
    <t>Avon</t>
  </si>
  <si>
    <t>Babbitt</t>
  </si>
  <si>
    <t>Backus</t>
  </si>
  <si>
    <t>Cass</t>
  </si>
  <si>
    <t>Badger</t>
  </si>
  <si>
    <t>Roseau</t>
  </si>
  <si>
    <t>Bagley</t>
  </si>
  <si>
    <t>Clearwater</t>
  </si>
  <si>
    <t>Balaton</t>
  </si>
  <si>
    <t>Lyon</t>
  </si>
  <si>
    <t>Clay</t>
  </si>
  <si>
    <t>Barnum</t>
  </si>
  <si>
    <t>Carlton</t>
  </si>
  <si>
    <t>Barrett</t>
  </si>
  <si>
    <t>Barry</t>
  </si>
  <si>
    <t>Big Stone</t>
  </si>
  <si>
    <t>Otter Tail</t>
  </si>
  <si>
    <t>Baudette</t>
  </si>
  <si>
    <t>Lake Of The Woods</t>
  </si>
  <si>
    <t>Baxter</t>
  </si>
  <si>
    <t>Crow Wing</t>
  </si>
  <si>
    <t>Bayport</t>
  </si>
  <si>
    <t>Beardsley</t>
  </si>
  <si>
    <t>Lake</t>
  </si>
  <si>
    <t>Rock</t>
  </si>
  <si>
    <t>Sherburne</t>
  </si>
  <si>
    <t>Bejou</t>
  </si>
  <si>
    <t>Mahnomen</t>
  </si>
  <si>
    <t>Belgrade</t>
  </si>
  <si>
    <t>Scott</t>
  </si>
  <si>
    <t>Bellechester</t>
  </si>
  <si>
    <t>Goodhue</t>
  </si>
  <si>
    <t>Bellingham</t>
  </si>
  <si>
    <t>Lac Qui Parle</t>
  </si>
  <si>
    <t>Beltrami</t>
  </si>
  <si>
    <t>Polk</t>
  </si>
  <si>
    <t>Belview</t>
  </si>
  <si>
    <t>Redwood</t>
  </si>
  <si>
    <t>Bemidji</t>
  </si>
  <si>
    <t>Bena</t>
  </si>
  <si>
    <t>Benson</t>
  </si>
  <si>
    <t>Bertha</t>
  </si>
  <si>
    <t>Todd</t>
  </si>
  <si>
    <t>Bethel</t>
  </si>
  <si>
    <t>Koochiching</t>
  </si>
  <si>
    <t>Big Lake</t>
  </si>
  <si>
    <t>Bigelow</t>
  </si>
  <si>
    <t>Bigfork</t>
  </si>
  <si>
    <t>Itasca</t>
  </si>
  <si>
    <t>Cottonwood</t>
  </si>
  <si>
    <t>Birchwood</t>
  </si>
  <si>
    <t>Renville</t>
  </si>
  <si>
    <t>Biscay</t>
  </si>
  <si>
    <t>Mcleod</t>
  </si>
  <si>
    <t>Biwabik</t>
  </si>
  <si>
    <t>Blaine</t>
  </si>
  <si>
    <t>Blomkest</t>
  </si>
  <si>
    <t>Steele</t>
  </si>
  <si>
    <t>Hennepin</t>
  </si>
  <si>
    <t>Bluffton</t>
  </si>
  <si>
    <t>Bock</t>
  </si>
  <si>
    <t>Mille Lacs</t>
  </si>
  <si>
    <t>Borup</t>
  </si>
  <si>
    <t>Bovey</t>
  </si>
  <si>
    <t>Bowlus</t>
  </si>
  <si>
    <t>Morrison</t>
  </si>
  <si>
    <t>Boyd</t>
  </si>
  <si>
    <t>Braham</t>
  </si>
  <si>
    <t>Isanti</t>
  </si>
  <si>
    <t>Brainerd</t>
  </si>
  <si>
    <t>Brandon</t>
  </si>
  <si>
    <t>Wilkin</t>
  </si>
  <si>
    <t>Brewster</t>
  </si>
  <si>
    <t>Bricelyn</t>
  </si>
  <si>
    <t>Brooklyn Park</t>
  </si>
  <si>
    <t>Brooks</t>
  </si>
  <si>
    <t>Red Lake</t>
  </si>
  <si>
    <t>Brooten</t>
  </si>
  <si>
    <t>Browns Valley</t>
  </si>
  <si>
    <t>Traverse</t>
  </si>
  <si>
    <t>Houston</t>
  </si>
  <si>
    <t>Brownton</t>
  </si>
  <si>
    <t>Bruno</t>
  </si>
  <si>
    <t>Buckman</t>
  </si>
  <si>
    <t>Buffalo</t>
  </si>
  <si>
    <t>Buhl</t>
  </si>
  <si>
    <t>Burtrum</t>
  </si>
  <si>
    <t>Watonwan</t>
  </si>
  <si>
    <t>Byron</t>
  </si>
  <si>
    <t>Olmsted</t>
  </si>
  <si>
    <t>Callaway</t>
  </si>
  <si>
    <t>Calumet</t>
  </si>
  <si>
    <t>Campbell</t>
  </si>
  <si>
    <t>Canby</t>
  </si>
  <si>
    <t>Yellow Medicine</t>
  </si>
  <si>
    <t>Canton</t>
  </si>
  <si>
    <t>Fillmore</t>
  </si>
  <si>
    <t>Carlos</t>
  </si>
  <si>
    <t>Carver</t>
  </si>
  <si>
    <t>Cass Lake</t>
  </si>
  <si>
    <t>Meeker</t>
  </si>
  <si>
    <t>Center City</t>
  </si>
  <si>
    <t>Chisago</t>
  </si>
  <si>
    <t>Centerville</t>
  </si>
  <si>
    <t>Ceylon</t>
  </si>
  <si>
    <t>Martin</t>
  </si>
  <si>
    <t>Champlin</t>
  </si>
  <si>
    <t>Chandler</t>
  </si>
  <si>
    <t>Chanhassen</t>
  </si>
  <si>
    <t>Chaska</t>
  </si>
  <si>
    <t>Chatfield</t>
  </si>
  <si>
    <t>Chisholm</t>
  </si>
  <si>
    <t>Chokio</t>
  </si>
  <si>
    <t>Clara City</t>
  </si>
  <si>
    <t>Chippewa</t>
  </si>
  <si>
    <t>Claremont</t>
  </si>
  <si>
    <t>Dodge</t>
  </si>
  <si>
    <t>Clarissa</t>
  </si>
  <si>
    <t>Clarkfield</t>
  </si>
  <si>
    <t>Clear Lake</t>
  </si>
  <si>
    <t>Clearbrook</t>
  </si>
  <si>
    <t>Clements</t>
  </si>
  <si>
    <t>Cleveland</t>
  </si>
  <si>
    <t>Le Sueur</t>
  </si>
  <si>
    <t>Climax</t>
  </si>
  <si>
    <t>Clinton</t>
  </si>
  <si>
    <t>Clitherall</t>
  </si>
  <si>
    <t>Ottertail</t>
  </si>
  <si>
    <t>Clontarf</t>
  </si>
  <si>
    <t>Cloquet</t>
  </si>
  <si>
    <t>Coates</t>
  </si>
  <si>
    <t>Cobden</t>
  </si>
  <si>
    <t>Brown</t>
  </si>
  <si>
    <t>Cohasset</t>
  </si>
  <si>
    <t>Cokato</t>
  </si>
  <si>
    <t>Coleraine</t>
  </si>
  <si>
    <t>Cologne</t>
  </si>
  <si>
    <t>Comfrey</t>
  </si>
  <si>
    <t>Comstock</t>
  </si>
  <si>
    <t>Conger</t>
  </si>
  <si>
    <t>POP</t>
  </si>
  <si>
    <t>2003 POPULATION</t>
  </si>
  <si>
    <t>POP2005</t>
  </si>
  <si>
    <t>Cook</t>
  </si>
  <si>
    <t>Corcoran</t>
  </si>
  <si>
    <t>Correll</t>
  </si>
  <si>
    <t>Cosmos</t>
  </si>
  <si>
    <t>Courtland</t>
  </si>
  <si>
    <t>Nicollet</t>
  </si>
  <si>
    <t>Cromwell</t>
  </si>
  <si>
    <t>Crookston</t>
  </si>
  <si>
    <t>Crosby</t>
  </si>
  <si>
    <t>Crystal</t>
  </si>
  <si>
    <t>Currie</t>
  </si>
  <si>
    <t>Cuyuna</t>
  </si>
  <si>
    <t>Cyrus</t>
  </si>
  <si>
    <t>Pope</t>
  </si>
  <si>
    <t>Dalton</t>
  </si>
  <si>
    <t>Danube</t>
  </si>
  <si>
    <t>Danvers</t>
  </si>
  <si>
    <t>Darfur</t>
  </si>
  <si>
    <t>Darwin</t>
  </si>
  <si>
    <t>Dassel</t>
  </si>
  <si>
    <t>Dawson</t>
  </si>
  <si>
    <t>Dayton</t>
  </si>
  <si>
    <t>De Graff</t>
  </si>
  <si>
    <t>Deer Creek</t>
  </si>
  <si>
    <t>Deerwood</t>
  </si>
  <si>
    <t>Delano</t>
  </si>
  <si>
    <t>Delavan</t>
  </si>
  <si>
    <t>Delhi</t>
  </si>
  <si>
    <t>Dellwood</t>
  </si>
  <si>
    <t>Denham</t>
  </si>
  <si>
    <t>Dennison</t>
  </si>
  <si>
    <t>Dent</t>
  </si>
  <si>
    <t>Detroit Lakes</t>
  </si>
  <si>
    <t>Dexter</t>
  </si>
  <si>
    <t>Dilworth</t>
  </si>
  <si>
    <t>Donaldson</t>
  </si>
  <si>
    <t>Kittson</t>
  </si>
  <si>
    <t>Donnelly</t>
  </si>
  <si>
    <t>Doran</t>
  </si>
  <si>
    <t>Dover</t>
  </si>
  <si>
    <t>Dovray</t>
  </si>
  <si>
    <t>Duluth</t>
  </si>
  <si>
    <t>Dumont</t>
  </si>
  <si>
    <t>Dundas</t>
  </si>
  <si>
    <t>Rice</t>
  </si>
  <si>
    <t>Dundee</t>
  </si>
  <si>
    <t>Dunnell</t>
  </si>
  <si>
    <t>Eagan</t>
  </si>
  <si>
    <t>Easton</t>
  </si>
  <si>
    <t>Echo</t>
  </si>
  <si>
    <t>Eden Valley</t>
  </si>
  <si>
    <t>Edgerton</t>
  </si>
  <si>
    <t>Pipestone</t>
  </si>
  <si>
    <t>Edina</t>
  </si>
  <si>
    <t>Effie</t>
  </si>
  <si>
    <t>Eitzen</t>
  </si>
  <si>
    <t>Elba</t>
  </si>
  <si>
    <t>Elgin</t>
  </si>
  <si>
    <t>Wabasha</t>
  </si>
  <si>
    <t>Elizabeth</t>
  </si>
  <si>
    <t>Elko</t>
  </si>
  <si>
    <t>Elkton</t>
  </si>
  <si>
    <t>Elmdale</t>
  </si>
  <si>
    <t>Elmore</t>
  </si>
  <si>
    <t>Elrosa</t>
  </si>
  <si>
    <t>Ely</t>
  </si>
  <si>
    <t>Elysian</t>
  </si>
  <si>
    <t>Emily</t>
  </si>
  <si>
    <t>Emmons</t>
  </si>
  <si>
    <t>Erhard</t>
  </si>
  <si>
    <t>Erskine</t>
  </si>
  <si>
    <t>Evan</t>
  </si>
  <si>
    <t>Eveleth</t>
  </si>
  <si>
    <t>Eyota</t>
  </si>
  <si>
    <t>Fairfax</t>
  </si>
  <si>
    <t>Fairmont</t>
  </si>
  <si>
    <t>Farwell</t>
  </si>
  <si>
    <t>Felton</t>
  </si>
  <si>
    <t>Fertile</t>
  </si>
  <si>
    <t>Finlayson</t>
  </si>
  <si>
    <t>Fisher</t>
  </si>
  <si>
    <t>Floodwood</t>
  </si>
  <si>
    <t>Florence</t>
  </si>
  <si>
    <t>Foley</t>
  </si>
  <si>
    <t>Benton</t>
  </si>
  <si>
    <t>Forada</t>
  </si>
  <si>
    <t>Foreston</t>
  </si>
  <si>
    <t>Fosston</t>
  </si>
  <si>
    <t>Fountain</t>
  </si>
  <si>
    <t>Foxhome</t>
  </si>
  <si>
    <t>Franklin</t>
  </si>
  <si>
    <t>Frazee</t>
  </si>
  <si>
    <t>Freeport</t>
  </si>
  <si>
    <t>Fridley</t>
  </si>
  <si>
    <t>Frost</t>
  </si>
  <si>
    <t>Fulda</t>
  </si>
  <si>
    <t>Funkley</t>
  </si>
  <si>
    <t>Garfield</t>
  </si>
  <si>
    <t>Garrison</t>
  </si>
  <si>
    <t>Garvin</t>
  </si>
  <si>
    <t>Gary</t>
  </si>
  <si>
    <t>Gaylord</t>
  </si>
  <si>
    <t>Gem Lake</t>
  </si>
  <si>
    <t>Geneva</t>
  </si>
  <si>
    <t>Genola</t>
  </si>
  <si>
    <t>Ghent</t>
  </si>
  <si>
    <t>Gibbon</t>
  </si>
  <si>
    <t>Gilbert</t>
  </si>
  <si>
    <t>Gilman</t>
  </si>
  <si>
    <t>Glencoe</t>
  </si>
  <si>
    <t>Glenwood</t>
  </si>
  <si>
    <t>Glyndon</t>
  </si>
  <si>
    <t>Gonvick</t>
  </si>
  <si>
    <t>Goodridge</t>
  </si>
  <si>
    <t>Pennington</t>
  </si>
  <si>
    <t>Goodview</t>
  </si>
  <si>
    <t>Graceville</t>
  </si>
  <si>
    <t>Granada</t>
  </si>
  <si>
    <t>Granite Falls</t>
  </si>
  <si>
    <t>Grasston</t>
  </si>
  <si>
    <t>Kanabec</t>
  </si>
  <si>
    <t>Greenwald</t>
  </si>
  <si>
    <t>Grey Eagle</t>
  </si>
  <si>
    <t>Grygla</t>
  </si>
  <si>
    <t>Gully</t>
  </si>
  <si>
    <t>Hadley</t>
  </si>
  <si>
    <t>Hallock</t>
  </si>
  <si>
    <t>Halma</t>
  </si>
  <si>
    <t>Halstad</t>
  </si>
  <si>
    <t>Ham Lake</t>
  </si>
  <si>
    <t>Hamburg</t>
  </si>
  <si>
    <t>Hammond</t>
  </si>
  <si>
    <t>Hampton</t>
  </si>
  <si>
    <t>Hancock</t>
  </si>
  <si>
    <t>Hanover</t>
  </si>
  <si>
    <t>Hanska</t>
  </si>
  <si>
    <t>Harding</t>
  </si>
  <si>
    <t>Hardwick</t>
  </si>
  <si>
    <t>Harmony</t>
  </si>
  <si>
    <t>Harris</t>
  </si>
  <si>
    <t>Hartland</t>
  </si>
  <si>
    <t>Hastings</t>
  </si>
  <si>
    <t>Hatfield</t>
  </si>
  <si>
    <t>Hawley</t>
  </si>
  <si>
    <t>Hayfield</t>
  </si>
  <si>
    <t>Hayward</t>
  </si>
  <si>
    <t>Hazel Run</t>
  </si>
  <si>
    <t>Hector</t>
  </si>
  <si>
    <t>Hendrum</t>
  </si>
  <si>
    <t>Henning</t>
  </si>
  <si>
    <t>Henriette</t>
  </si>
  <si>
    <t>Herman</t>
  </si>
  <si>
    <t>Hewitt</t>
  </si>
  <si>
    <t>Hibbing</t>
  </si>
  <si>
    <t>Hillman</t>
  </si>
  <si>
    <t>Hills</t>
  </si>
  <si>
    <t>Hilltop</t>
  </si>
  <si>
    <t>Hinckley</t>
  </si>
  <si>
    <t>Hoffman</t>
  </si>
  <si>
    <t>Hokah</t>
  </si>
  <si>
    <t>Holland</t>
  </si>
  <si>
    <t>Holloway</t>
  </si>
  <si>
    <t>Holt</t>
  </si>
  <si>
    <t>Hopkins</t>
  </si>
  <si>
    <t>Howard Lake</t>
  </si>
  <si>
    <t>Hoyt Lakes</t>
  </si>
  <si>
    <t>Hugo</t>
  </si>
  <si>
    <t>Humboldt</t>
  </si>
  <si>
    <t>Hutchinson</t>
  </si>
  <si>
    <t>Ihlen</t>
  </si>
  <si>
    <t>Iona</t>
  </si>
  <si>
    <t>Iron Junction</t>
  </si>
  <si>
    <t>Ironton</t>
  </si>
  <si>
    <t>Isle</t>
  </si>
  <si>
    <t>Ivanhoe</t>
  </si>
  <si>
    <t>Janesville</t>
  </si>
  <si>
    <t>Waseca</t>
  </si>
  <si>
    <t>Jasper</t>
  </si>
  <si>
    <t>Jeffers</t>
  </si>
  <si>
    <t>Jenkins</t>
  </si>
  <si>
    <t>Johnson</t>
  </si>
  <si>
    <t>Jordan</t>
  </si>
  <si>
    <t>Karlstad</t>
  </si>
  <si>
    <t>Kasota</t>
  </si>
  <si>
    <t>Kasson</t>
  </si>
  <si>
    <t>Keewatin</t>
  </si>
  <si>
    <t>Kelliher</t>
  </si>
  <si>
    <t>Kellogg</t>
  </si>
  <si>
    <t>Kennedy</t>
  </si>
  <si>
    <t>Kenneth</t>
  </si>
  <si>
    <t>Kensington</t>
  </si>
  <si>
    <t>Kent</t>
  </si>
  <si>
    <t>Kenyon</t>
  </si>
  <si>
    <t>Kerrick</t>
  </si>
  <si>
    <t>Kiester</t>
  </si>
  <si>
    <t>Kilkenny</t>
  </si>
  <si>
    <t>Kimball</t>
  </si>
  <si>
    <t>Kinbrae</t>
  </si>
  <si>
    <t>Kingston</t>
  </si>
  <si>
    <t>Kinney</t>
  </si>
  <si>
    <t>La Crescent</t>
  </si>
  <si>
    <t>La Prairie</t>
  </si>
  <si>
    <t>La Salle</t>
  </si>
  <si>
    <t>Lake City</t>
  </si>
  <si>
    <t>Lake Elmo</t>
  </si>
  <si>
    <t>Lake Park</t>
  </si>
  <si>
    <t>Lakefield</t>
  </si>
  <si>
    <t>Lakeland</t>
  </si>
  <si>
    <t>Lakeland Shores</t>
  </si>
  <si>
    <t>Lakeville</t>
  </si>
  <si>
    <t>Lancaster</t>
  </si>
  <si>
    <t>Landfall</t>
  </si>
  <si>
    <t>Laporte</t>
  </si>
  <si>
    <t>Lastrup</t>
  </si>
  <si>
    <t>Lauderdale</t>
  </si>
  <si>
    <t>Le Center</t>
  </si>
  <si>
    <t>Lengby</t>
  </si>
  <si>
    <t>Leonard</t>
  </si>
  <si>
    <t>Leonidas</t>
  </si>
  <si>
    <t>Leroy</t>
  </si>
  <si>
    <t>Lewiston</t>
  </si>
  <si>
    <t>Lewisville</t>
  </si>
  <si>
    <t>Lilydale</t>
  </si>
  <si>
    <t>Lindstrom</t>
  </si>
  <si>
    <t>Lismore</t>
  </si>
  <si>
    <t>Litchfield</t>
  </si>
  <si>
    <t>Little Canada</t>
  </si>
  <si>
    <t>Little Falls</t>
  </si>
  <si>
    <t>Littlefork</t>
  </si>
  <si>
    <t>Long Beach</t>
  </si>
  <si>
    <t>Long Lake</t>
  </si>
  <si>
    <t>Longville</t>
  </si>
  <si>
    <t>Lonsdale</t>
  </si>
  <si>
    <t>Loretto</t>
  </si>
  <si>
    <t>Louisburg</t>
  </si>
  <si>
    <t>Lowry</t>
  </si>
  <si>
    <t>Lucan</t>
  </si>
  <si>
    <t>Luverne</t>
  </si>
  <si>
    <t>Lyle</t>
  </si>
  <si>
    <t>County</t>
  </si>
  <si>
    <t>Tax Capacity</t>
  </si>
  <si>
    <t>Special Assessment Levy</t>
  </si>
  <si>
    <t>Lynd</t>
  </si>
  <si>
    <t>Mabel</t>
  </si>
  <si>
    <t>Madelia</t>
  </si>
  <si>
    <t>Madison</t>
  </si>
  <si>
    <t>Magnolia</t>
  </si>
  <si>
    <t>Mahtomedi</t>
  </si>
  <si>
    <t>Manchester</t>
  </si>
  <si>
    <t>Mankato</t>
  </si>
  <si>
    <t>Maple Lake</t>
  </si>
  <si>
    <t>Mapleton</t>
  </si>
  <si>
    <t>Mapleview</t>
  </si>
  <si>
    <t>Maplewood</t>
  </si>
  <si>
    <t>Marble</t>
  </si>
  <si>
    <t>Marietta</t>
  </si>
  <si>
    <t>Mayer</t>
  </si>
  <si>
    <t>Maynard</t>
  </si>
  <si>
    <t>Mazeppa</t>
  </si>
  <si>
    <t>Mc Grath</t>
  </si>
  <si>
    <t>Mc Gregor</t>
  </si>
  <si>
    <t>Mc Intosh</t>
  </si>
  <si>
    <t>Mc Kinley</t>
  </si>
  <si>
    <t>Medford</t>
  </si>
  <si>
    <t>Medina</t>
  </si>
  <si>
    <t>Melrose</t>
  </si>
  <si>
    <t>Menahga</t>
  </si>
  <si>
    <t>Mendota</t>
  </si>
  <si>
    <t>Mentor</t>
  </si>
  <si>
    <t>Miesville</t>
  </si>
  <si>
    <t>Milaca</t>
  </si>
  <si>
    <t>Milan</t>
  </si>
  <si>
    <t>Millerville</t>
  </si>
  <si>
    <t>Milroy</t>
  </si>
  <si>
    <t>Miltona</t>
  </si>
  <si>
    <t>Minneapolis</t>
  </si>
  <si>
    <t>Minneiska</t>
  </si>
  <si>
    <t>Minneota</t>
  </si>
  <si>
    <t>Minnetonka</t>
  </si>
  <si>
    <t>Mizpah</t>
  </si>
  <si>
    <t>Montgomery</t>
  </si>
  <si>
    <t>Monticello</t>
  </si>
  <si>
    <t>Montrose</t>
  </si>
  <si>
    <t>Moorhead</t>
  </si>
  <si>
    <t>Moose Lake</t>
  </si>
  <si>
    <t>Mora</t>
  </si>
  <si>
    <t>Morgan</t>
  </si>
  <si>
    <t>Morris</t>
  </si>
  <si>
    <t>Morristown</t>
  </si>
  <si>
    <t>Morton</t>
  </si>
  <si>
    <t>Motley</t>
  </si>
  <si>
    <t>Mound</t>
  </si>
  <si>
    <t>Mounds View</t>
  </si>
  <si>
    <t>Mountain Iron</t>
  </si>
  <si>
    <t>Mountain Lake</t>
  </si>
  <si>
    <t>Murdock</t>
  </si>
  <si>
    <t>Myrtle</t>
  </si>
  <si>
    <t>Nashua</t>
  </si>
  <si>
    <t>Nashwauk</t>
  </si>
  <si>
    <t>Nassau</t>
  </si>
  <si>
    <t>Nelson</t>
  </si>
  <si>
    <t>Nerstrand</t>
  </si>
  <si>
    <t>Nevis</t>
  </si>
  <si>
    <t>New Auburn</t>
  </si>
  <si>
    <t>New Hope</t>
  </si>
  <si>
    <t>New London</t>
  </si>
  <si>
    <t>New Market</t>
  </si>
  <si>
    <t>New Munich</t>
  </si>
  <si>
    <t>New Prague</t>
  </si>
  <si>
    <t>New Trier</t>
  </si>
  <si>
    <t>New Ulm</t>
  </si>
  <si>
    <t>Newfolden</t>
  </si>
  <si>
    <t>Newport</t>
  </si>
  <si>
    <t>Nimrod</t>
  </si>
  <si>
    <t>Nisswa</t>
  </si>
  <si>
    <t>Norcross</t>
  </si>
  <si>
    <t>North Oaks</t>
  </si>
  <si>
    <t>Northfield</t>
  </si>
  <si>
    <t>Northome</t>
  </si>
  <si>
    <t>Northrop</t>
  </si>
  <si>
    <t>Oakdale</t>
  </si>
  <si>
    <t>Odessa</t>
  </si>
  <si>
    <t>Odin</t>
  </si>
  <si>
    <t>Ogema</t>
  </si>
  <si>
    <t>Ogilvie</t>
  </si>
  <si>
    <t>Okabena</t>
  </si>
  <si>
    <t>Oklee</t>
  </si>
  <si>
    <t>Olivia</t>
  </si>
  <si>
    <t>Special Assessment Levies Per Capita, 2001-2006</t>
  </si>
  <si>
    <t>Onamia</t>
  </si>
  <si>
    <t>Ormsby</t>
  </si>
  <si>
    <t>Orono</t>
  </si>
  <si>
    <t>Oronoco</t>
  </si>
  <si>
    <t>Orr</t>
  </si>
  <si>
    <t>Ortonville</t>
  </si>
  <si>
    <t>Osakis</t>
  </si>
  <si>
    <t>Oslo</t>
  </si>
  <si>
    <t>Osseo</t>
  </si>
  <si>
    <t>Otsego</t>
  </si>
  <si>
    <t>Owatonna</t>
  </si>
  <si>
    <t>Palisade</t>
  </si>
  <si>
    <t>Pease</t>
  </si>
  <si>
    <t>Pennock</t>
  </si>
  <si>
    <t>Perham</t>
  </si>
  <si>
    <t>Perley</t>
  </si>
  <si>
    <t>Peterson</t>
  </si>
  <si>
    <t>Pierz</t>
  </si>
  <si>
    <t>Pillager</t>
  </si>
  <si>
    <t>Plainview</t>
  </si>
  <si>
    <t>Plato</t>
  </si>
  <si>
    <t>Plummer</t>
  </si>
  <si>
    <t>Plymouth</t>
  </si>
  <si>
    <t>Porter</t>
  </si>
  <si>
    <t>Preston</t>
  </si>
  <si>
    <t>Princeton</t>
  </si>
  <si>
    <t>Prinsburg</t>
  </si>
  <si>
    <t>Proctor</t>
  </si>
  <si>
    <t>Quamba</t>
  </si>
  <si>
    <t>Racine</t>
  </si>
  <si>
    <t>Randall</t>
  </si>
  <si>
    <t>Randolph</t>
  </si>
  <si>
    <t>Ranier</t>
  </si>
  <si>
    <t>Raymond</t>
  </si>
  <si>
    <t>Red Wing</t>
  </si>
  <si>
    <t>Regal</t>
  </si>
  <si>
    <t>Remer</t>
  </si>
  <si>
    <t>Revere</t>
  </si>
  <si>
    <t>Richfield</t>
  </si>
  <si>
    <t>Richmond</t>
  </si>
  <si>
    <t>Richville</t>
  </si>
  <si>
    <t>Riverton</t>
  </si>
  <si>
    <t>Rockford</t>
  </si>
  <si>
    <t>Rogers</t>
  </si>
  <si>
    <t>Ronneby</t>
  </si>
  <si>
    <t>Roosevelt</t>
  </si>
  <si>
    <t>Roscoe</t>
  </si>
  <si>
    <t>Rosemount</t>
  </si>
  <si>
    <t>Roseville</t>
  </si>
  <si>
    <t>Rothsay</t>
  </si>
  <si>
    <t>Round Lake</t>
  </si>
  <si>
    <t>Royalton</t>
  </si>
  <si>
    <t>Rush City</t>
  </si>
  <si>
    <t>Rushford</t>
  </si>
  <si>
    <t>Rushmore</t>
  </si>
  <si>
    <t>Russell</t>
  </si>
  <si>
    <t>Ruthton</t>
  </si>
  <si>
    <t>Rutledge</t>
  </si>
  <si>
    <t>Sabin</t>
  </si>
  <si>
    <t>Sanborn</t>
  </si>
  <si>
    <t>Sargeant</t>
  </si>
  <si>
    <t>Sartell</t>
  </si>
  <si>
    <t>Savage</t>
  </si>
  <si>
    <t>Scanlon</t>
  </si>
  <si>
    <t>Seaforth</t>
  </si>
  <si>
    <t>Sebeka</t>
  </si>
  <si>
    <t>Sedan</t>
  </si>
  <si>
    <t>Shafer</t>
  </si>
  <si>
    <t>Shakopee</t>
  </si>
  <si>
    <t>Shelly</t>
  </si>
  <si>
    <t>Sherburn</t>
  </si>
  <si>
    <t>Shevlin</t>
  </si>
  <si>
    <t>Shorewood</t>
  </si>
  <si>
    <t>Silver Bay</t>
  </si>
  <si>
    <t>Skyline</t>
  </si>
  <si>
    <t>Slayton</t>
  </si>
  <si>
    <t>Sobieski</t>
  </si>
  <si>
    <t>Solway</t>
  </si>
  <si>
    <t>South St. Paul</t>
  </si>
  <si>
    <t>Spicer</t>
  </si>
  <si>
    <t>Springfield</t>
  </si>
  <si>
    <t>St. Clair</t>
  </si>
  <si>
    <t>St. Cloud</t>
  </si>
  <si>
    <t>St. James</t>
  </si>
  <si>
    <t>St. Joseph</t>
  </si>
  <si>
    <t>St. Leo</t>
  </si>
  <si>
    <t>St. Louis Park</t>
  </si>
  <si>
    <t>St. Mary'S Point</t>
  </si>
  <si>
    <t>St. Paul</t>
  </si>
  <si>
    <t>St. Peter</t>
  </si>
  <si>
    <t>St. Rosa</t>
  </si>
  <si>
    <t>St. Stephen</t>
  </si>
  <si>
    <t>Stacy</t>
  </si>
  <si>
    <t>Staples</t>
  </si>
  <si>
    <t>Starbuck</t>
  </si>
  <si>
    <t>Steen</t>
  </si>
  <si>
    <t>Stephen</t>
  </si>
  <si>
    <t>Stewart</t>
  </si>
  <si>
    <t>Stockton</t>
  </si>
  <si>
    <t>Storden</t>
  </si>
  <si>
    <t>Sunburg</t>
  </si>
  <si>
    <t>Taconite</t>
  </si>
  <si>
    <t>Tamarack</t>
  </si>
  <si>
    <t>Taopi</t>
  </si>
  <si>
    <t>Taunton</t>
  </si>
  <si>
    <t>Taylors Falls</t>
  </si>
  <si>
    <t>Tenney</t>
  </si>
  <si>
    <t>Thomson</t>
  </si>
  <si>
    <t>Tintah</t>
  </si>
  <si>
    <t>Tonka Bay</t>
  </si>
  <si>
    <t>Tower</t>
  </si>
  <si>
    <t>Tracy</t>
  </si>
  <si>
    <t>Trail</t>
  </si>
  <si>
    <t>Trimont</t>
  </si>
  <si>
    <t>Trommald</t>
  </si>
  <si>
    <t>Trosky</t>
  </si>
  <si>
    <t>Truman</t>
  </si>
  <si>
    <t>Tyler</t>
  </si>
  <si>
    <t>Ulen</t>
  </si>
  <si>
    <t>Underwood</t>
  </si>
  <si>
    <t>Upsala</t>
  </si>
  <si>
    <t>Urbank</t>
  </si>
  <si>
    <t>Utica</t>
  </si>
  <si>
    <t>Vergas</t>
  </si>
  <si>
    <t>Vermillion</t>
  </si>
  <si>
    <t>Verndale</t>
  </si>
  <si>
    <t>Vernon Center</t>
  </si>
  <si>
    <t>Vesta</t>
  </si>
  <si>
    <t>Victoria</t>
  </si>
  <si>
    <t>Viking</t>
  </si>
  <si>
    <t>Villard</t>
  </si>
  <si>
    <t>Vining</t>
  </si>
  <si>
    <t>Virginia</t>
  </si>
  <si>
    <t>Wabasso</t>
  </si>
  <si>
    <t>Waconia</t>
  </si>
  <si>
    <t>Wahkon</t>
  </si>
  <si>
    <t>Waite Park</t>
  </si>
  <si>
    <t>Waldorf</t>
  </si>
  <si>
    <t>Walker</t>
  </si>
  <si>
    <t>Walters</t>
  </si>
  <si>
    <t>Waltham</t>
  </si>
  <si>
    <t>Wanda</t>
  </si>
  <si>
    <t>Warba</t>
  </si>
  <si>
    <t>Warren</t>
  </si>
  <si>
    <t>Warroad</t>
  </si>
  <si>
    <t>Watertown</t>
  </si>
  <si>
    <t>Waterville</t>
  </si>
  <si>
    <t>Watkins</t>
  </si>
  <si>
    <t>Watson</t>
  </si>
  <si>
    <t>Waubun</t>
  </si>
  <si>
    <t>Waverly</t>
  </si>
  <si>
    <t>Wayzata</t>
  </si>
  <si>
    <t>Welcome</t>
  </si>
  <si>
    <t>Wells</t>
  </si>
  <si>
    <t>Wendell</t>
  </si>
  <si>
    <t>West Union</t>
  </si>
  <si>
    <t>Westbrook</t>
  </si>
  <si>
    <t>Westport</t>
  </si>
  <si>
    <t>Whalan</t>
  </si>
  <si>
    <t>Wheaton</t>
  </si>
  <si>
    <t>Wilder</t>
  </si>
  <si>
    <t>Willernie</t>
  </si>
  <si>
    <t>Williams</t>
  </si>
  <si>
    <t>Willmar</t>
  </si>
  <si>
    <t>Wilmont</t>
  </si>
  <si>
    <t>Wilton</t>
  </si>
  <si>
    <t>Windom</t>
  </si>
  <si>
    <t>Winger</t>
  </si>
  <si>
    <t>Winnebago</t>
  </si>
  <si>
    <t>Winsted</t>
  </si>
  <si>
    <t>Winthrop</t>
  </si>
  <si>
    <t>Winton</t>
  </si>
  <si>
    <t>Wolf Lake</t>
  </si>
  <si>
    <t>Wolverton</t>
  </si>
  <si>
    <t>Wood Lake</t>
  </si>
  <si>
    <t>Woodbury</t>
  </si>
  <si>
    <t>Woodland</t>
  </si>
  <si>
    <t>Woodstock</t>
  </si>
  <si>
    <t>Wykoff</t>
  </si>
  <si>
    <t>Wyoming</t>
  </si>
  <si>
    <t>Zemple</t>
  </si>
  <si>
    <t>Zumbrota</t>
  </si>
  <si>
    <t>Stewartville</t>
  </si>
  <si>
    <t>Stillwater</t>
  </si>
  <si>
    <t>Strandquist</t>
  </si>
  <si>
    <t>Strathcona</t>
  </si>
  <si>
    <t>Sturgeon Lake</t>
  </si>
  <si>
    <t>Sunfish Lake</t>
  </si>
  <si>
    <t>Swanville</t>
  </si>
  <si>
    <t xml:space="preserve">Taylors Falls </t>
  </si>
  <si>
    <t>Thief River Falls</t>
  </si>
  <si>
    <t xml:space="preserve">Tonka Bay </t>
  </si>
  <si>
    <t>Twin Lakes</t>
  </si>
  <si>
    <t>Twin Valley</t>
  </si>
  <si>
    <t>Two Harbors</t>
  </si>
  <si>
    <t xml:space="preserve">Underwood </t>
  </si>
  <si>
    <t xml:space="preserve">Vermillion </t>
  </si>
  <si>
    <t xml:space="preserve">Vernon Center </t>
  </si>
  <si>
    <t xml:space="preserve">Waite Park </t>
  </si>
  <si>
    <t>Walnut Grove</t>
  </si>
  <si>
    <t>Wanamingo</t>
  </si>
  <si>
    <t xml:space="preserve">Watertown </t>
  </si>
  <si>
    <t xml:space="preserve">Waterville </t>
  </si>
  <si>
    <t>West Concord</t>
  </si>
  <si>
    <t>West St. Paul</t>
  </si>
  <si>
    <t xml:space="preserve">West Union </t>
  </si>
  <si>
    <t xml:space="preserve">Westbrook </t>
  </si>
  <si>
    <t>White Bear Lake</t>
  </si>
  <si>
    <t xml:space="preserve">Willernie </t>
  </si>
  <si>
    <t>Willow River</t>
  </si>
  <si>
    <t xml:space="preserve">Winnebago </t>
  </si>
  <si>
    <t xml:space="preserve">Wolverton </t>
  </si>
  <si>
    <t xml:space="preserve">Wood Lake </t>
  </si>
  <si>
    <t xml:space="preserve">Woodstock </t>
  </si>
  <si>
    <t>Worthington</t>
  </si>
  <si>
    <t>Wrenshall</t>
  </si>
  <si>
    <t>Zimmerman</t>
  </si>
  <si>
    <t>Zumbro Falls</t>
  </si>
  <si>
    <t>Tax_Cap</t>
  </si>
  <si>
    <t>Tax_Levy</t>
  </si>
  <si>
    <t>SA_Levy</t>
  </si>
  <si>
    <t xml:space="preserve">Aitkin  </t>
  </si>
  <si>
    <t>Hill City</t>
  </si>
  <si>
    <t xml:space="preserve">Palisade   </t>
  </si>
  <si>
    <t xml:space="preserve">Tamarack   </t>
  </si>
  <si>
    <t xml:space="preserve">Anoka  </t>
  </si>
  <si>
    <t xml:space="preserve">Bethel  </t>
  </si>
  <si>
    <t xml:space="preserve">Andover  </t>
  </si>
  <si>
    <t xml:space="preserve">Centerville </t>
  </si>
  <si>
    <t>Columbia Heights</t>
  </si>
  <si>
    <t xml:space="preserve">Fridley  </t>
  </si>
  <si>
    <t xml:space="preserve">Ramsey  </t>
  </si>
  <si>
    <t xml:space="preserve">Hilltop  </t>
  </si>
  <si>
    <t xml:space="preserve">Ham Lake   </t>
  </si>
  <si>
    <t xml:space="preserve">Blaine  </t>
  </si>
  <si>
    <t xml:space="preserve">Audubon  </t>
  </si>
  <si>
    <t xml:space="preserve">Callaway   </t>
  </si>
  <si>
    <t xml:space="preserve">Frazee  </t>
  </si>
  <si>
    <t xml:space="preserve">Ogema  </t>
  </si>
  <si>
    <t xml:space="preserve">Bemidji  </t>
  </si>
  <si>
    <t xml:space="preserve">Funkley  </t>
  </si>
  <si>
    <t xml:space="preserve">Kelliher   </t>
  </si>
  <si>
    <t xml:space="preserve">Solway  </t>
  </si>
  <si>
    <t xml:space="preserve">Wilton  </t>
  </si>
  <si>
    <t xml:space="preserve">Foley  </t>
  </si>
  <si>
    <t xml:space="preserve">Gilman  </t>
  </si>
  <si>
    <t xml:space="preserve">Rice  </t>
  </si>
  <si>
    <t xml:space="preserve">Ronneby  </t>
  </si>
  <si>
    <t xml:space="preserve">Sartell  </t>
  </si>
  <si>
    <t xml:space="preserve">Barry  </t>
  </si>
  <si>
    <t xml:space="preserve">Clinton  </t>
  </si>
  <si>
    <t xml:space="preserve">Correll  </t>
  </si>
  <si>
    <t xml:space="preserve">Johnson  </t>
  </si>
  <si>
    <t xml:space="preserve">Odessa  </t>
  </si>
  <si>
    <t xml:space="preserve">Amboy  </t>
  </si>
  <si>
    <t xml:space="preserve">Mankato  </t>
  </si>
  <si>
    <t xml:space="preserve">Mapleton   </t>
  </si>
  <si>
    <t xml:space="preserve">Skyline  </t>
  </si>
  <si>
    <t>Minnesota Lake</t>
  </si>
  <si>
    <t xml:space="preserve">Cobden  </t>
  </si>
  <si>
    <t xml:space="preserve">Evan  </t>
  </si>
  <si>
    <t xml:space="preserve">Hanska  </t>
  </si>
  <si>
    <t xml:space="preserve">New Ulm  </t>
  </si>
  <si>
    <t xml:space="preserve">Comfrey  </t>
  </si>
  <si>
    <t xml:space="preserve">Barnum  </t>
  </si>
  <si>
    <t xml:space="preserve">Carlton  </t>
  </si>
  <si>
    <t xml:space="preserve">Cloquet  </t>
  </si>
  <si>
    <t xml:space="preserve">Cromwell   </t>
  </si>
  <si>
    <t xml:space="preserve">Scanlon  </t>
  </si>
  <si>
    <t xml:space="preserve">Thomson  </t>
  </si>
  <si>
    <t xml:space="preserve">Wright  </t>
  </si>
  <si>
    <t xml:space="preserve">Carver  </t>
  </si>
  <si>
    <t xml:space="preserve">Chaska  </t>
  </si>
  <si>
    <t xml:space="preserve">Cologne  </t>
  </si>
  <si>
    <t xml:space="preserve">Hamburg  </t>
  </si>
  <si>
    <t xml:space="preserve">Mayer  </t>
  </si>
  <si>
    <t xml:space="preserve">Victoria   </t>
  </si>
  <si>
    <t xml:space="preserve">Waconia  </t>
  </si>
  <si>
    <t xml:space="preserve">Backus  </t>
  </si>
  <si>
    <t xml:space="preserve">Bena  </t>
  </si>
  <si>
    <t>East Gull Lake</t>
  </si>
  <si>
    <t xml:space="preserve">Pillager   </t>
  </si>
  <si>
    <t xml:space="preserve">Remer  </t>
  </si>
  <si>
    <t xml:space="preserve">Walker  </t>
  </si>
  <si>
    <t>Chickamaw Beach</t>
  </si>
  <si>
    <t xml:space="preserve">Motley  </t>
  </si>
  <si>
    <t xml:space="preserve">Maynard  </t>
  </si>
  <si>
    <t xml:space="preserve">Milan  </t>
  </si>
  <si>
    <t xml:space="preserve">Watson  </t>
  </si>
  <si>
    <t xml:space="preserve">Harris  </t>
  </si>
  <si>
    <t xml:space="preserve">Shafer  </t>
  </si>
  <si>
    <t xml:space="preserve">Stacy  </t>
  </si>
  <si>
    <t xml:space="preserve">Wyoming  </t>
  </si>
  <si>
    <t xml:space="preserve">Comstock   </t>
  </si>
  <si>
    <t xml:space="preserve">Dilworth   </t>
  </si>
  <si>
    <t xml:space="preserve">Felton  </t>
  </si>
  <si>
    <t xml:space="preserve">Glyndon  </t>
  </si>
  <si>
    <t xml:space="preserve">Hawley  </t>
  </si>
  <si>
    <t xml:space="preserve">Moorhead   </t>
  </si>
  <si>
    <t xml:space="preserve">Sabin  </t>
  </si>
  <si>
    <t xml:space="preserve">Ulen  </t>
  </si>
  <si>
    <t xml:space="preserve">Bagley  </t>
  </si>
  <si>
    <t xml:space="preserve">Gonvick  </t>
  </si>
  <si>
    <t xml:space="preserve">Leonard  </t>
  </si>
  <si>
    <t xml:space="preserve">Shevlin  </t>
  </si>
  <si>
    <t xml:space="preserve">Jeffers  </t>
  </si>
  <si>
    <t xml:space="preserve">Storden  </t>
  </si>
  <si>
    <t xml:space="preserve">Windom  </t>
  </si>
  <si>
    <t xml:space="preserve">Baxter  </t>
  </si>
  <si>
    <t xml:space="preserve">Brainerd   </t>
  </si>
  <si>
    <t xml:space="preserve">Crosby  </t>
  </si>
  <si>
    <t xml:space="preserve">Cuyuna  </t>
  </si>
  <si>
    <t xml:space="preserve">Deerwood   </t>
  </si>
  <si>
    <t xml:space="preserve">Garrison   </t>
  </si>
  <si>
    <t xml:space="preserve">Ironton  </t>
  </si>
  <si>
    <t xml:space="preserve">Jenkins  </t>
  </si>
  <si>
    <t>Manhattan Beach</t>
  </si>
  <si>
    <t xml:space="preserve">Nisswa  </t>
  </si>
  <si>
    <t xml:space="preserve">Riverton   </t>
  </si>
  <si>
    <t xml:space="preserve">Trommald   </t>
  </si>
  <si>
    <t xml:space="preserve">Emily  </t>
  </si>
  <si>
    <t xml:space="preserve">Coates  </t>
  </si>
  <si>
    <t xml:space="preserve">Hampton  </t>
  </si>
  <si>
    <t xml:space="preserve">Mendota  </t>
  </si>
  <si>
    <t xml:space="preserve">Randolph   </t>
  </si>
  <si>
    <t xml:space="preserve">Lilydale   </t>
  </si>
  <si>
    <t>Mendota Heights</t>
  </si>
  <si>
    <t xml:space="preserve">Eagan  </t>
  </si>
  <si>
    <t xml:space="preserve">Hastings   </t>
  </si>
  <si>
    <t xml:space="preserve">Hayfield   </t>
  </si>
  <si>
    <t xml:space="preserve">Kasson  </t>
  </si>
  <si>
    <t xml:space="preserve">Brandon  </t>
  </si>
  <si>
    <t xml:space="preserve">Carlos  </t>
  </si>
  <si>
    <t xml:space="preserve">Forada  </t>
  </si>
  <si>
    <t xml:space="preserve">Garfield   </t>
  </si>
  <si>
    <t xml:space="preserve">Miltona  </t>
  </si>
  <si>
    <t xml:space="preserve">Nelson  </t>
  </si>
  <si>
    <t xml:space="preserve">Osakis  </t>
  </si>
  <si>
    <t xml:space="preserve">Bricelyn   </t>
  </si>
  <si>
    <t xml:space="preserve">Delavan  </t>
  </si>
  <si>
    <t xml:space="preserve">Easton  </t>
  </si>
  <si>
    <t xml:space="preserve">Elmore  </t>
  </si>
  <si>
    <t>Code</t>
  </si>
  <si>
    <t>SA</t>
  </si>
  <si>
    <t>Levy</t>
  </si>
  <si>
    <t>Per Cap</t>
  </si>
  <si>
    <t>METRO TOWNSHIPS</t>
  </si>
  <si>
    <t>GREATER MINNESOTA MAJOR CITIES</t>
  </si>
  <si>
    <t>GREATER MINNESOTA REGIONAL CENTERS</t>
  </si>
  <si>
    <t>GREATER MINNESOTA SUB-REGIONAL CENTERS</t>
  </si>
  <si>
    <t>GREATER MINNESOTA URBAN FRINGE</t>
  </si>
  <si>
    <t>GREATER MINNESOTA HIGH INCOME</t>
  </si>
  <si>
    <t>GREATER MINNESOTA MODERATE GROWTH</t>
  </si>
  <si>
    <t>GREATER MINNESOTA ESTABLISHED CITIES</t>
  </si>
  <si>
    <t>GREATER MINNESOTA TOWNSHIPS</t>
  </si>
  <si>
    <t>Greater MN</t>
  </si>
  <si>
    <t>Metro/</t>
  </si>
  <si>
    <t>Special</t>
  </si>
  <si>
    <t>Assess (SA)</t>
  </si>
  <si>
    <t>Number of Rankings</t>
  </si>
  <si>
    <t xml:space="preserve">Frost  </t>
  </si>
  <si>
    <t xml:space="preserve">Kiester  </t>
  </si>
  <si>
    <t xml:space="preserve">Walters  </t>
  </si>
  <si>
    <t xml:space="preserve">Wells  </t>
  </si>
  <si>
    <t xml:space="preserve">Canton  </t>
  </si>
  <si>
    <t xml:space="preserve">Fountain   </t>
  </si>
  <si>
    <t xml:space="preserve">Harmony  </t>
  </si>
  <si>
    <t xml:space="preserve">Mabel  </t>
  </si>
  <si>
    <t xml:space="preserve">Peterson   </t>
  </si>
  <si>
    <t xml:space="preserve">Preston  </t>
  </si>
  <si>
    <t xml:space="preserve">Rushford   </t>
  </si>
  <si>
    <t xml:space="preserve">Whalan  </t>
  </si>
  <si>
    <t xml:space="preserve">Wykoff  </t>
  </si>
  <si>
    <t xml:space="preserve">Alden  </t>
  </si>
  <si>
    <t xml:space="preserve">Conger  </t>
  </si>
  <si>
    <t xml:space="preserve">Emmons  </t>
  </si>
  <si>
    <t xml:space="preserve">Freeborn   </t>
  </si>
  <si>
    <t xml:space="preserve">Geneva  </t>
  </si>
  <si>
    <t xml:space="preserve">Hartland   </t>
  </si>
  <si>
    <t xml:space="preserve">Hayward  </t>
  </si>
  <si>
    <t xml:space="preserve">Myrtle  </t>
  </si>
  <si>
    <t xml:space="preserve">Goodhue  </t>
  </si>
  <si>
    <t xml:space="preserve">Kenyon  </t>
  </si>
  <si>
    <t xml:space="preserve">Red Wing   </t>
  </si>
  <si>
    <t xml:space="preserve">Zumbrota   </t>
  </si>
  <si>
    <t xml:space="preserve">Dennison   </t>
  </si>
  <si>
    <t xml:space="preserve">Ashby  </t>
  </si>
  <si>
    <t xml:space="preserve">Barrett  </t>
  </si>
  <si>
    <t xml:space="preserve">Herman  </t>
  </si>
  <si>
    <t xml:space="preserve">Hoffman  </t>
  </si>
  <si>
    <t xml:space="preserve">Norcross   </t>
  </si>
  <si>
    <t xml:space="preserve">Wendell  </t>
  </si>
  <si>
    <t>Brooklyn Center</t>
  </si>
  <si>
    <t xml:space="preserve">Champlin   </t>
  </si>
  <si>
    <t xml:space="preserve">Crystal  </t>
  </si>
  <si>
    <t xml:space="preserve">Edina  </t>
  </si>
  <si>
    <t xml:space="preserve">Hopkins  </t>
  </si>
  <si>
    <t xml:space="preserve">Loretto  </t>
  </si>
  <si>
    <t xml:space="preserve">Mound  </t>
  </si>
  <si>
    <t xml:space="preserve">Osseo  </t>
  </si>
  <si>
    <t xml:space="preserve">Rogers  </t>
  </si>
  <si>
    <t xml:space="preserve">Wayzata  </t>
  </si>
  <si>
    <t xml:space="preserve">Woodland   </t>
  </si>
  <si>
    <t xml:space="preserve">New Hope   </t>
  </si>
  <si>
    <t xml:space="preserve">Medina  </t>
  </si>
  <si>
    <t xml:space="preserve">Orono  </t>
  </si>
  <si>
    <t xml:space="preserve">Plymouth   </t>
  </si>
  <si>
    <t xml:space="preserve">Corcoran   </t>
  </si>
  <si>
    <t xml:space="preserve">Dayton  </t>
  </si>
  <si>
    <t xml:space="preserve">Hanover  </t>
  </si>
  <si>
    <t xml:space="preserve">Rockford   </t>
  </si>
  <si>
    <t xml:space="preserve">Eitzen  </t>
  </si>
  <si>
    <t xml:space="preserve">Hokah  </t>
  </si>
  <si>
    <t xml:space="preserve">Houston  </t>
  </si>
  <si>
    <t xml:space="preserve">Akeley  </t>
  </si>
  <si>
    <t xml:space="preserve">Laporte  </t>
  </si>
  <si>
    <t xml:space="preserve">Nevis  </t>
  </si>
  <si>
    <t xml:space="preserve">Isanti  </t>
  </si>
  <si>
    <t xml:space="preserve">Braham  </t>
  </si>
  <si>
    <t xml:space="preserve">Bigfork  </t>
  </si>
  <si>
    <t xml:space="preserve">Bovey  </t>
  </si>
  <si>
    <t xml:space="preserve">Calumet  </t>
  </si>
  <si>
    <t xml:space="preserve">Cohasset   </t>
  </si>
  <si>
    <t xml:space="preserve">Effie  </t>
  </si>
  <si>
    <t xml:space="preserve">Keewatin   </t>
  </si>
  <si>
    <t xml:space="preserve">Marble  </t>
  </si>
  <si>
    <t xml:space="preserve">Nashwauk   </t>
  </si>
  <si>
    <t xml:space="preserve">Taconite   </t>
  </si>
  <si>
    <t xml:space="preserve">Warba  </t>
  </si>
  <si>
    <t xml:space="preserve">Zemple  </t>
  </si>
  <si>
    <t xml:space="preserve">Alpha  </t>
  </si>
  <si>
    <t xml:space="preserve">Jackson  </t>
  </si>
  <si>
    <t xml:space="preserve">Okabena  </t>
  </si>
  <si>
    <t xml:space="preserve">Wilder  </t>
  </si>
  <si>
    <t xml:space="preserve">Grasston   </t>
  </si>
  <si>
    <t xml:space="preserve">Mora  </t>
  </si>
  <si>
    <t xml:space="preserve">Ogilvie  </t>
  </si>
  <si>
    <t xml:space="preserve">Quamba  </t>
  </si>
  <si>
    <t xml:space="preserve">Atwater  </t>
  </si>
  <si>
    <t xml:space="preserve">Blomkest   </t>
  </si>
  <si>
    <t xml:space="preserve">Pennock  </t>
  </si>
  <si>
    <t xml:space="preserve">Raymond  </t>
  </si>
  <si>
    <t xml:space="preserve">Regal  </t>
  </si>
  <si>
    <t xml:space="preserve">Spicer  </t>
  </si>
  <si>
    <t xml:space="preserve">Sunburg  </t>
  </si>
  <si>
    <t xml:space="preserve">Willmar  </t>
  </si>
  <si>
    <t xml:space="preserve">Hallock  </t>
  </si>
  <si>
    <t xml:space="preserve">Halma  </t>
  </si>
  <si>
    <t xml:space="preserve">Humboldt   </t>
  </si>
  <si>
    <t xml:space="preserve">Karlstad   </t>
  </si>
  <si>
    <t xml:space="preserve">Kennedy  </t>
  </si>
  <si>
    <t xml:space="preserve">Mizpah  </t>
  </si>
  <si>
    <t xml:space="preserve">Northome   </t>
  </si>
  <si>
    <t xml:space="preserve">Ranier  </t>
  </si>
  <si>
    <t xml:space="preserve">Boyd  </t>
  </si>
  <si>
    <t xml:space="preserve">Dawson  </t>
  </si>
  <si>
    <t xml:space="preserve">Madison  </t>
  </si>
  <si>
    <t xml:space="preserve">Marietta   </t>
  </si>
  <si>
    <t xml:space="preserve">Nassau  </t>
  </si>
  <si>
    <t xml:space="preserve">Baudette   </t>
  </si>
  <si>
    <t xml:space="preserve">Williams   </t>
  </si>
  <si>
    <t xml:space="preserve">Kasota  </t>
  </si>
  <si>
    <t xml:space="preserve">Kilkenny   </t>
  </si>
  <si>
    <t xml:space="preserve">Elysian  </t>
  </si>
  <si>
    <t xml:space="preserve">Arco  </t>
  </si>
  <si>
    <t xml:space="preserve">Ivanhoe  </t>
  </si>
  <si>
    <t xml:space="preserve">Tyler  </t>
  </si>
  <si>
    <t xml:space="preserve">Balaton  </t>
  </si>
  <si>
    <t xml:space="preserve">Florence   </t>
  </si>
  <si>
    <t xml:space="preserve">Garvin  </t>
  </si>
  <si>
    <t xml:space="preserve">Ghent  </t>
  </si>
  <si>
    <t xml:space="preserve">Lynd  </t>
  </si>
  <si>
    <t xml:space="preserve">Marshall   </t>
  </si>
  <si>
    <t xml:space="preserve">Minneota   </t>
  </si>
  <si>
    <t xml:space="preserve">Russell  </t>
  </si>
  <si>
    <t xml:space="preserve">Taunton  </t>
  </si>
  <si>
    <t xml:space="preserve">Tracy  </t>
  </si>
  <si>
    <t xml:space="preserve">Biscay  </t>
  </si>
  <si>
    <t xml:space="preserve">Brownton   </t>
  </si>
  <si>
    <t xml:space="preserve">Glencoe  </t>
  </si>
  <si>
    <t>Lester Prairie</t>
  </si>
  <si>
    <t xml:space="preserve">Plato  </t>
  </si>
  <si>
    <t xml:space="preserve">Stewart  </t>
  </si>
  <si>
    <t xml:space="preserve">Winsted  </t>
  </si>
  <si>
    <t xml:space="preserve">Bejou  </t>
  </si>
  <si>
    <t xml:space="preserve">Mahnomen   </t>
  </si>
  <si>
    <t xml:space="preserve">Waubun  </t>
  </si>
  <si>
    <t xml:space="preserve">Alvarado   </t>
  </si>
  <si>
    <t xml:space="preserve">Argyle  </t>
  </si>
  <si>
    <t xml:space="preserve">Grygla  </t>
  </si>
  <si>
    <t xml:space="preserve">Holt  </t>
  </si>
  <si>
    <t xml:space="preserve">Oslo  </t>
  </si>
  <si>
    <t xml:space="preserve">Stephen  </t>
  </si>
  <si>
    <t xml:space="preserve">Viking  </t>
  </si>
  <si>
    <t xml:space="preserve">Warren  </t>
  </si>
  <si>
    <t xml:space="preserve">Ceylon  </t>
  </si>
  <si>
    <t xml:space="preserve">Dunnell  </t>
  </si>
  <si>
    <t xml:space="preserve">Fairmont   </t>
  </si>
  <si>
    <t xml:space="preserve">Granada  </t>
  </si>
  <si>
    <t xml:space="preserve">Northrop   </t>
  </si>
  <si>
    <t xml:space="preserve">Sherburn   </t>
  </si>
  <si>
    <t xml:space="preserve">Truman  </t>
  </si>
  <si>
    <t xml:space="preserve">Welcome  </t>
  </si>
  <si>
    <t xml:space="preserve">Trimont  </t>
  </si>
  <si>
    <t xml:space="preserve">Ormsby  </t>
  </si>
  <si>
    <t xml:space="preserve">Cosmos  </t>
  </si>
  <si>
    <t xml:space="preserve">Darwin  </t>
  </si>
  <si>
    <t xml:space="preserve">Dassel  </t>
  </si>
  <si>
    <t xml:space="preserve">Watkins  </t>
  </si>
  <si>
    <t xml:space="preserve">Kingston   </t>
  </si>
  <si>
    <t xml:space="preserve">Bock  </t>
  </si>
  <si>
    <t xml:space="preserve">Foreston   </t>
  </si>
  <si>
    <t xml:space="preserve">Isle  </t>
  </si>
  <si>
    <t xml:space="preserve">Milaca  </t>
  </si>
  <si>
    <t xml:space="preserve">Onamia  </t>
  </si>
  <si>
    <t xml:space="preserve">Pease  </t>
  </si>
  <si>
    <t xml:space="preserve">Wahkon  </t>
  </si>
  <si>
    <t xml:space="preserve">Bowlus  </t>
  </si>
  <si>
    <t xml:space="preserve">Buckman  </t>
  </si>
  <si>
    <t xml:space="preserve">Elmdale  </t>
  </si>
  <si>
    <t xml:space="preserve">Genola  </t>
  </si>
  <si>
    <t xml:space="preserve">Harding  </t>
  </si>
  <si>
    <t xml:space="preserve">Hillman  </t>
  </si>
  <si>
    <t xml:space="preserve">Lastrup  </t>
  </si>
  <si>
    <t xml:space="preserve">Pierz  </t>
  </si>
  <si>
    <t xml:space="preserve">Randall  </t>
  </si>
  <si>
    <t xml:space="preserve">Royalton   </t>
  </si>
  <si>
    <t xml:space="preserve">Sobieski   </t>
  </si>
  <si>
    <t xml:space="preserve">Upsala  </t>
  </si>
  <si>
    <t xml:space="preserve">Adams  </t>
  </si>
  <si>
    <t xml:space="preserve">Austin  </t>
  </si>
  <si>
    <t xml:space="preserve">Dexter  </t>
  </si>
  <si>
    <t xml:space="preserve">Elkton  </t>
  </si>
  <si>
    <t xml:space="preserve">Leroy  </t>
  </si>
  <si>
    <t xml:space="preserve">Lyle  </t>
  </si>
  <si>
    <t xml:space="preserve">Sargeant   </t>
  </si>
  <si>
    <t xml:space="preserve">Taopi  </t>
  </si>
  <si>
    <t xml:space="preserve">Waltham  </t>
  </si>
  <si>
    <t xml:space="preserve">Racine  </t>
  </si>
  <si>
    <t xml:space="preserve">Avoca  </t>
  </si>
  <si>
    <t xml:space="preserve">Chandler   </t>
  </si>
  <si>
    <t xml:space="preserve">Currie  </t>
  </si>
  <si>
    <t xml:space="preserve">Dovray  </t>
  </si>
  <si>
    <t xml:space="preserve">Fulda  </t>
  </si>
  <si>
    <t xml:space="preserve">Hadley  </t>
  </si>
  <si>
    <t xml:space="preserve">Iona  </t>
  </si>
  <si>
    <t xml:space="preserve">Slayton  </t>
  </si>
  <si>
    <t xml:space="preserve">Nicollet   </t>
  </si>
  <si>
    <t xml:space="preserve">Adrian  </t>
  </si>
  <si>
    <t xml:space="preserve">Bigelow  </t>
  </si>
  <si>
    <t xml:space="preserve">Brewster   </t>
  </si>
  <si>
    <t xml:space="preserve">Dundee  </t>
  </si>
  <si>
    <t xml:space="preserve">Kinbrae  </t>
  </si>
  <si>
    <t xml:space="preserve">Lismore  </t>
  </si>
  <si>
    <t xml:space="preserve">Rushmore   </t>
  </si>
  <si>
    <t xml:space="preserve">Wilmont  </t>
  </si>
  <si>
    <t xml:space="preserve">Ada  </t>
  </si>
  <si>
    <t xml:space="preserve">Borup  </t>
  </si>
  <si>
    <t xml:space="preserve">Gary  </t>
  </si>
  <si>
    <t xml:space="preserve">Halstad  </t>
  </si>
  <si>
    <t xml:space="preserve">Hendrum  </t>
  </si>
  <si>
    <t xml:space="preserve">Perley  </t>
  </si>
  <si>
    <t xml:space="preserve">Shelly  </t>
  </si>
  <si>
    <t xml:space="preserve">Byron  </t>
  </si>
  <si>
    <t xml:space="preserve">Dover  </t>
  </si>
  <si>
    <t xml:space="preserve">Eyota  </t>
  </si>
  <si>
    <t xml:space="preserve">Oronoco  </t>
  </si>
  <si>
    <t xml:space="preserve">Bluffton   </t>
  </si>
  <si>
    <t xml:space="preserve">Dalton  </t>
  </si>
  <si>
    <t xml:space="preserve">Dent  </t>
  </si>
  <si>
    <t xml:space="preserve">Erhard  </t>
  </si>
  <si>
    <t xml:space="preserve">Henning  </t>
  </si>
  <si>
    <t>New York Mills</t>
  </si>
  <si>
    <t>Parkers Prairie</t>
  </si>
  <si>
    <t>Pelican Rapids</t>
  </si>
  <si>
    <t xml:space="preserve">Perham  </t>
  </si>
  <si>
    <t xml:space="preserve">Vergas  </t>
  </si>
  <si>
    <t xml:space="preserve">Vining  </t>
  </si>
  <si>
    <t xml:space="preserve">Urbank  </t>
  </si>
  <si>
    <t xml:space="preserve">Rothsay  </t>
  </si>
  <si>
    <t xml:space="preserve">Wadena  </t>
  </si>
  <si>
    <t xml:space="preserve">Askov  </t>
  </si>
  <si>
    <t xml:space="preserve">Bruno  </t>
  </si>
  <si>
    <t xml:space="preserve">Denham  </t>
  </si>
  <si>
    <t xml:space="preserve">Hinckley   </t>
  </si>
  <si>
    <t xml:space="preserve">Kerrick  </t>
  </si>
  <si>
    <t xml:space="preserve">Rutledge   </t>
  </si>
  <si>
    <t xml:space="preserve">Edgerton   </t>
  </si>
  <si>
    <t xml:space="preserve">Hatfield   </t>
  </si>
  <si>
    <t xml:space="preserve">Holland  </t>
  </si>
  <si>
    <t xml:space="preserve">Ihlen  </t>
  </si>
  <si>
    <t xml:space="preserve">Ruthton  </t>
  </si>
  <si>
    <t xml:space="preserve">Trosky  </t>
  </si>
  <si>
    <t xml:space="preserve">Jasper  </t>
  </si>
  <si>
    <t xml:space="preserve">Beltrami   </t>
  </si>
  <si>
    <t xml:space="preserve">Climax  </t>
  </si>
  <si>
    <t xml:space="preserve">Erskine  </t>
  </si>
  <si>
    <t xml:space="preserve">Fertile  </t>
  </si>
  <si>
    <t xml:space="preserve">Fisher  </t>
  </si>
  <si>
    <t xml:space="preserve">Fosston  </t>
  </si>
  <si>
    <t xml:space="preserve">Gully  </t>
  </si>
  <si>
    <t xml:space="preserve">Lengby  </t>
  </si>
  <si>
    <t xml:space="preserve">Mcintosh   </t>
  </si>
  <si>
    <t xml:space="preserve">Mentor  </t>
  </si>
  <si>
    <t xml:space="preserve">Trail  </t>
  </si>
  <si>
    <t xml:space="preserve">Winger  </t>
  </si>
  <si>
    <t xml:space="preserve">Cyrus  </t>
  </si>
  <si>
    <t xml:space="preserve">Farwell  </t>
  </si>
  <si>
    <t xml:space="preserve">Glenwood   </t>
  </si>
  <si>
    <t xml:space="preserve">Lowry  </t>
  </si>
  <si>
    <t xml:space="preserve">Sedan  </t>
  </si>
  <si>
    <t xml:space="preserve">Starbuck   </t>
  </si>
  <si>
    <t xml:space="preserve">Villard  </t>
  </si>
  <si>
    <t xml:space="preserve">Westport   </t>
  </si>
  <si>
    <t>Falcon Heights</t>
  </si>
  <si>
    <t>Vadnais Heights</t>
  </si>
  <si>
    <t xml:space="preserve">Gem Lake   </t>
  </si>
  <si>
    <t xml:space="preserve">Brooks  </t>
  </si>
  <si>
    <t xml:space="preserve">Oklee  </t>
  </si>
  <si>
    <t xml:space="preserve">Plummer  </t>
  </si>
  <si>
    <t>Red Lake Falls</t>
  </si>
  <si>
    <t xml:space="preserve">Belview  </t>
  </si>
  <si>
    <t xml:space="preserve">Clements   </t>
  </si>
  <si>
    <t xml:space="preserve">Delhi  </t>
  </si>
  <si>
    <t xml:space="preserve">Lucan  </t>
  </si>
  <si>
    <t xml:space="preserve">Milroy  </t>
  </si>
  <si>
    <t xml:space="preserve">Morgan  </t>
  </si>
  <si>
    <t xml:space="preserve">Revere  </t>
  </si>
  <si>
    <t xml:space="preserve">Sanborn  </t>
  </si>
  <si>
    <t xml:space="preserve">Seaforth   </t>
  </si>
  <si>
    <t xml:space="preserve">Vesta  </t>
  </si>
  <si>
    <t xml:space="preserve">Wabasso  </t>
  </si>
  <si>
    <t xml:space="preserve">Wanda  </t>
  </si>
  <si>
    <t xml:space="preserve">Danube  </t>
  </si>
  <si>
    <t xml:space="preserve">Fairfax  </t>
  </si>
  <si>
    <t xml:space="preserve">Franklin   </t>
  </si>
  <si>
    <t xml:space="preserve">Hector  </t>
  </si>
  <si>
    <t xml:space="preserve">Morton  </t>
  </si>
  <si>
    <t xml:space="preserve">Olivia  </t>
  </si>
  <si>
    <t xml:space="preserve">Renville   </t>
  </si>
  <si>
    <t xml:space="preserve">Dundas  </t>
  </si>
  <si>
    <t xml:space="preserve">Lonsdale   </t>
  </si>
  <si>
    <t xml:space="preserve">Hardwick   </t>
  </si>
  <si>
    <t xml:space="preserve">Hills  </t>
  </si>
  <si>
    <t xml:space="preserve">Kenneth  </t>
  </si>
  <si>
    <t xml:space="preserve">Luverne  </t>
  </si>
  <si>
    <t xml:space="preserve">Magnolia   </t>
  </si>
  <si>
    <t xml:space="preserve">Steen  </t>
  </si>
  <si>
    <t xml:space="preserve">Badger  </t>
  </si>
  <si>
    <t xml:space="preserve">Roseau  </t>
  </si>
  <si>
    <t xml:space="preserve">Warroad  </t>
  </si>
  <si>
    <t xml:space="preserve">Aurora  </t>
  </si>
  <si>
    <t xml:space="preserve">Biwabik  </t>
  </si>
  <si>
    <t xml:space="preserve">Buhl  </t>
  </si>
  <si>
    <t xml:space="preserve">Chisholm   </t>
  </si>
  <si>
    <t xml:space="preserve">Cook  </t>
  </si>
  <si>
    <t xml:space="preserve">Ely  </t>
  </si>
  <si>
    <t xml:space="preserve">Eveleth  </t>
  </si>
  <si>
    <t xml:space="preserve">Gilbert  </t>
  </si>
  <si>
    <t xml:space="preserve">Hibbing  </t>
  </si>
  <si>
    <t xml:space="preserve">Kinney  </t>
  </si>
  <si>
    <t xml:space="preserve">Leonidas   </t>
  </si>
  <si>
    <t xml:space="preserve">Orr  </t>
  </si>
  <si>
    <t xml:space="preserve">Proctor  </t>
  </si>
  <si>
    <t xml:space="preserve">Tower  </t>
  </si>
  <si>
    <t xml:space="preserve">Virginia   </t>
  </si>
  <si>
    <t xml:space="preserve">Winton  </t>
  </si>
  <si>
    <t xml:space="preserve">Babbitt  </t>
  </si>
  <si>
    <t xml:space="preserve">Duluth  </t>
  </si>
  <si>
    <t xml:space="preserve">Elko  </t>
  </si>
  <si>
    <t xml:space="preserve">Jordan  </t>
  </si>
  <si>
    <t>Elko New Market</t>
  </si>
  <si>
    <t xml:space="preserve">Savage  </t>
  </si>
  <si>
    <t xml:space="preserve">Shakopee   </t>
  </si>
  <si>
    <t xml:space="preserve">Becker  </t>
  </si>
  <si>
    <t xml:space="preserve">Big Lake   </t>
  </si>
  <si>
    <t xml:space="preserve">Gaylord  </t>
  </si>
  <si>
    <t xml:space="preserve">Gibbon  </t>
  </si>
  <si>
    <t xml:space="preserve">Winthrop   </t>
  </si>
  <si>
    <t xml:space="preserve">Albany  </t>
  </si>
  <si>
    <t xml:space="preserve">Avon  </t>
  </si>
  <si>
    <t xml:space="preserve">Belgrade   </t>
  </si>
  <si>
    <t xml:space="preserve">Brooten  </t>
  </si>
  <si>
    <t xml:space="preserve">Elrosa  </t>
  </si>
  <si>
    <t xml:space="preserve">Freeport   </t>
  </si>
  <si>
    <t xml:space="preserve">Kimball  </t>
  </si>
  <si>
    <t xml:space="preserve">Melrose  </t>
  </si>
  <si>
    <t xml:space="preserve">Richmond   </t>
  </si>
  <si>
    <t xml:space="preserve">Roscoe  </t>
  </si>
  <si>
    <t>State</t>
  </si>
  <si>
    <t xml:space="preserve">Medford  </t>
  </si>
  <si>
    <t xml:space="preserve">Owatonna   </t>
  </si>
  <si>
    <t xml:space="preserve">Alberta  </t>
  </si>
  <si>
    <t xml:space="preserve">Chokio  </t>
  </si>
  <si>
    <t xml:space="preserve">Donnelly   </t>
  </si>
  <si>
    <t xml:space="preserve">Hancock  </t>
  </si>
  <si>
    <t xml:space="preserve">Morris  </t>
  </si>
  <si>
    <t xml:space="preserve">Appleton   </t>
  </si>
  <si>
    <t xml:space="preserve">Benson  </t>
  </si>
  <si>
    <t xml:space="preserve">Clontarf   </t>
  </si>
  <si>
    <t xml:space="preserve">Danvers  </t>
  </si>
  <si>
    <t xml:space="preserve">Degraff  </t>
  </si>
  <si>
    <t xml:space="preserve">Holloway   </t>
  </si>
  <si>
    <t xml:space="preserve">Murdock  </t>
  </si>
  <si>
    <t xml:space="preserve">Bertha  </t>
  </si>
  <si>
    <t xml:space="preserve">Burtrum  </t>
  </si>
  <si>
    <t xml:space="preserve">Clarissa   </t>
  </si>
  <si>
    <t xml:space="preserve">Hewitt  </t>
  </si>
  <si>
    <t xml:space="preserve">Staples  </t>
  </si>
  <si>
    <t xml:space="preserve">Dumont  </t>
  </si>
  <si>
    <t xml:space="preserve">Tintah  </t>
  </si>
  <si>
    <t xml:space="preserve">Wheaton  </t>
  </si>
  <si>
    <t xml:space="preserve">Elgin  </t>
  </si>
  <si>
    <t xml:space="preserve">Hammond  </t>
  </si>
  <si>
    <t xml:space="preserve">Kellogg  </t>
  </si>
  <si>
    <t xml:space="preserve">Mazeppa  </t>
  </si>
  <si>
    <t xml:space="preserve">Wabasha  </t>
  </si>
  <si>
    <t xml:space="preserve">Aldrich  </t>
  </si>
  <si>
    <t xml:space="preserve">Menahga  </t>
  </si>
  <si>
    <t xml:space="preserve">Sebeka  </t>
  </si>
  <si>
    <t xml:space="preserve">Verndale   </t>
  </si>
  <si>
    <t xml:space="preserve">Waldorf  </t>
  </si>
  <si>
    <t xml:space="preserve">Waseca  </t>
  </si>
  <si>
    <t xml:space="preserve">Afton  </t>
  </si>
  <si>
    <t xml:space="preserve">Bayport  </t>
  </si>
  <si>
    <t xml:space="preserve">Dellwood   </t>
  </si>
  <si>
    <t xml:space="preserve">Hugo  </t>
  </si>
  <si>
    <t>Lakeland Shore</t>
  </si>
  <si>
    <t xml:space="preserve">Newport  </t>
  </si>
  <si>
    <t xml:space="preserve">Landfall   </t>
  </si>
  <si>
    <t xml:space="preserve">Lakeland   </t>
  </si>
  <si>
    <t xml:space="preserve">Woodbury   </t>
  </si>
  <si>
    <t xml:space="preserve">Oakdale  </t>
  </si>
  <si>
    <t xml:space="preserve">Grant  </t>
  </si>
  <si>
    <t xml:space="preserve">Darfur  </t>
  </si>
  <si>
    <t xml:space="preserve">Madelia  </t>
  </si>
  <si>
    <t xml:space="preserve">Odin  </t>
  </si>
  <si>
    <t xml:space="preserve">Campbell   </t>
  </si>
  <si>
    <t xml:space="preserve">Doran  </t>
  </si>
  <si>
    <t xml:space="preserve">Foxhome  </t>
  </si>
  <si>
    <t xml:space="preserve">Kent  </t>
  </si>
  <si>
    <t xml:space="preserve">Nashua  </t>
  </si>
  <si>
    <t xml:space="preserve">Tenney  </t>
  </si>
  <si>
    <t xml:space="preserve">Altura  </t>
  </si>
  <si>
    <t xml:space="preserve">Dakota  </t>
  </si>
  <si>
    <t xml:space="preserve">Elba  </t>
  </si>
  <si>
    <t xml:space="preserve">Goodview   </t>
  </si>
  <si>
    <t xml:space="preserve">Lewiston   </t>
  </si>
  <si>
    <t xml:space="preserve">Stockton   </t>
  </si>
  <si>
    <t xml:space="preserve">Utica  </t>
  </si>
  <si>
    <t xml:space="preserve">Winona  </t>
  </si>
  <si>
    <t xml:space="preserve">Buffalo  </t>
  </si>
  <si>
    <t xml:space="preserve">Cokato  </t>
  </si>
  <si>
    <t xml:space="preserve">Delano  </t>
  </si>
  <si>
    <t xml:space="preserve">Montrose   </t>
  </si>
  <si>
    <t xml:space="preserve">Waverly  </t>
  </si>
  <si>
    <t xml:space="preserve">Otsego  </t>
  </si>
  <si>
    <t xml:space="preserve">Canby  </t>
  </si>
  <si>
    <t xml:space="preserve">Echo  </t>
  </si>
  <si>
    <t xml:space="preserve">Porter  </t>
  </si>
  <si>
    <t>City</t>
  </si>
  <si>
    <t xml:space="preserve">Mc Grath  </t>
  </si>
  <si>
    <t xml:space="preserve">Mc Gregor   </t>
  </si>
  <si>
    <t>Circle Pines</t>
  </si>
  <si>
    <t>Lexington</t>
  </si>
  <si>
    <t>Coon Rapids</t>
  </si>
  <si>
    <t>Lino Lakes</t>
  </si>
  <si>
    <t>East Bethel</t>
  </si>
  <si>
    <t>Oak Grove</t>
  </si>
  <si>
    <t>Spring Lake Park</t>
  </si>
  <si>
    <t xml:space="preserve">Detroit Lakes </t>
  </si>
  <si>
    <t xml:space="preserve">Lake Park </t>
  </si>
  <si>
    <t xml:space="preserve">Wolf Lake </t>
  </si>
  <si>
    <t>Blackduck</t>
  </si>
  <si>
    <t>Tenstrike</t>
  </si>
  <si>
    <t>Turtle River</t>
  </si>
  <si>
    <t>Sauk Rapids</t>
  </si>
  <si>
    <t xml:space="preserve">St. Cloud   </t>
  </si>
  <si>
    <t xml:space="preserve">Beardsley </t>
  </si>
  <si>
    <t xml:space="preserve">Graceville </t>
  </si>
  <si>
    <t xml:space="preserve">Ortonville </t>
  </si>
  <si>
    <t>Albert Lea</t>
  </si>
  <si>
    <t xml:space="preserve">Albertville </t>
  </si>
  <si>
    <t>Alexandria</t>
  </si>
  <si>
    <t>Annandale</t>
  </si>
  <si>
    <t>Apple Valley</t>
  </si>
  <si>
    <t>Arden Hills</t>
  </si>
  <si>
    <t xml:space="preserve">Arlington </t>
  </si>
  <si>
    <t>Barnesville</t>
  </si>
  <si>
    <t>Battle Lake</t>
  </si>
  <si>
    <t>Beaver Bay</t>
  </si>
  <si>
    <t>Beaver Creek</t>
  </si>
  <si>
    <t>Belle Plaine</t>
  </si>
  <si>
    <t xml:space="preserve">Bellechester </t>
  </si>
  <si>
    <t xml:space="preserve">Bellingham </t>
  </si>
  <si>
    <t>Big Falls</t>
  </si>
  <si>
    <t>Bingham Lake</t>
  </si>
  <si>
    <t xml:space="preserve">Birchwood </t>
  </si>
  <si>
    <t>Bird Island</t>
  </si>
  <si>
    <t>Blooming Prairie</t>
  </si>
  <si>
    <t>Bloomington</t>
  </si>
  <si>
    <t>Blue Earth</t>
  </si>
  <si>
    <t>Boy River</t>
  </si>
  <si>
    <t>Breckenridge</t>
  </si>
  <si>
    <t>Breezy Point</t>
  </si>
  <si>
    <t>Brook Park</t>
  </si>
  <si>
    <t xml:space="preserve">Brooklyn Park </t>
  </si>
  <si>
    <t>Brookston</t>
  </si>
  <si>
    <t>Browerville</t>
  </si>
  <si>
    <t xml:space="preserve">Browns Valley </t>
  </si>
  <si>
    <t>Brownsdale</t>
  </si>
  <si>
    <t>Brownsville</t>
  </si>
  <si>
    <t>Buffalo Lake</t>
  </si>
  <si>
    <t>Burnsville</t>
  </si>
  <si>
    <t>Butterfield</t>
  </si>
  <si>
    <t>Caledonia</t>
  </si>
  <si>
    <t>Cambridge</t>
  </si>
  <si>
    <t>Cannon Falls</t>
  </si>
  <si>
    <t xml:space="preserve">Cass Lake </t>
  </si>
  <si>
    <t>Cedar Mills</t>
  </si>
  <si>
    <t xml:space="preserve">Center City </t>
  </si>
  <si>
    <t xml:space="preserve">Chanhassen </t>
  </si>
  <si>
    <t xml:space="preserve">Chatfield </t>
  </si>
  <si>
    <t>Chisago City</t>
  </si>
  <si>
    <t xml:space="preserve">Clara City </t>
  </si>
  <si>
    <t xml:space="preserve">Claremont </t>
  </si>
  <si>
    <t xml:space="preserve">Clarkfield </t>
  </si>
  <si>
    <t>Clarks Grove</t>
  </si>
  <si>
    <t xml:space="preserve">Clear Lake </t>
  </si>
  <si>
    <t xml:space="preserve">Clearbrook </t>
  </si>
  <si>
    <t xml:space="preserve">Clearwater </t>
  </si>
  <si>
    <t xml:space="preserve">Cleveland </t>
  </si>
  <si>
    <t xml:space="preserve">Clitherall </t>
  </si>
  <si>
    <t>Cold Spring</t>
  </si>
  <si>
    <t xml:space="preserve">Coleraine </t>
  </si>
  <si>
    <t>Cottage Grove</t>
  </si>
  <si>
    <t xml:space="preserve">Cottonwood </t>
  </si>
  <si>
    <t xml:space="preserve">Courtland </t>
  </si>
  <si>
    <t xml:space="preserve">Crookston </t>
  </si>
  <si>
    <t>Crosslake</t>
  </si>
  <si>
    <t>Deephaven</t>
  </si>
  <si>
    <t xml:space="preserve">Deer Creek </t>
  </si>
  <si>
    <t>Deer River</t>
  </si>
  <si>
    <t>Dodge Center</t>
  </si>
  <si>
    <t xml:space="preserve">Donaldson </t>
  </si>
  <si>
    <t>Eagle Bend</t>
  </si>
  <si>
    <t>Eagle Lake</t>
  </si>
  <si>
    <t>East Grand Forks</t>
  </si>
  <si>
    <t>Eden Prairie</t>
  </si>
  <si>
    <t xml:space="preserve">Eden Valley </t>
  </si>
  <si>
    <t>Elbow Lake</t>
  </si>
  <si>
    <t xml:space="preserve">Elizabeth </t>
  </si>
  <si>
    <t>Elk River</t>
  </si>
  <si>
    <t>Ellendale</t>
  </si>
  <si>
    <t>Ellsworth</t>
  </si>
  <si>
    <t>Evansville</t>
  </si>
  <si>
    <t>Excelsior</t>
  </si>
  <si>
    <t>Faribault</t>
  </si>
  <si>
    <t>Farmington</t>
  </si>
  <si>
    <t>Federal Dam</t>
  </si>
  <si>
    <t>Fergus Falls</t>
  </si>
  <si>
    <t>Fifty Lakes</t>
  </si>
  <si>
    <t xml:space="preserve">Finlayson </t>
  </si>
  <si>
    <t>Flensburg</t>
  </si>
  <si>
    <t xml:space="preserve">Floodwood </t>
  </si>
  <si>
    <t>Forest Lake</t>
  </si>
  <si>
    <t>Fort Ripley</t>
  </si>
  <si>
    <t>Georgetown</t>
  </si>
  <si>
    <t>Glenville</t>
  </si>
  <si>
    <t>Golden Valley</t>
  </si>
  <si>
    <t>Good Thunder</t>
  </si>
  <si>
    <t xml:space="preserve">Goodridge </t>
  </si>
  <si>
    <t>Grand Marais</t>
  </si>
  <si>
    <t>Grand Meadow</t>
  </si>
  <si>
    <t>Grand Rapids</t>
  </si>
  <si>
    <t xml:space="preserve">Granite Falls </t>
  </si>
  <si>
    <t>Green Isle</t>
  </si>
  <si>
    <t>Greenbush</t>
  </si>
  <si>
    <t>Greenfield</t>
  </si>
  <si>
    <t xml:space="preserve">Greenwald </t>
  </si>
  <si>
    <t>Greenwood</t>
  </si>
  <si>
    <t xml:space="preserve">Grey Eagle </t>
  </si>
  <si>
    <t>Grove City</t>
  </si>
  <si>
    <t>Hackensack</t>
  </si>
  <si>
    <t>Hanley Falls</t>
  </si>
  <si>
    <t xml:space="preserve">Hazel Run </t>
  </si>
  <si>
    <t>Heidelberg</t>
  </si>
  <si>
    <t>Henderson</t>
  </si>
  <si>
    <t>Hendricks</t>
  </si>
  <si>
    <t xml:space="preserve">Henriette </t>
  </si>
  <si>
    <t>Hermantown</t>
  </si>
  <si>
    <t>Heron Lake</t>
  </si>
  <si>
    <t>Hitterdal</t>
  </si>
  <si>
    <t>Holdingford</t>
  </si>
  <si>
    <t>Hollandale</t>
  </si>
  <si>
    <t xml:space="preserve">Howard Lake </t>
  </si>
  <si>
    <t xml:space="preserve">Hoyt Lakes </t>
  </si>
  <si>
    <t xml:space="preserve">Hutchinson </t>
  </si>
  <si>
    <t>Independence</t>
  </si>
  <si>
    <t>International Falls</t>
  </si>
  <si>
    <t>Inver Grove Heights</t>
  </si>
  <si>
    <t xml:space="preserve">Iron Junction </t>
  </si>
  <si>
    <t xml:space="preserve">Janesville </t>
  </si>
  <si>
    <t>Kandiyohi</t>
  </si>
  <si>
    <t xml:space="preserve">Kensington </t>
  </si>
  <si>
    <t>Kerkhoven</t>
  </si>
  <si>
    <t>Kettle River</t>
  </si>
  <si>
    <t xml:space="preserve">Lacrescent </t>
  </si>
  <si>
    <t>COLUMBUS TWP</t>
  </si>
  <si>
    <t>LINWOOD TWP</t>
  </si>
  <si>
    <t>DETROIT TWP</t>
  </si>
  <si>
    <t>BEMIDJI TWP</t>
  </si>
  <si>
    <t>NORTHERN TWP</t>
  </si>
  <si>
    <t>WATAB TWP</t>
  </si>
  <si>
    <t>THOMSON TWP</t>
  </si>
  <si>
    <t>TWIN LAKES TWP</t>
  </si>
  <si>
    <t>NO DATA</t>
  </si>
  <si>
    <t>LAKETOWN TWP***</t>
  </si>
  <si>
    <t>SYLVAN TWP</t>
  </si>
  <si>
    <t>CHISAGO LAKE TWP</t>
  </si>
  <si>
    <t>FISH LAKE TWP</t>
  </si>
  <si>
    <t>LENT TWP</t>
  </si>
  <si>
    <t>WYOMING TWP</t>
  </si>
  <si>
    <t>LAKE EDWARD TWP</t>
  </si>
  <si>
    <t>EMPIRE TWP</t>
  </si>
  <si>
    <t>RAVENNA TWP</t>
  </si>
  <si>
    <t>ALEXANDRIA TWP</t>
  </si>
  <si>
    <t>CARLOS TWP</t>
  </si>
  <si>
    <t>LA GRAND TWP</t>
  </si>
  <si>
    <t>HASSAN TWP</t>
  </si>
  <si>
    <t>ATHENS TWP</t>
  </si>
  <si>
    <t>BRADFORD TWP</t>
  </si>
  <si>
    <t>CAMBRIDGE TWP</t>
  </si>
  <si>
    <t>ISANTI TWP</t>
  </si>
  <si>
    <t>STANFORD TWP</t>
  </si>
  <si>
    <t>GRAND RAPIDS TWP</t>
  </si>
  <si>
    <t>HARRIS TWP</t>
  </si>
  <si>
    <t>ARTHUR TWP</t>
  </si>
  <si>
    <t>NEW LONDON TWP</t>
  </si>
  <si>
    <t>LANESBURGH TWP</t>
  </si>
  <si>
    <t>PRINCETON TWP</t>
  </si>
  <si>
    <t>CASCADE TWP</t>
  </si>
  <si>
    <t>MARION TWP</t>
  </si>
  <si>
    <t>ORONOCO TWP</t>
  </si>
  <si>
    <t>ROCHESTER TWP</t>
  </si>
  <si>
    <t>POKEGAMA TWP</t>
  </si>
  <si>
    <t>WHITE BEAR TWP</t>
  </si>
  <si>
    <t>LAKE TWP</t>
  </si>
  <si>
    <t>CEDAR LAKE TWP</t>
  </si>
  <si>
    <t>CREDIT RIVER TWP</t>
  </si>
  <si>
    <t>NEW MARKET TWP</t>
  </si>
  <si>
    <t>ELKO NEW MARKET</t>
  </si>
  <si>
    <t>SPRING LAKE TWP</t>
  </si>
  <si>
    <t>BALDWIN TWP</t>
  </si>
  <si>
    <t>PALMER TWP</t>
  </si>
  <si>
    <t>BECKER TWP</t>
  </si>
  <si>
    <t>BIG LAKE TWP</t>
  </si>
  <si>
    <t>HAVEN TWP</t>
  </si>
  <si>
    <t>LIVONIA TWP</t>
  </si>
  <si>
    <t>ORROCK TWP</t>
  </si>
  <si>
    <t>CANOSIA TWP</t>
  </si>
  <si>
    <t>GRAND LAKE TWP</t>
  </si>
  <si>
    <t>LAKEWOOD TWP</t>
  </si>
  <si>
    <t>RICE LAKE TWP</t>
  </si>
  <si>
    <t>AVON TWP</t>
  </si>
  <si>
    <t>BROCKWAY TWP</t>
  </si>
  <si>
    <t>COLLEGEVILLE TWP</t>
  </si>
  <si>
    <t>ST. JOSEPH TWP</t>
  </si>
  <si>
    <t>ST. WENDEL TWP</t>
  </si>
  <si>
    <t>WAKEFIELD TWP</t>
  </si>
  <si>
    <t>MAY TWP</t>
  </si>
  <si>
    <t>NEW SCANDIA TWP</t>
  </si>
  <si>
    <t>STILLWATER TWP</t>
  </si>
  <si>
    <t>WEST LAKELAND TWP</t>
  </si>
  <si>
    <t>CORINNA TWP</t>
  </si>
  <si>
    <t>FRANKLIN TWP</t>
  </si>
  <si>
    <t>MAPLE LAKE TWP</t>
  </si>
  <si>
    <t>MARYSVILLE TWP</t>
  </si>
  <si>
    <t>MONTICELLO TWP</t>
  </si>
  <si>
    <t>ROCKFORD TWP</t>
  </si>
  <si>
    <t>SILVER CREEK TWP</t>
  </si>
  <si>
    <t>Lafayette</t>
  </si>
  <si>
    <t>Lake Benton</t>
  </si>
  <si>
    <t>Lake Bronson</t>
  </si>
  <si>
    <t xml:space="preserve">Lake City </t>
  </si>
  <si>
    <t>Lake Crystal</t>
  </si>
  <si>
    <t xml:space="preserve">Lake Elmo </t>
  </si>
  <si>
    <t>Lake Henry</t>
  </si>
  <si>
    <t>Lake Lillian</t>
  </si>
  <si>
    <t>Lake Shore</t>
  </si>
  <si>
    <t>Lake St. Croix Beach</t>
  </si>
  <si>
    <t>Lake Wilson</t>
  </si>
  <si>
    <t xml:space="preserve">Lakefield </t>
  </si>
  <si>
    <t xml:space="preserve">Lakeville </t>
  </si>
  <si>
    <t>Lamberton</t>
  </si>
  <si>
    <t xml:space="preserve">Lancaster </t>
  </si>
  <si>
    <t>Lanesboro</t>
  </si>
  <si>
    <t xml:space="preserve">La Prairie </t>
  </si>
  <si>
    <t xml:space="preserve">La Salle  </t>
  </si>
  <si>
    <t xml:space="preserve">Lauderdale </t>
  </si>
  <si>
    <t xml:space="preserve">Le Center   </t>
  </si>
  <si>
    <t xml:space="preserve">Le Sueur  </t>
  </si>
  <si>
    <t xml:space="preserve">Lewisville </t>
  </si>
  <si>
    <t xml:space="preserve">Lindstrom </t>
  </si>
  <si>
    <t xml:space="preserve">Litchfield </t>
  </si>
  <si>
    <t xml:space="preserve">Little Canada </t>
  </si>
  <si>
    <t xml:space="preserve">Little Falls </t>
  </si>
  <si>
    <t xml:space="preserve">Littlefork </t>
  </si>
  <si>
    <t xml:space="preserve">Long Beach </t>
  </si>
  <si>
    <t xml:space="preserve">Long Lake </t>
  </si>
  <si>
    <t>Long Prairie</t>
  </si>
  <si>
    <t xml:space="preserve">Longville </t>
  </si>
  <si>
    <t xml:space="preserve">Louisburg </t>
  </si>
  <si>
    <t>Madison Lake</t>
  </si>
  <si>
    <t xml:space="preserve">Mahtomedi </t>
  </si>
  <si>
    <t xml:space="preserve">Manchester </t>
  </si>
  <si>
    <t>Mantorville</t>
  </si>
  <si>
    <t>Maple Grove</t>
  </si>
  <si>
    <t xml:space="preserve">Maple Lake </t>
  </si>
  <si>
    <t>Maple Plain</t>
  </si>
  <si>
    <t xml:space="preserve">Mapleview </t>
  </si>
  <si>
    <t xml:space="preserve">Maplewood </t>
  </si>
  <si>
    <t>Marine On St. Croix</t>
  </si>
  <si>
    <t xml:space="preserve">Mc Kinley   </t>
  </si>
  <si>
    <t>Meadowlands</t>
  </si>
  <si>
    <t>Medicine Lake</t>
  </si>
  <si>
    <t>Meire Grove</t>
  </si>
  <si>
    <t>Middle River</t>
  </si>
  <si>
    <t xml:space="preserve">Miesville </t>
  </si>
  <si>
    <t xml:space="preserve">Millerville </t>
  </si>
  <si>
    <t>Millville</t>
  </si>
  <si>
    <t>Minnesota City</t>
  </si>
  <si>
    <t xml:space="preserve">Minneapolis </t>
  </si>
  <si>
    <t xml:space="preserve">Minneiska </t>
  </si>
  <si>
    <t>Minnetonka Beach</t>
  </si>
  <si>
    <t xml:space="preserve">Minnetonka </t>
  </si>
  <si>
    <t>Minnetrista</t>
  </si>
  <si>
    <t>Montevideo</t>
  </si>
  <si>
    <t xml:space="preserve">Montgomery </t>
  </si>
  <si>
    <t xml:space="preserve">Monticello </t>
  </si>
  <si>
    <t xml:space="preserve">Moose Lake </t>
  </si>
  <si>
    <t xml:space="preserve">Morristown </t>
  </si>
  <si>
    <t xml:space="preserve">Mounds View </t>
  </si>
  <si>
    <t xml:space="preserve">Mountain Iron  </t>
  </si>
  <si>
    <t xml:space="preserve">Mountain Lake  </t>
  </si>
  <si>
    <t xml:space="preserve">Nerstrand </t>
  </si>
  <si>
    <t xml:space="preserve">New Auburn </t>
  </si>
  <si>
    <t>New Brighton</t>
  </si>
  <si>
    <t>New Germany</t>
  </si>
  <si>
    <t xml:space="preserve">New London </t>
  </si>
  <si>
    <t xml:space="preserve">New Munich </t>
  </si>
  <si>
    <t xml:space="preserve">New Prague </t>
  </si>
  <si>
    <t>New Richland</t>
  </si>
  <si>
    <t xml:space="preserve">New Trier </t>
  </si>
  <si>
    <t xml:space="preserve">Newfolden </t>
  </si>
  <si>
    <t>Nielsville</t>
  </si>
  <si>
    <t xml:space="preserve">Nimrod </t>
  </si>
  <si>
    <t>North Branch</t>
  </si>
  <si>
    <t>North Mankato</t>
  </si>
  <si>
    <t xml:space="preserve">North Oaks </t>
  </si>
  <si>
    <t>North St. Paul</t>
  </si>
  <si>
    <t xml:space="preserve">Northfield </t>
  </si>
  <si>
    <t>Norwood Young America</t>
  </si>
  <si>
    <t>Oak Park Heights</t>
  </si>
  <si>
    <t>Ostrander</t>
  </si>
  <si>
    <t xml:space="preserve">Ottertail </t>
  </si>
  <si>
    <t>Park Rapids</t>
  </si>
  <si>
    <t>Paynesville</t>
  </si>
  <si>
    <t>Pemberton</t>
  </si>
  <si>
    <t>Pequot Lakes</t>
  </si>
  <si>
    <t>Pine City</t>
  </si>
  <si>
    <t>Pine Island</t>
  </si>
  <si>
    <t>Pine River</t>
  </si>
  <si>
    <t>Pine Springs</t>
  </si>
  <si>
    <t xml:space="preserve">Pipestone </t>
  </si>
  <si>
    <t xml:space="preserve">Plainview </t>
  </si>
  <si>
    <t xml:space="preserve">Princeton </t>
  </si>
  <si>
    <t xml:space="preserve">Prinsburg </t>
  </si>
  <si>
    <t>Prior Lake</t>
  </si>
  <si>
    <t>Redwood Falls</t>
  </si>
  <si>
    <t xml:space="preserve">Richfield </t>
  </si>
  <si>
    <t xml:space="preserve">Richville </t>
  </si>
  <si>
    <t>Robbinsdale</t>
  </si>
  <si>
    <t>Rochester</t>
  </si>
  <si>
    <t>Rock Creek</t>
  </si>
  <si>
    <t>Rockville</t>
  </si>
  <si>
    <t>Rollingstone</t>
  </si>
  <si>
    <t xml:space="preserve">Roosevelt </t>
  </si>
  <si>
    <t>Rose Creek</t>
  </si>
  <si>
    <t xml:space="preserve">Rosemount </t>
  </si>
  <si>
    <t xml:space="preserve">Roseville </t>
  </si>
  <si>
    <t xml:space="preserve">Round Lake </t>
  </si>
  <si>
    <t xml:space="preserve">Rush City </t>
  </si>
  <si>
    <t>Rushford Village</t>
  </si>
  <si>
    <t>Sacred Heart</t>
  </si>
  <si>
    <t>Sandstone</t>
  </si>
  <si>
    <t>Sauk Centre</t>
  </si>
  <si>
    <t>Shoreview</t>
  </si>
  <si>
    <t xml:space="preserve">Shorewood </t>
  </si>
  <si>
    <t xml:space="preserve">Silver Bay </t>
  </si>
  <si>
    <t>Silver Lake</t>
  </si>
  <si>
    <t>Sleepy Eye</t>
  </si>
  <si>
    <t>South Haven</t>
  </si>
  <si>
    <t>South St Paul</t>
  </si>
  <si>
    <t>Spring Grove</t>
  </si>
  <si>
    <t>Spring Hill</t>
  </si>
  <si>
    <t>Spring Park</t>
  </si>
  <si>
    <t>Spring Valley</t>
  </si>
  <si>
    <t xml:space="preserve">Springfield </t>
  </si>
  <si>
    <t>Squaw Lake</t>
  </si>
  <si>
    <t>St. Anthony</t>
  </si>
  <si>
    <t>St. Anthony [Stearns]</t>
  </si>
  <si>
    <t>St. Augusta</t>
  </si>
  <si>
    <t>St. Bonifacius</t>
  </si>
  <si>
    <t>St. Charles</t>
  </si>
  <si>
    <t xml:space="preserve">St. Clair   </t>
  </si>
  <si>
    <t>St. Francis</t>
  </si>
  <si>
    <t>St. Hilaire</t>
  </si>
  <si>
    <t xml:space="preserve">St. James   </t>
  </si>
  <si>
    <t xml:space="preserve">St. Joseph </t>
  </si>
  <si>
    <t xml:space="preserve">St. Leo  </t>
  </si>
  <si>
    <t xml:space="preserve">St. Louis Park </t>
  </si>
  <si>
    <t>St. Martin</t>
  </si>
  <si>
    <t>St. Marys Point</t>
  </si>
  <si>
    <t>St. Michael</t>
  </si>
  <si>
    <t xml:space="preserve">St. Paul  </t>
  </si>
  <si>
    <t>St. Paul Park</t>
  </si>
  <si>
    <t xml:space="preserve">St. Peter   </t>
  </si>
  <si>
    <t xml:space="preserve">St. Rosa  </t>
  </si>
  <si>
    <t xml:space="preserve">St. Stephen </t>
  </si>
  <si>
    <t>St. Vincent</t>
  </si>
  <si>
    <t>CITY</t>
  </si>
  <si>
    <t>COUNTY</t>
  </si>
  <si>
    <t>TAX_CAP</t>
  </si>
  <si>
    <t>TAX_LEVY</t>
  </si>
  <si>
    <t>SA_LEVY</t>
  </si>
  <si>
    <t>ADA</t>
  </si>
  <si>
    <t>NORMAN</t>
  </si>
  <si>
    <t>ADAMS</t>
  </si>
  <si>
    <t>MOWER</t>
  </si>
  <si>
    <t>ADRIAN</t>
  </si>
  <si>
    <t>NOBLES</t>
  </si>
  <si>
    <t>AFTON</t>
  </si>
  <si>
    <t>WASHINGTON</t>
  </si>
  <si>
    <t>AITKIN</t>
  </si>
  <si>
    <t>AKELEY</t>
  </si>
  <si>
    <t>HUBBARD</t>
  </si>
  <si>
    <t>ALBANY</t>
  </si>
  <si>
    <t>STEARNS</t>
  </si>
  <si>
    <t>ALBERT LEA</t>
  </si>
  <si>
    <t>FREEBORN</t>
  </si>
  <si>
    <t>ALBERTA</t>
  </si>
  <si>
    <t>STEVENS</t>
  </si>
  <si>
    <t>ALBERTVILLE</t>
  </si>
  <si>
    <t>WRIGHT</t>
  </si>
  <si>
    <t>ALDEN</t>
  </si>
  <si>
    <t>ALDRICH</t>
  </si>
  <si>
    <t>WADENA</t>
  </si>
  <si>
    <t>ALEXANDRIA</t>
  </si>
  <si>
    <t>DOUGLAS</t>
  </si>
  <si>
    <t>ALPHA</t>
  </si>
  <si>
    <t>JACKSON</t>
  </si>
  <si>
    <t>ALTURA</t>
  </si>
  <si>
    <t>WINONA</t>
  </si>
  <si>
    <t>ALVARADO</t>
  </si>
  <si>
    <t>MARSHALL</t>
  </si>
  <si>
    <t>AMBOY</t>
  </si>
  <si>
    <t>BLUE EARTH</t>
  </si>
  <si>
    <t>ANDOVER</t>
  </si>
  <si>
    <t>ANOKA</t>
  </si>
  <si>
    <t>ANNANDALE</t>
  </si>
  <si>
    <t>APPLE VALLEY</t>
  </si>
  <si>
    <t>DAKOTA</t>
  </si>
  <si>
    <t>APPLETON</t>
  </si>
  <si>
    <t>SWIFT</t>
  </si>
  <si>
    <t>ARCO</t>
  </si>
  <si>
    <t>LINCOLN</t>
  </si>
  <si>
    <t>ARDEN HILLS</t>
  </si>
  <si>
    <t>RAMSEY</t>
  </si>
  <si>
    <t>ARGYLE</t>
  </si>
  <si>
    <t>ARLINGTON</t>
  </si>
  <si>
    <t>SIBLEY</t>
  </si>
  <si>
    <t>ASHBY</t>
  </si>
  <si>
    <t>GRANT</t>
  </si>
  <si>
    <t>ASKOV</t>
  </si>
  <si>
    <t>PINE</t>
  </si>
  <si>
    <t>ATWATER</t>
  </si>
  <si>
    <t>KANDIYOHI</t>
  </si>
  <si>
    <t>AUDUBON</t>
  </si>
  <si>
    <t>BECKER</t>
  </si>
  <si>
    <t>AURORA</t>
  </si>
  <si>
    <t>ST. LOUIS</t>
  </si>
  <si>
    <t>AUSTIN</t>
  </si>
  <si>
    <t>AVOCA</t>
  </si>
  <si>
    <t>MURRAY</t>
  </si>
  <si>
    <t>AVON</t>
  </si>
  <si>
    <t>BABBITT</t>
  </si>
  <si>
    <t>BACKUS</t>
  </si>
  <si>
    <t>CASS</t>
  </si>
  <si>
    <t>BADGER</t>
  </si>
  <si>
    <t>ROSEAU</t>
  </si>
  <si>
    <t>BAGLEY</t>
  </si>
  <si>
    <t>CLEARWATER</t>
  </si>
  <si>
    <t>BALATON</t>
  </si>
  <si>
    <t>LYON</t>
  </si>
  <si>
    <t>BARNESVILLE</t>
  </si>
  <si>
    <t>CLAY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</si>
</sst>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_(* #,##0.0_);_(* \(#,##0.0\);_(* &quot;-&quot;??_);_(@_)"/>
  </numFmts>
  <fonts count="9" x14ac:knownFonts="1">
    <font>
      <sz val="12"/>
      <name val="Arial"/>
    </font>
    <font>
      <b/>
      <sz val="10"/>
      <name val="Arial"/>
    </font>
    <font>
      <sz val="12"/>
      <name val="Arial"/>
    </font>
    <font>
      <sz val="10"/>
      <color indexed="8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22"/>
      </right>
      <top/>
      <bottom style="thin">
        <color indexed="22"/>
      </bottom>
      <diagonal/>
    </border>
    <border>
      <left style="medium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3" fillId="0" borderId="0"/>
  </cellStyleXfs>
  <cellXfs count="296">
    <xf numFmtId="0" fontId="0" fillId="0" borderId="0" xfId="0" applyAlignment="1"/>
    <xf numFmtId="0" fontId="2" fillId="0" borderId="0" xfId="0" applyNumberFormat="1" applyFont="1" applyAlignment="1"/>
    <xf numFmtId="0" fontId="2" fillId="0" borderId="0" xfId="0" applyFont="1" applyAlignment="1"/>
    <xf numFmtId="3" fontId="0" fillId="0" borderId="0" xfId="0" applyNumberFormat="1"/>
    <xf numFmtId="37" fontId="0" fillId="0" borderId="0" xfId="0" applyNumberFormat="1" applyAlignment="1"/>
    <xf numFmtId="0" fontId="0" fillId="0" borderId="0" xfId="0"/>
    <xf numFmtId="37" fontId="0" fillId="0" borderId="0" xfId="0" applyNumberFormat="1"/>
    <xf numFmtId="0" fontId="3" fillId="0" borderId="1" xfId="2" applyFont="1" applyFill="1" applyBorder="1" applyAlignment="1">
      <alignment horizontal="left" wrapText="1"/>
    </xf>
    <xf numFmtId="3" fontId="3" fillId="0" borderId="1" xfId="2" applyNumberFormat="1" applyFont="1" applyFill="1" applyBorder="1" applyAlignment="1">
      <alignment horizontal="right" wrapText="1"/>
    </xf>
    <xf numFmtId="0" fontId="3" fillId="0" borderId="2" xfId="2" applyFont="1" applyFill="1" applyBorder="1" applyAlignment="1">
      <alignment horizontal="left" wrapText="1"/>
    </xf>
    <xf numFmtId="3" fontId="3" fillId="0" borderId="2" xfId="2" applyNumberFormat="1" applyFont="1" applyFill="1" applyBorder="1" applyAlignment="1">
      <alignment horizontal="right" wrapText="1"/>
    </xf>
    <xf numFmtId="0" fontId="3" fillId="0" borderId="0" xfId="2" applyFont="1" applyFill="1" applyBorder="1" applyAlignment="1">
      <alignment horizontal="center"/>
    </xf>
    <xf numFmtId="3" fontId="3" fillId="0" borderId="0" xfId="2" applyNumberFormat="1" applyFont="1" applyFill="1" applyBorder="1" applyAlignment="1">
      <alignment horizontal="center"/>
    </xf>
    <xf numFmtId="0" fontId="0" fillId="0" borderId="0" xfId="0" applyFill="1" applyBorder="1" applyAlignment="1"/>
    <xf numFmtId="164" fontId="0" fillId="0" borderId="0" xfId="1" applyNumberFormat="1" applyFont="1"/>
    <xf numFmtId="0" fontId="4" fillId="0" borderId="0" xfId="0" applyFont="1" applyAlignment="1"/>
    <xf numFmtId="1" fontId="4" fillId="0" borderId="0" xfId="0" applyNumberFormat="1" applyFont="1"/>
    <xf numFmtId="164" fontId="4" fillId="0" borderId="0" xfId="1" applyNumberFormat="1" applyFont="1"/>
    <xf numFmtId="3" fontId="4" fillId="0" borderId="0" xfId="0" applyNumberFormat="1" applyFont="1" applyAlignment="1"/>
    <xf numFmtId="37" fontId="4" fillId="0" borderId="0" xfId="0" applyNumberFormat="1" applyFont="1" applyAlignment="1"/>
    <xf numFmtId="37" fontId="4" fillId="0" borderId="0" xfId="0" applyNumberFormat="1" applyFont="1"/>
    <xf numFmtId="3" fontId="4" fillId="0" borderId="0" xfId="0" applyNumberFormat="1" applyFont="1"/>
    <xf numFmtId="3" fontId="4" fillId="0" borderId="0" xfId="0" applyNumberFormat="1" applyFont="1" applyProtection="1">
      <protection locked="0"/>
    </xf>
    <xf numFmtId="3" fontId="4" fillId="0" borderId="1" xfId="0" applyNumberFormat="1" applyFont="1" applyBorder="1" applyAlignment="1"/>
    <xf numFmtId="0" fontId="5" fillId="0" borderId="0" xfId="0" applyFont="1" applyAlignment="1"/>
    <xf numFmtId="0" fontId="5" fillId="0" borderId="0" xfId="0" applyFont="1"/>
    <xf numFmtId="3" fontId="7" fillId="0" borderId="0" xfId="2" applyNumberFormat="1" applyFont="1" applyFill="1" applyBorder="1" applyAlignment="1">
      <alignment horizontal="center"/>
    </xf>
    <xf numFmtId="0" fontId="5" fillId="0" borderId="0" xfId="0" applyNumberFormat="1" applyFont="1" applyAlignment="1"/>
    <xf numFmtId="164" fontId="5" fillId="0" borderId="0" xfId="1" applyNumberFormat="1" applyFont="1"/>
    <xf numFmtId="0" fontId="8" fillId="0" borderId="0" xfId="0" applyFont="1" applyAlignment="1"/>
    <xf numFmtId="0" fontId="6" fillId="0" borderId="0" xfId="0" applyFont="1" applyAlignment="1"/>
    <xf numFmtId="164" fontId="6" fillId="0" borderId="0" xfId="0" applyNumberFormat="1" applyFont="1" applyAlignment="1"/>
    <xf numFmtId="7" fontId="6" fillId="0" borderId="0" xfId="0" applyNumberFormat="1" applyFont="1" applyAlignment="1"/>
    <xf numFmtId="0" fontId="5" fillId="0" borderId="3" xfId="0" applyFont="1" applyBorder="1" applyAlignment="1"/>
    <xf numFmtId="164" fontId="5" fillId="0" borderId="3" xfId="1" applyNumberFormat="1" applyFont="1" applyBorder="1"/>
    <xf numFmtId="164" fontId="4" fillId="0" borderId="3" xfId="1" applyNumberFormat="1" applyFont="1" applyBorder="1"/>
    <xf numFmtId="0" fontId="0" fillId="0" borderId="3" xfId="0" applyBorder="1" applyAlignment="1"/>
    <xf numFmtId="7" fontId="4" fillId="0" borderId="0" xfId="0" applyNumberFormat="1" applyFont="1" applyAlignment="1"/>
    <xf numFmtId="0" fontId="5" fillId="0" borderId="3" xfId="0" applyFont="1" applyBorder="1"/>
    <xf numFmtId="7" fontId="4" fillId="0" borderId="0" xfId="0" applyNumberFormat="1" applyFont="1"/>
    <xf numFmtId="3" fontId="7" fillId="0" borderId="3" xfId="2" applyNumberFormat="1" applyFont="1" applyFill="1" applyBorder="1" applyAlignment="1">
      <alignment horizontal="center"/>
    </xf>
    <xf numFmtId="3" fontId="3" fillId="0" borderId="4" xfId="2" applyNumberFormat="1" applyFont="1" applyFill="1" applyBorder="1" applyAlignment="1">
      <alignment horizontal="right" wrapText="1"/>
    </xf>
    <xf numFmtId="3" fontId="3" fillId="0" borderId="5" xfId="2" applyNumberFormat="1" applyFont="1" applyFill="1" applyBorder="1" applyAlignment="1">
      <alignment horizontal="right" wrapText="1"/>
    </xf>
    <xf numFmtId="3" fontId="4" fillId="0" borderId="5" xfId="0" applyNumberFormat="1" applyFont="1" applyBorder="1" applyAlignment="1"/>
    <xf numFmtId="165" fontId="3" fillId="0" borderId="0" xfId="2" applyNumberFormat="1" applyFont="1" applyFill="1" applyBorder="1" applyAlignment="1">
      <alignment horizontal="right" wrapText="1"/>
    </xf>
    <xf numFmtId="0" fontId="5" fillId="0" borderId="3" xfId="0" applyNumberFormat="1" applyFont="1" applyBorder="1"/>
    <xf numFmtId="0" fontId="4" fillId="0" borderId="3" xfId="0" quotePrefix="1" applyNumberFormat="1" applyFont="1" applyBorder="1"/>
    <xf numFmtId="0" fontId="4" fillId="0" borderId="3" xfId="0" applyFont="1" applyBorder="1"/>
    <xf numFmtId="0" fontId="4" fillId="0" borderId="3" xfId="0" applyFont="1" applyBorder="1" applyAlignment="1"/>
    <xf numFmtId="165" fontId="4" fillId="0" borderId="0" xfId="1" applyNumberFormat="1" applyFont="1"/>
    <xf numFmtId="3" fontId="4" fillId="0" borderId="3" xfId="0" applyNumberFormat="1" applyFont="1" applyBorder="1" applyProtection="1">
      <protection locked="0"/>
    </xf>
    <xf numFmtId="165" fontId="6" fillId="0" borderId="0" xfId="0" applyNumberFormat="1" applyFont="1" applyAlignment="1"/>
    <xf numFmtId="0" fontId="6" fillId="0" borderId="3" xfId="0" applyFont="1" applyBorder="1" applyAlignment="1"/>
    <xf numFmtId="164" fontId="6" fillId="0" borderId="3" xfId="0" applyNumberFormat="1" applyFont="1" applyBorder="1" applyAlignment="1"/>
    <xf numFmtId="0" fontId="6" fillId="0" borderId="0" xfId="0" applyNumberFormat="1" applyFont="1" applyAlignment="1"/>
    <xf numFmtId="0" fontId="5" fillId="0" borderId="0" xfId="0" applyFont="1" applyBorder="1" applyAlignment="1"/>
    <xf numFmtId="3" fontId="5" fillId="0" borderId="0" xfId="0" applyNumberFormat="1" applyFont="1" applyAlignment="1"/>
    <xf numFmtId="7" fontId="5" fillId="0" borderId="0" xfId="0" applyNumberFormat="1" applyFont="1" applyAlignment="1"/>
    <xf numFmtId="37" fontId="5" fillId="0" borderId="0" xfId="0" applyNumberFormat="1" applyFont="1" applyAlignment="1"/>
    <xf numFmtId="37" fontId="5" fillId="0" borderId="0" xfId="0" applyNumberFormat="1" applyFont="1"/>
    <xf numFmtId="7" fontId="5" fillId="0" borderId="0" xfId="0" applyNumberFormat="1" applyFont="1"/>
    <xf numFmtId="3" fontId="7" fillId="0" borderId="4" xfId="2" applyNumberFormat="1" applyFont="1" applyFill="1" applyBorder="1" applyAlignment="1">
      <alignment horizontal="right" wrapText="1"/>
    </xf>
    <xf numFmtId="3" fontId="7" fillId="0" borderId="2" xfId="2" applyNumberFormat="1" applyFont="1" applyFill="1" applyBorder="1" applyAlignment="1">
      <alignment horizontal="right" wrapText="1"/>
    </xf>
    <xf numFmtId="165" fontId="7" fillId="0" borderId="0" xfId="2" applyNumberFormat="1" applyFont="1" applyFill="1" applyBorder="1" applyAlignment="1">
      <alignment horizontal="right" wrapText="1"/>
    </xf>
    <xf numFmtId="165" fontId="5" fillId="0" borderId="0" xfId="1" applyNumberFormat="1" applyFont="1"/>
    <xf numFmtId="3" fontId="5" fillId="0" borderId="0" xfId="0" applyNumberFormat="1" applyFont="1" applyBorder="1" applyProtection="1">
      <protection locked="0"/>
    </xf>
    <xf numFmtId="3" fontId="5" fillId="0" borderId="0" xfId="0" applyNumberFormat="1" applyFont="1"/>
    <xf numFmtId="165" fontId="5" fillId="0" borderId="0" xfId="0" applyNumberFormat="1" applyFont="1" applyAlignment="1"/>
    <xf numFmtId="164" fontId="5" fillId="0" borderId="3" xfId="0" applyNumberFormat="1" applyFont="1" applyBorder="1" applyAlignment="1"/>
    <xf numFmtId="164" fontId="5" fillId="0" borderId="0" xfId="0" applyNumberFormat="1" applyFont="1" applyAlignment="1"/>
    <xf numFmtId="3" fontId="4" fillId="0" borderId="0" xfId="0" applyNumberFormat="1" applyFont="1" applyBorder="1" applyProtection="1">
      <protection locked="0"/>
    </xf>
    <xf numFmtId="3" fontId="4" fillId="0" borderId="3" xfId="1" applyNumberFormat="1" applyFont="1" applyBorder="1"/>
    <xf numFmtId="3" fontId="4" fillId="0" borderId="0" xfId="1" applyNumberFormat="1" applyFont="1"/>
    <xf numFmtId="3" fontId="0" fillId="0" borderId="0" xfId="0" applyNumberFormat="1" applyAlignment="1"/>
    <xf numFmtId="3" fontId="0" fillId="0" borderId="0" xfId="1" applyNumberFormat="1" applyFont="1"/>
    <xf numFmtId="165" fontId="6" fillId="0" borderId="0" xfId="0" applyNumberFormat="1" applyFont="1"/>
    <xf numFmtId="3" fontId="6" fillId="0" borderId="0" xfId="0" applyNumberFormat="1" applyFont="1"/>
    <xf numFmtId="3" fontId="6" fillId="0" borderId="0" xfId="0" applyNumberFormat="1" applyFont="1" applyProtection="1">
      <protection locked="0"/>
    </xf>
    <xf numFmtId="165" fontId="6" fillId="0" borderId="0" xfId="1" applyNumberFormat="1" applyFont="1"/>
    <xf numFmtId="49" fontId="6" fillId="0" borderId="0" xfId="0" applyNumberFormat="1" applyFont="1"/>
    <xf numFmtId="0" fontId="6" fillId="0" borderId="0" xfId="0" applyFont="1"/>
    <xf numFmtId="3" fontId="6" fillId="0" borderId="0" xfId="0" applyNumberFormat="1" applyFont="1" applyBorder="1" applyProtection="1">
      <protection locked="0"/>
    </xf>
    <xf numFmtId="166" fontId="6" fillId="0" borderId="0" xfId="1" applyNumberFormat="1" applyFont="1"/>
    <xf numFmtId="164" fontId="6" fillId="0" borderId="0" xfId="1" applyNumberFormat="1" applyFont="1"/>
    <xf numFmtId="0" fontId="6" fillId="0" borderId="0" xfId="0" quotePrefix="1" applyNumberFormat="1" applyFont="1"/>
    <xf numFmtId="0" fontId="6" fillId="0" borderId="0" xfId="0" applyFont="1" applyAlignment="1">
      <alignment horizontal="center"/>
    </xf>
    <xf numFmtId="165" fontId="6" fillId="0" borderId="0" xfId="0" quotePrefix="1" applyNumberFormat="1" applyFont="1" applyAlignment="1">
      <alignment horizontal="center"/>
    </xf>
    <xf numFmtId="0" fontId="6" fillId="0" borderId="0" xfId="1" applyNumberFormat="1" applyFont="1"/>
    <xf numFmtId="3" fontId="4" fillId="0" borderId="0" xfId="1" applyNumberFormat="1" applyFont="1" applyBorder="1"/>
    <xf numFmtId="3" fontId="6" fillId="0" borderId="3" xfId="0" applyNumberFormat="1" applyFont="1" applyBorder="1" applyProtection="1">
      <protection locked="0"/>
    </xf>
    <xf numFmtId="3" fontId="3" fillId="0" borderId="0" xfId="2" applyNumberFormat="1" applyFont="1" applyFill="1" applyBorder="1" applyAlignment="1">
      <alignment horizontal="right" wrapText="1"/>
    </xf>
    <xf numFmtId="3" fontId="6" fillId="0" borderId="5" xfId="0" applyNumberFormat="1" applyFont="1" applyBorder="1" applyProtection="1">
      <protection locked="0"/>
    </xf>
    <xf numFmtId="0" fontId="4" fillId="0" borderId="0" xfId="0" applyFont="1"/>
    <xf numFmtId="0" fontId="6" fillId="0" borderId="3" xfId="0" quotePrefix="1" applyNumberFormat="1" applyFont="1" applyBorder="1"/>
    <xf numFmtId="0" fontId="4" fillId="0" borderId="0" xfId="0" quotePrefix="1" applyNumberFormat="1" applyFont="1"/>
    <xf numFmtId="0" fontId="5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7" fontId="6" fillId="0" borderId="0" xfId="0" applyNumberFormat="1" applyFont="1"/>
    <xf numFmtId="0" fontId="6" fillId="0" borderId="3" xfId="0" applyFont="1" applyBorder="1"/>
    <xf numFmtId="7" fontId="0" fillId="0" borderId="0" xfId="0" applyNumberFormat="1" applyAlignment="1"/>
    <xf numFmtId="0" fontId="6" fillId="0" borderId="0" xfId="0" quotePrefix="1" applyNumberFormat="1" applyFont="1" applyAlignment="1">
      <alignment horizontal="center"/>
    </xf>
    <xf numFmtId="37" fontId="6" fillId="0" borderId="0" xfId="0" applyNumberFormat="1" applyFont="1"/>
    <xf numFmtId="3" fontId="6" fillId="0" borderId="6" xfId="0" applyNumberFormat="1" applyFont="1" applyBorder="1" applyProtection="1">
      <protection locked="0"/>
    </xf>
    <xf numFmtId="0" fontId="8" fillId="0" borderId="7" xfId="0" applyFont="1" applyBorder="1" applyAlignment="1"/>
    <xf numFmtId="3" fontId="8" fillId="0" borderId="7" xfId="0" applyNumberFormat="1" applyFont="1" applyBorder="1" applyAlignment="1"/>
    <xf numFmtId="0" fontId="5" fillId="0" borderId="7" xfId="0" applyFont="1" applyBorder="1" applyAlignment="1"/>
    <xf numFmtId="0" fontId="5" fillId="0" borderId="7" xfId="0" applyFont="1" applyBorder="1" applyAlignment="1">
      <alignment horizontal="center"/>
    </xf>
    <xf numFmtId="0" fontId="8" fillId="0" borderId="8" xfId="0" applyFont="1" applyBorder="1" applyAlignment="1"/>
    <xf numFmtId="37" fontId="8" fillId="0" borderId="7" xfId="0" applyNumberFormat="1" applyFont="1" applyBorder="1" applyAlignment="1"/>
    <xf numFmtId="7" fontId="8" fillId="0" borderId="7" xfId="0" applyNumberFormat="1" applyFont="1" applyBorder="1" applyAlignment="1"/>
    <xf numFmtId="0" fontId="5" fillId="0" borderId="8" xfId="0" applyFont="1" applyBorder="1" applyAlignment="1"/>
    <xf numFmtId="7" fontId="6" fillId="0" borderId="0" xfId="1" applyNumberFormat="1" applyFont="1"/>
    <xf numFmtId="37" fontId="3" fillId="0" borderId="2" xfId="2" applyNumberFormat="1" applyFont="1" applyFill="1" applyBorder="1" applyAlignment="1">
      <alignment horizontal="right" wrapText="1"/>
    </xf>
    <xf numFmtId="37" fontId="3" fillId="0" borderId="1" xfId="2" applyNumberFormat="1" applyFont="1" applyFill="1" applyBorder="1" applyAlignment="1">
      <alignment horizontal="right" wrapText="1"/>
    </xf>
    <xf numFmtId="37" fontId="3" fillId="0" borderId="0" xfId="2" applyNumberFormat="1" applyFont="1" applyFill="1" applyBorder="1" applyAlignment="1">
      <alignment horizontal="right" wrapText="1"/>
    </xf>
    <xf numFmtId="37" fontId="6" fillId="0" borderId="1" xfId="1" applyNumberFormat="1" applyFont="1" applyBorder="1"/>
    <xf numFmtId="37" fontId="6" fillId="0" borderId="0" xfId="1" applyNumberFormat="1" applyFont="1" applyBorder="1"/>
    <xf numFmtId="37" fontId="4" fillId="0" borderId="1" xfId="0" applyNumberFormat="1" applyFont="1" applyBorder="1" applyAlignment="1"/>
    <xf numFmtId="37" fontId="6" fillId="0" borderId="0" xfId="1" applyNumberFormat="1" applyFont="1"/>
    <xf numFmtId="37" fontId="6" fillId="0" borderId="9" xfId="1" applyNumberFormat="1" applyFont="1" applyBorder="1"/>
    <xf numFmtId="37" fontId="6" fillId="0" borderId="3" xfId="0" applyNumberFormat="1" applyFont="1" applyBorder="1" applyAlignment="1"/>
    <xf numFmtId="37" fontId="6" fillId="0" borderId="0" xfId="0" applyNumberFormat="1" applyFont="1" applyAlignment="1"/>
    <xf numFmtId="37" fontId="6" fillId="0" borderId="3" xfId="0" applyNumberFormat="1" applyFont="1" applyBorder="1"/>
    <xf numFmtId="0" fontId="6" fillId="0" borderId="0" xfId="0" applyFont="1" applyBorder="1" applyAlignment="1"/>
    <xf numFmtId="0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10" xfId="0" applyFont="1" applyBorder="1"/>
    <xf numFmtId="49" fontId="6" fillId="0" borderId="10" xfId="0" applyNumberFormat="1" applyFont="1" applyBorder="1"/>
    <xf numFmtId="3" fontId="6" fillId="0" borderId="10" xfId="0" applyNumberFormat="1" applyFont="1" applyBorder="1" applyProtection="1">
      <protection locked="0"/>
    </xf>
    <xf numFmtId="7" fontId="6" fillId="0" borderId="10" xfId="0" applyNumberFormat="1" applyFont="1" applyBorder="1"/>
    <xf numFmtId="0" fontId="6" fillId="0" borderId="10" xfId="0" applyFont="1" applyBorder="1" applyAlignment="1">
      <alignment horizontal="center"/>
    </xf>
    <xf numFmtId="3" fontId="6" fillId="0" borderId="11" xfId="0" applyNumberFormat="1" applyFont="1" applyBorder="1" applyProtection="1">
      <protection locked="0"/>
    </xf>
    <xf numFmtId="37" fontId="6" fillId="0" borderId="10" xfId="0" applyNumberFormat="1" applyFont="1" applyBorder="1"/>
    <xf numFmtId="166" fontId="6" fillId="0" borderId="10" xfId="1" applyNumberFormat="1" applyFont="1" applyBorder="1"/>
    <xf numFmtId="7" fontId="6" fillId="0" borderId="10" xfId="1" applyNumberFormat="1" applyFont="1" applyBorder="1"/>
    <xf numFmtId="3" fontId="6" fillId="0" borderId="12" xfId="0" applyNumberFormat="1" applyFont="1" applyBorder="1" applyProtection="1">
      <protection locked="0"/>
    </xf>
    <xf numFmtId="165" fontId="6" fillId="0" borderId="10" xfId="1" applyNumberFormat="1" applyFont="1" applyBorder="1"/>
    <xf numFmtId="0" fontId="6" fillId="0" borderId="11" xfId="0" applyFont="1" applyBorder="1"/>
    <xf numFmtId="164" fontId="6" fillId="0" borderId="10" xfId="1" applyNumberFormat="1" applyFont="1" applyBorder="1"/>
    <xf numFmtId="165" fontId="6" fillId="0" borderId="10" xfId="0" applyNumberFormat="1" applyFont="1" applyBorder="1"/>
    <xf numFmtId="37" fontId="6" fillId="0" borderId="11" xfId="0" applyNumberFormat="1" applyFont="1" applyBorder="1"/>
    <xf numFmtId="0" fontId="6" fillId="0" borderId="10" xfId="0" applyNumberFormat="1" applyFont="1" applyBorder="1" applyAlignment="1">
      <alignment horizontal="center"/>
    </xf>
    <xf numFmtId="3" fontId="5" fillId="0" borderId="3" xfId="0" applyNumberFormat="1" applyFont="1" applyBorder="1" applyProtection="1">
      <protection locked="0"/>
    </xf>
    <xf numFmtId="164" fontId="5" fillId="0" borderId="0" xfId="1" applyNumberFormat="1" applyFont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/>
    <xf numFmtId="3" fontId="4" fillId="0" borderId="0" xfId="0" applyNumberFormat="1" applyFont="1" applyBorder="1" applyAlignment="1"/>
    <xf numFmtId="37" fontId="4" fillId="0" borderId="0" xfId="0" applyNumberFormat="1" applyFont="1" applyBorder="1" applyAlignment="1"/>
    <xf numFmtId="0" fontId="6" fillId="0" borderId="0" xfId="1" applyNumberFormat="1" applyFont="1" applyBorder="1"/>
    <xf numFmtId="37" fontId="3" fillId="0" borderId="1" xfId="2" applyNumberFormat="1" applyFont="1" applyFill="1" applyBorder="1" applyAlignment="1">
      <alignment horizontal="right"/>
    </xf>
    <xf numFmtId="37" fontId="3" fillId="0" borderId="0" xfId="2" applyNumberFormat="1" applyFont="1" applyFill="1" applyBorder="1" applyAlignment="1">
      <alignment horizontal="right"/>
    </xf>
    <xf numFmtId="37" fontId="6" fillId="0" borderId="1" xfId="1" applyNumberFormat="1" applyFont="1" applyBorder="1" applyAlignment="1"/>
    <xf numFmtId="37" fontId="6" fillId="0" borderId="0" xfId="1" applyNumberFormat="1" applyFont="1" applyBorder="1" applyAlignment="1"/>
    <xf numFmtId="37" fontId="6" fillId="0" borderId="14" xfId="1" applyNumberFormat="1" applyFont="1" applyBorder="1" applyAlignment="1"/>
    <xf numFmtId="0" fontId="6" fillId="0" borderId="0" xfId="0" applyNumberFormat="1" applyFont="1" applyBorder="1" applyAlignment="1">
      <alignment horizontal="center"/>
    </xf>
    <xf numFmtId="0" fontId="0" fillId="0" borderId="10" xfId="0" applyBorder="1" applyAlignment="1"/>
    <xf numFmtId="0" fontId="4" fillId="0" borderId="10" xfId="0" applyFont="1" applyBorder="1" applyAlignment="1"/>
    <xf numFmtId="3" fontId="4" fillId="0" borderId="10" xfId="1" applyNumberFormat="1" applyFont="1" applyBorder="1"/>
    <xf numFmtId="3" fontId="4" fillId="0" borderId="10" xfId="0" applyNumberFormat="1" applyFont="1" applyBorder="1" applyAlignment="1"/>
    <xf numFmtId="7" fontId="6" fillId="0" borderId="10" xfId="0" applyNumberFormat="1" applyFont="1" applyBorder="1" applyAlignment="1"/>
    <xf numFmtId="37" fontId="4" fillId="0" borderId="10" xfId="0" applyNumberFormat="1" applyFont="1" applyBorder="1" applyAlignment="1"/>
    <xf numFmtId="7" fontId="4" fillId="0" borderId="10" xfId="0" applyNumberFormat="1" applyFont="1" applyBorder="1" applyAlignment="1"/>
    <xf numFmtId="37" fontId="4" fillId="0" borderId="10" xfId="0" applyNumberFormat="1" applyFont="1" applyBorder="1"/>
    <xf numFmtId="166" fontId="6" fillId="0" borderId="0" xfId="1" applyNumberFormat="1" applyFont="1" applyBorder="1"/>
    <xf numFmtId="7" fontId="4" fillId="0" borderId="10" xfId="0" applyNumberFormat="1" applyFont="1" applyBorder="1"/>
    <xf numFmtId="7" fontId="6" fillId="0" borderId="0" xfId="1" applyNumberFormat="1" applyFont="1" applyBorder="1"/>
    <xf numFmtId="165" fontId="3" fillId="0" borderId="10" xfId="2" applyNumberFormat="1" applyFont="1" applyFill="1" applyBorder="1" applyAlignment="1">
      <alignment horizontal="right" wrapText="1"/>
    </xf>
    <xf numFmtId="165" fontId="6" fillId="0" borderId="0" xfId="1" applyNumberFormat="1" applyFont="1" applyBorder="1"/>
    <xf numFmtId="164" fontId="4" fillId="0" borderId="10" xfId="1" applyNumberFormat="1" applyFont="1" applyBorder="1"/>
    <xf numFmtId="165" fontId="4" fillId="0" borderId="10" xfId="1" applyNumberFormat="1" applyFont="1" applyBorder="1"/>
    <xf numFmtId="3" fontId="4" fillId="0" borderId="10" xfId="0" applyNumberFormat="1" applyFont="1" applyBorder="1"/>
    <xf numFmtId="164" fontId="6" fillId="0" borderId="0" xfId="1" applyNumberFormat="1" applyFont="1" applyBorder="1"/>
    <xf numFmtId="37" fontId="6" fillId="0" borderId="10" xfId="0" applyNumberFormat="1" applyFont="1" applyBorder="1" applyAlignment="1"/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37" fontId="4" fillId="0" borderId="0" xfId="0" applyNumberFormat="1" applyFont="1" applyBorder="1"/>
    <xf numFmtId="7" fontId="4" fillId="0" borderId="0" xfId="0" applyNumberFormat="1" applyFont="1" applyBorder="1"/>
    <xf numFmtId="3" fontId="4" fillId="0" borderId="0" xfId="0" applyNumberFormat="1" applyFont="1" applyBorder="1"/>
    <xf numFmtId="164" fontId="4" fillId="0" borderId="0" xfId="1" applyNumberFormat="1" applyFont="1" applyBorder="1"/>
    <xf numFmtId="0" fontId="4" fillId="0" borderId="0" xfId="0" applyFont="1" applyBorder="1"/>
    <xf numFmtId="164" fontId="6" fillId="0" borderId="0" xfId="0" applyNumberFormat="1" applyFont="1" applyBorder="1" applyAlignment="1"/>
    <xf numFmtId="0" fontId="6" fillId="0" borderId="0" xfId="0" applyFont="1" applyBorder="1"/>
    <xf numFmtId="49" fontId="6" fillId="0" borderId="0" xfId="0" applyNumberFormat="1" applyFont="1" applyBorder="1"/>
    <xf numFmtId="3" fontId="6" fillId="0" borderId="0" xfId="0" applyNumberFormat="1" applyFont="1" applyBorder="1"/>
    <xf numFmtId="7" fontId="6" fillId="0" borderId="0" xfId="0" applyNumberFormat="1" applyFont="1" applyBorder="1"/>
    <xf numFmtId="37" fontId="6" fillId="0" borderId="0" xfId="0" applyNumberFormat="1" applyFont="1" applyBorder="1"/>
    <xf numFmtId="0" fontId="6" fillId="0" borderId="0" xfId="0" applyNumberFormat="1" applyFont="1" applyBorder="1" applyAlignment="1"/>
    <xf numFmtId="0" fontId="8" fillId="0" borderId="0" xfId="0" applyFont="1" applyBorder="1" applyAlignment="1"/>
    <xf numFmtId="164" fontId="5" fillId="0" borderId="0" xfId="1" applyNumberFormat="1" applyFont="1" applyBorder="1"/>
    <xf numFmtId="0" fontId="5" fillId="0" borderId="0" xfId="0" applyFont="1" applyBorder="1"/>
    <xf numFmtId="0" fontId="5" fillId="0" borderId="0" xfId="0" applyNumberFormat="1" applyFont="1" applyBorder="1"/>
    <xf numFmtId="0" fontId="5" fillId="0" borderId="0" xfId="0" applyNumberFormat="1" applyFont="1" applyBorder="1" applyAlignment="1"/>
    <xf numFmtId="0" fontId="4" fillId="0" borderId="0" xfId="0" applyFont="1" applyBorder="1" applyAlignment="1"/>
    <xf numFmtId="7" fontId="6" fillId="0" borderId="0" xfId="0" applyNumberFormat="1" applyFont="1" applyBorder="1" applyAlignment="1"/>
    <xf numFmtId="7" fontId="4" fillId="0" borderId="0" xfId="0" applyNumberFormat="1" applyFont="1" applyBorder="1" applyAlignment="1"/>
    <xf numFmtId="165" fontId="4" fillId="0" borderId="0" xfId="1" applyNumberFormat="1" applyFont="1" applyBorder="1"/>
    <xf numFmtId="165" fontId="6" fillId="0" borderId="0" xfId="0" applyNumberFormat="1" applyFont="1" applyBorder="1" applyAlignment="1"/>
    <xf numFmtId="37" fontId="6" fillId="0" borderId="0" xfId="0" applyNumberFormat="1" applyFont="1" applyBorder="1" applyAlignment="1"/>
    <xf numFmtId="7" fontId="5" fillId="0" borderId="0" xfId="0" applyNumberFormat="1" applyFont="1" applyBorder="1" applyAlignment="1"/>
    <xf numFmtId="37" fontId="5" fillId="0" borderId="0" xfId="0" applyNumberFormat="1" applyFont="1" applyBorder="1" applyAlignment="1"/>
    <xf numFmtId="37" fontId="5" fillId="0" borderId="0" xfId="0" applyNumberFormat="1" applyFont="1" applyBorder="1"/>
    <xf numFmtId="7" fontId="5" fillId="0" borderId="0" xfId="0" applyNumberFormat="1" applyFont="1" applyBorder="1"/>
    <xf numFmtId="3" fontId="7" fillId="0" borderId="0" xfId="2" applyNumberFormat="1" applyFont="1" applyFill="1" applyBorder="1" applyAlignment="1">
      <alignment horizontal="right" wrapText="1"/>
    </xf>
    <xf numFmtId="165" fontId="5" fillId="0" borderId="0" xfId="1" applyNumberFormat="1" applyFont="1" applyBorder="1"/>
    <xf numFmtId="3" fontId="5" fillId="0" borderId="0" xfId="0" applyNumberFormat="1" applyFont="1" applyBorder="1"/>
    <xf numFmtId="165" fontId="5" fillId="0" borderId="0" xfId="0" applyNumberFormat="1" applyFont="1" applyBorder="1" applyAlignment="1"/>
    <xf numFmtId="164" fontId="5" fillId="0" borderId="0" xfId="0" applyNumberFormat="1" applyFont="1" applyBorder="1" applyAlignment="1"/>
    <xf numFmtId="1" fontId="4" fillId="0" borderId="0" xfId="0" applyNumberFormat="1" applyFont="1" applyBorder="1"/>
    <xf numFmtId="0" fontId="6" fillId="0" borderId="0" xfId="0" quotePrefix="1" applyNumberFormat="1" applyFont="1" applyBorder="1" applyAlignment="1">
      <alignment horizontal="center"/>
    </xf>
    <xf numFmtId="165" fontId="6" fillId="0" borderId="0" xfId="0" quotePrefix="1" applyNumberFormat="1" applyFont="1" applyBorder="1" applyAlignment="1">
      <alignment horizontal="center"/>
    </xf>
    <xf numFmtId="0" fontId="6" fillId="0" borderId="0" xfId="0" quotePrefix="1" applyNumberFormat="1" applyFont="1" applyBorder="1"/>
    <xf numFmtId="0" fontId="4" fillId="0" borderId="0" xfId="0" quotePrefix="1" applyNumberFormat="1" applyFont="1" applyBorder="1"/>
    <xf numFmtId="3" fontId="3" fillId="0" borderId="10" xfId="2" applyNumberFormat="1" applyFont="1" applyFill="1" applyBorder="1" applyAlignment="1">
      <alignment horizontal="right" wrapText="1"/>
    </xf>
    <xf numFmtId="37" fontId="3" fillId="0" borderId="10" xfId="2" applyNumberFormat="1" applyFont="1" applyFill="1" applyBorder="1" applyAlignment="1">
      <alignment horizontal="right"/>
    </xf>
    <xf numFmtId="0" fontId="4" fillId="0" borderId="10" xfId="0" applyFont="1" applyBorder="1"/>
    <xf numFmtId="3" fontId="4" fillId="0" borderId="10" xfId="0" applyNumberFormat="1" applyFont="1" applyBorder="1" applyProtection="1">
      <protection locked="0"/>
    </xf>
    <xf numFmtId="0" fontId="6" fillId="0" borderId="10" xfId="0" applyNumberFormat="1" applyFont="1" applyBorder="1" applyAlignment="1"/>
    <xf numFmtId="0" fontId="6" fillId="0" borderId="10" xfId="0" applyFont="1" applyBorder="1" applyAlignment="1"/>
    <xf numFmtId="3" fontId="5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/>
    <xf numFmtId="0" fontId="5" fillId="0" borderId="15" xfId="0" applyNumberFormat="1" applyFont="1" applyBorder="1" applyAlignment="1"/>
    <xf numFmtId="0" fontId="6" fillId="0" borderId="15" xfId="0" applyNumberFormat="1" applyFont="1" applyBorder="1" applyAlignment="1"/>
    <xf numFmtId="0" fontId="0" fillId="0" borderId="15" xfId="0" applyBorder="1" applyAlignment="1"/>
    <xf numFmtId="0" fontId="8" fillId="0" borderId="15" xfId="0" applyFont="1" applyBorder="1" applyAlignment="1"/>
    <xf numFmtId="37" fontId="6" fillId="0" borderId="15" xfId="0" applyNumberFormat="1" applyFont="1" applyBorder="1" applyAlignment="1"/>
    <xf numFmtId="37" fontId="6" fillId="0" borderId="16" xfId="0" applyNumberFormat="1" applyFont="1" applyBorder="1" applyAlignment="1"/>
    <xf numFmtId="37" fontId="6" fillId="0" borderId="15" xfId="0" applyNumberFormat="1" applyFont="1" applyBorder="1"/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/>
    <xf numFmtId="0" fontId="6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17" xfId="0" applyFont="1" applyBorder="1" applyAlignment="1"/>
    <xf numFmtId="0" fontId="6" fillId="0" borderId="17" xfId="0" applyFont="1" applyBorder="1" applyAlignment="1">
      <alignment horizontal="center"/>
    </xf>
    <xf numFmtId="0" fontId="0" fillId="0" borderId="17" xfId="0" applyBorder="1" applyAlignment="1"/>
    <xf numFmtId="0" fontId="5" fillId="0" borderId="10" xfId="0" applyFont="1" applyBorder="1" applyAlignment="1"/>
    <xf numFmtId="164" fontId="5" fillId="0" borderId="10" xfId="1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5" fillId="0" borderId="16" xfId="1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5" fontId="6" fillId="0" borderId="10" xfId="0" applyNumberFormat="1" applyFont="1" applyBorder="1" applyAlignment="1"/>
    <xf numFmtId="165" fontId="6" fillId="0" borderId="0" xfId="0" applyNumberFormat="1" applyFont="1" applyBorder="1"/>
    <xf numFmtId="3" fontId="4" fillId="0" borderId="15" xfId="0" applyNumberFormat="1" applyFont="1" applyBorder="1" applyProtection="1">
      <protection locked="0"/>
    </xf>
    <xf numFmtId="3" fontId="4" fillId="0" borderId="16" xfId="0" applyNumberFormat="1" applyFont="1" applyBorder="1" applyProtection="1">
      <protection locked="0"/>
    </xf>
    <xf numFmtId="164" fontId="5" fillId="0" borderId="15" xfId="0" applyNumberFormat="1" applyFont="1" applyBorder="1" applyAlignment="1"/>
    <xf numFmtId="164" fontId="6" fillId="0" borderId="15" xfId="0" applyNumberFormat="1" applyFont="1" applyBorder="1" applyAlignment="1"/>
    <xf numFmtId="3" fontId="6" fillId="0" borderId="15" xfId="0" applyNumberFormat="1" applyFont="1" applyBorder="1" applyProtection="1">
      <protection locked="0"/>
    </xf>
    <xf numFmtId="3" fontId="6" fillId="0" borderId="16" xfId="0" applyNumberFormat="1" applyFont="1" applyBorder="1" applyProtection="1">
      <protection locked="0"/>
    </xf>
    <xf numFmtId="0" fontId="8" fillId="0" borderId="10" xfId="0" applyFont="1" applyBorder="1" applyAlignment="1"/>
    <xf numFmtId="164" fontId="5" fillId="0" borderId="10" xfId="1" applyNumberFormat="1" applyFont="1" applyBorder="1"/>
    <xf numFmtId="0" fontId="5" fillId="0" borderId="10" xfId="0" applyFont="1" applyBorder="1"/>
    <xf numFmtId="3" fontId="7" fillId="0" borderId="10" xfId="2" applyNumberFormat="1" applyFont="1" applyFill="1" applyBorder="1" applyAlignment="1">
      <alignment horizontal="center"/>
    </xf>
    <xf numFmtId="0" fontId="5" fillId="0" borderId="10" xfId="0" applyNumberFormat="1" applyFont="1" applyBorder="1"/>
    <xf numFmtId="0" fontId="5" fillId="0" borderId="10" xfId="0" applyNumberFormat="1" applyFont="1" applyBorder="1" applyAlignment="1"/>
    <xf numFmtId="0" fontId="5" fillId="0" borderId="16" xfId="0" applyFont="1" applyBorder="1" applyAlignment="1"/>
    <xf numFmtId="0" fontId="5" fillId="0" borderId="18" xfId="0" applyFont="1" applyBorder="1" applyAlignment="1"/>
    <xf numFmtId="3" fontId="5" fillId="0" borderId="10" xfId="0" applyNumberFormat="1" applyFont="1" applyBorder="1" applyAlignment="1"/>
    <xf numFmtId="7" fontId="5" fillId="0" borderId="10" xfId="0" applyNumberFormat="1" applyFont="1" applyBorder="1" applyAlignment="1"/>
    <xf numFmtId="37" fontId="5" fillId="0" borderId="10" xfId="0" applyNumberFormat="1" applyFont="1" applyBorder="1" applyAlignment="1"/>
    <xf numFmtId="37" fontId="5" fillId="0" borderId="10" xfId="0" applyNumberFormat="1" applyFont="1" applyBorder="1"/>
    <xf numFmtId="7" fontId="5" fillId="0" borderId="10" xfId="0" applyNumberFormat="1" applyFont="1" applyBorder="1"/>
    <xf numFmtId="3" fontId="7" fillId="0" borderId="10" xfId="2" applyNumberFormat="1" applyFont="1" applyFill="1" applyBorder="1" applyAlignment="1">
      <alignment horizontal="right" wrapText="1"/>
    </xf>
    <xf numFmtId="165" fontId="7" fillId="0" borderId="10" xfId="2" applyNumberFormat="1" applyFont="1" applyFill="1" applyBorder="1" applyAlignment="1">
      <alignment horizontal="right" wrapText="1"/>
    </xf>
    <xf numFmtId="165" fontId="5" fillId="0" borderId="10" xfId="1" applyNumberFormat="1" applyFont="1" applyBorder="1"/>
    <xf numFmtId="3" fontId="5" fillId="0" borderId="10" xfId="0" applyNumberFormat="1" applyFont="1" applyBorder="1" applyProtection="1">
      <protection locked="0"/>
    </xf>
    <xf numFmtId="3" fontId="5" fillId="0" borderId="10" xfId="0" applyNumberFormat="1" applyFont="1" applyBorder="1"/>
    <xf numFmtId="165" fontId="5" fillId="0" borderId="10" xfId="0" applyNumberFormat="1" applyFont="1" applyBorder="1" applyAlignment="1"/>
    <xf numFmtId="164" fontId="5" fillId="0" borderId="10" xfId="0" applyNumberFormat="1" applyFont="1" applyBorder="1" applyAlignment="1"/>
    <xf numFmtId="164" fontId="5" fillId="0" borderId="16" xfId="0" applyNumberFormat="1" applyFont="1" applyBorder="1" applyAlignment="1"/>
    <xf numFmtId="164" fontId="6" fillId="0" borderId="10" xfId="0" applyNumberFormat="1" applyFont="1" applyBorder="1" applyAlignment="1"/>
    <xf numFmtId="164" fontId="6" fillId="0" borderId="16" xfId="0" applyNumberFormat="1" applyFont="1" applyBorder="1" applyAlignment="1"/>
    <xf numFmtId="0" fontId="6" fillId="0" borderId="16" xfId="0" applyFont="1" applyBorder="1" applyAlignment="1"/>
    <xf numFmtId="0" fontId="6" fillId="0" borderId="18" xfId="0" applyFont="1" applyBorder="1" applyAlignment="1"/>
    <xf numFmtId="0" fontId="6" fillId="0" borderId="16" xfId="0" applyNumberFormat="1" applyFont="1" applyBorder="1" applyAlignment="1"/>
    <xf numFmtId="0" fontId="0" fillId="0" borderId="16" xfId="0" applyBorder="1" applyAlignment="1"/>
    <xf numFmtId="0" fontId="0" fillId="0" borderId="18" xfId="0" applyBorder="1" applyAlignment="1"/>
    <xf numFmtId="0" fontId="5" fillId="0" borderId="7" xfId="0" applyFont="1" applyBorder="1" applyAlignment="1">
      <alignment horizontal="left"/>
    </xf>
    <xf numFmtId="37" fontId="5" fillId="0" borderId="15" xfId="0" applyNumberFormat="1" applyFont="1" applyBorder="1" applyAlignment="1"/>
    <xf numFmtId="7" fontId="5" fillId="0" borderId="7" xfId="0" applyNumberFormat="1" applyFont="1" applyBorder="1" applyAlignment="1"/>
    <xf numFmtId="3" fontId="5" fillId="0" borderId="7" xfId="0" applyNumberFormat="1" applyFont="1" applyBorder="1"/>
    <xf numFmtId="3" fontId="5" fillId="0" borderId="20" xfId="0" applyNumberFormat="1" applyFont="1" applyBorder="1"/>
    <xf numFmtId="3" fontId="1" fillId="0" borderId="20" xfId="0" applyNumberFormat="1" applyFont="1" applyBorder="1"/>
    <xf numFmtId="165" fontId="5" fillId="0" borderId="7" xfId="0" applyNumberFormat="1" applyFont="1" applyBorder="1" applyAlignment="1">
      <alignment horizontal="right"/>
    </xf>
    <xf numFmtId="7" fontId="5" fillId="0" borderId="7" xfId="0" applyNumberFormat="1" applyFont="1" applyBorder="1" applyAlignment="1">
      <alignment horizontal="right"/>
    </xf>
    <xf numFmtId="165" fontId="5" fillId="0" borderId="7" xfId="0" applyNumberFormat="1" applyFont="1" applyBorder="1" applyAlignment="1"/>
    <xf numFmtId="3" fontId="1" fillId="0" borderId="7" xfId="0" applyNumberFormat="1" applyFont="1" applyBorder="1"/>
    <xf numFmtId="37" fontId="5" fillId="0" borderId="7" xfId="0" applyNumberFormat="1" applyFont="1" applyBorder="1" applyAlignment="1"/>
    <xf numFmtId="49" fontId="5" fillId="0" borderId="0" xfId="0" applyNumberFormat="1" applyFont="1" applyFill="1" applyBorder="1" applyAlignment="1"/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Y728"/>
  <sheetViews>
    <sheetView tabSelected="1" showRuler="0" topLeftCell="B382" workbookViewId="0">
      <selection activeCell="B395" sqref="B1:AS395"/>
    </sheetView>
  </sheetViews>
  <sheetFormatPr baseColWidth="10" defaultColWidth="8.7109375" defaultRowHeight="16" x14ac:dyDescent="0.2"/>
  <cols>
    <col min="1" max="1" width="0" style="147" hidden="1" customWidth="1"/>
    <col min="2" max="2" width="21.7109375" style="147" customWidth="1"/>
    <col min="3" max="3" width="16.28515625" style="147" hidden="1" customWidth="1"/>
    <col min="4" max="4" width="7.85546875" style="147" hidden="1" customWidth="1"/>
    <col min="5" max="5" width="0" style="147" hidden="1" customWidth="1"/>
    <col min="6" max="6" width="6.85546875" style="147" hidden="1" customWidth="1"/>
    <col min="7" max="7" width="5.7109375" style="147" hidden="1" customWidth="1"/>
    <col min="8" max="8" width="9.28515625" style="147" hidden="1" customWidth="1"/>
    <col min="9" max="9" width="6.28515625" style="147" hidden="1" customWidth="1"/>
    <col min="10" max="11" width="0" style="147" hidden="1" customWidth="1"/>
    <col min="12" max="12" width="7.28515625" style="147" hidden="1" customWidth="1"/>
    <col min="13" max="13" width="0" style="147" hidden="1" customWidth="1"/>
    <col min="14" max="14" width="8.5703125" style="147" hidden="1" customWidth="1"/>
    <col min="15" max="15" width="6" style="147" hidden="1" customWidth="1"/>
    <col min="16" max="17" width="0" style="147" hidden="1" customWidth="1"/>
    <col min="18" max="18" width="7" style="147" hidden="1" customWidth="1"/>
    <col min="19" max="19" width="5.85546875" style="147" hidden="1" customWidth="1"/>
    <col min="20" max="20" width="8.5703125" style="147" hidden="1" customWidth="1"/>
    <col min="21" max="23" width="0" style="147" hidden="1" customWidth="1"/>
    <col min="24" max="24" width="6.42578125" style="147" hidden="1" customWidth="1"/>
    <col min="25" max="25" width="6.140625" style="147" hidden="1" customWidth="1"/>
    <col min="26" max="26" width="8.5703125" style="147" hidden="1" customWidth="1"/>
    <col min="27" max="29" width="0" style="147" hidden="1" customWidth="1"/>
    <col min="30" max="30" width="6.42578125" style="147" hidden="1" customWidth="1"/>
    <col min="31" max="31" width="5.85546875" style="147" hidden="1" customWidth="1"/>
    <col min="32" max="32" width="8.5703125" style="147" hidden="1" customWidth="1"/>
    <col min="33" max="33" width="0" style="147" hidden="1" customWidth="1"/>
    <col min="34" max="34" width="6.5703125" style="147" customWidth="1"/>
    <col min="35" max="35" width="9.140625" style="147" customWidth="1"/>
    <col min="36" max="36" width="7" style="147" customWidth="1"/>
    <col min="37" max="37" width="6.7109375" style="147" customWidth="1"/>
    <col min="38" max="38" width="10" style="147" customWidth="1"/>
    <col min="39" max="39" width="6.5703125" style="147" customWidth="1"/>
    <col min="40" max="40" width="9.42578125" style="147" bestFit="1" customWidth="1"/>
    <col min="41" max="41" width="10.7109375" style="147" customWidth="1"/>
    <col min="42" max="42" width="6.42578125" style="147" bestFit="1" customWidth="1"/>
    <col min="43" max="43" width="6.5703125" style="147" customWidth="1"/>
    <col min="44" max="44" width="8.7109375" style="147" customWidth="1"/>
    <col min="45" max="45" width="6.85546875" style="147" customWidth="1"/>
    <col min="46" max="46" width="8.85546875" style="147" customWidth="1"/>
    <col min="47" max="47" width="8.85546875" style="85" customWidth="1"/>
    <col min="48" max="74" width="8.85546875" style="147" customWidth="1"/>
  </cols>
  <sheetData>
    <row r="1" spans="1:74" x14ac:dyDescent="0.2">
      <c r="B1" s="190" t="s">
        <v>1548</v>
      </c>
    </row>
    <row r="3" spans="1:74" s="147" customFormat="1" x14ac:dyDescent="0.2">
      <c r="A3" s="177"/>
      <c r="D3" s="146">
        <v>2001</v>
      </c>
      <c r="E3" s="146">
        <v>2001</v>
      </c>
      <c r="F3" s="146">
        <v>2001</v>
      </c>
      <c r="G3" s="146">
        <v>2001</v>
      </c>
      <c r="H3" s="146">
        <v>2001</v>
      </c>
      <c r="I3" s="146">
        <v>2001</v>
      </c>
      <c r="J3" s="146">
        <v>2002</v>
      </c>
      <c r="K3" s="146">
        <v>2002</v>
      </c>
      <c r="L3" s="146">
        <v>2002</v>
      </c>
      <c r="M3" s="146">
        <v>2002</v>
      </c>
      <c r="N3" s="146">
        <v>2002</v>
      </c>
      <c r="O3" s="146">
        <v>2002</v>
      </c>
      <c r="P3" s="146">
        <v>2003</v>
      </c>
      <c r="Q3" s="146">
        <v>2003</v>
      </c>
      <c r="R3" s="146">
        <v>2003</v>
      </c>
      <c r="S3" s="146">
        <v>2003</v>
      </c>
      <c r="T3" s="146">
        <v>2003</v>
      </c>
      <c r="U3" s="146">
        <v>2003</v>
      </c>
      <c r="V3" s="146">
        <v>2004</v>
      </c>
      <c r="W3" s="146">
        <v>2004</v>
      </c>
      <c r="X3" s="146">
        <v>2004</v>
      </c>
      <c r="Y3" s="146">
        <v>2004</v>
      </c>
      <c r="Z3" s="146">
        <v>2004</v>
      </c>
      <c r="AA3" s="146">
        <v>2004</v>
      </c>
      <c r="AB3" s="146">
        <v>2005</v>
      </c>
      <c r="AC3" s="146">
        <v>2005</v>
      </c>
      <c r="AD3" s="146">
        <v>2005</v>
      </c>
      <c r="AE3" s="146">
        <v>2005</v>
      </c>
      <c r="AF3" s="146">
        <v>2005</v>
      </c>
      <c r="AG3" s="146">
        <v>2005</v>
      </c>
      <c r="AH3" s="226">
        <v>2006</v>
      </c>
      <c r="AI3" s="146">
        <v>2006</v>
      </c>
      <c r="AJ3" s="146">
        <v>2006</v>
      </c>
      <c r="AK3" s="146">
        <v>2006</v>
      </c>
      <c r="AL3" s="146">
        <v>2006</v>
      </c>
      <c r="AM3" s="146">
        <v>2006</v>
      </c>
      <c r="AN3" s="226" t="s">
        <v>971</v>
      </c>
      <c r="AO3" s="146" t="s">
        <v>971</v>
      </c>
      <c r="AP3" s="146" t="s">
        <v>971</v>
      </c>
      <c r="AQ3" s="146" t="s">
        <v>971</v>
      </c>
      <c r="AR3" s="146" t="s">
        <v>971</v>
      </c>
      <c r="AS3" s="235" t="s">
        <v>971</v>
      </c>
      <c r="AU3" s="175"/>
    </row>
    <row r="4" spans="1:74" s="147" customFormat="1" x14ac:dyDescent="0.2">
      <c r="A4" s="177"/>
      <c r="D4" s="146"/>
      <c r="E4" s="146" t="s">
        <v>1906</v>
      </c>
      <c r="F4" s="146" t="s">
        <v>1894</v>
      </c>
      <c r="G4" s="146"/>
      <c r="H4" s="146" t="s">
        <v>1905</v>
      </c>
      <c r="I4" s="146"/>
      <c r="J4" s="146"/>
      <c r="K4" s="146" t="s">
        <v>1906</v>
      </c>
      <c r="L4" s="146" t="s">
        <v>1894</v>
      </c>
      <c r="M4" s="146"/>
      <c r="N4" s="146" t="s">
        <v>1905</v>
      </c>
      <c r="O4" s="146"/>
      <c r="P4" s="146"/>
      <c r="Q4" s="146" t="s">
        <v>1906</v>
      </c>
      <c r="R4" s="146" t="s">
        <v>1894</v>
      </c>
      <c r="S4" s="146"/>
      <c r="T4" s="146" t="s">
        <v>1905</v>
      </c>
      <c r="U4" s="146"/>
      <c r="V4" s="146"/>
      <c r="W4" s="146" t="s">
        <v>1906</v>
      </c>
      <c r="X4" s="146" t="s">
        <v>1894</v>
      </c>
      <c r="Y4" s="146"/>
      <c r="Z4" s="146" t="s">
        <v>1905</v>
      </c>
      <c r="AA4" s="146"/>
      <c r="AB4" s="146"/>
      <c r="AC4" s="146" t="s">
        <v>1906</v>
      </c>
      <c r="AD4" s="146" t="s">
        <v>1894</v>
      </c>
      <c r="AE4" s="146"/>
      <c r="AF4" s="146" t="s">
        <v>1905</v>
      </c>
      <c r="AG4" s="146"/>
      <c r="AH4" s="226"/>
      <c r="AI4" s="146" t="s">
        <v>1906</v>
      </c>
      <c r="AJ4" s="146" t="s">
        <v>1894</v>
      </c>
      <c r="AK4" s="146"/>
      <c r="AL4" s="146" t="s">
        <v>1905</v>
      </c>
      <c r="AM4" s="146"/>
      <c r="AN4" s="226"/>
      <c r="AO4" s="146" t="s">
        <v>1906</v>
      </c>
      <c r="AP4" s="146" t="s">
        <v>1894</v>
      </c>
      <c r="AQ4" s="146"/>
      <c r="AR4" s="146" t="s">
        <v>1905</v>
      </c>
      <c r="AS4" s="235"/>
      <c r="AU4" s="175"/>
    </row>
    <row r="5" spans="1:74" s="29" customFormat="1" ht="15.75" customHeight="1" x14ac:dyDescent="0.2">
      <c r="A5" s="146" t="s">
        <v>725</v>
      </c>
      <c r="B5" s="55"/>
      <c r="C5" s="55"/>
      <c r="D5" s="146"/>
      <c r="E5" s="146" t="s">
        <v>1907</v>
      </c>
      <c r="F5" s="95" t="s">
        <v>1892</v>
      </c>
      <c r="G5" s="146" t="s">
        <v>725</v>
      </c>
      <c r="H5" s="146" t="s">
        <v>1904</v>
      </c>
      <c r="I5" s="146" t="s">
        <v>2238</v>
      </c>
      <c r="J5" s="190"/>
      <c r="K5" s="146" t="s">
        <v>1907</v>
      </c>
      <c r="L5" s="95" t="s">
        <v>1892</v>
      </c>
      <c r="M5" s="146" t="s">
        <v>725</v>
      </c>
      <c r="N5" s="146" t="s">
        <v>1904</v>
      </c>
      <c r="O5" s="146" t="s">
        <v>2238</v>
      </c>
      <c r="P5" s="190"/>
      <c r="Q5" s="146" t="s">
        <v>1907</v>
      </c>
      <c r="R5" s="95" t="s">
        <v>1892</v>
      </c>
      <c r="S5" s="146" t="s">
        <v>725</v>
      </c>
      <c r="T5" s="146" t="s">
        <v>1904</v>
      </c>
      <c r="U5" s="146" t="s">
        <v>2238</v>
      </c>
      <c r="V5" s="190"/>
      <c r="W5" s="146" t="s">
        <v>1907</v>
      </c>
      <c r="X5" s="95" t="s">
        <v>1892</v>
      </c>
      <c r="Y5" s="146" t="s">
        <v>725</v>
      </c>
      <c r="Z5" s="146" t="s">
        <v>1904</v>
      </c>
      <c r="AA5" s="146" t="s">
        <v>2238</v>
      </c>
      <c r="AB5" s="190"/>
      <c r="AC5" s="146" t="s">
        <v>1907</v>
      </c>
      <c r="AD5" s="95" t="s">
        <v>1892</v>
      </c>
      <c r="AE5" s="146" t="s">
        <v>725</v>
      </c>
      <c r="AF5" s="146" t="s">
        <v>1904</v>
      </c>
      <c r="AG5" s="146" t="s">
        <v>2238</v>
      </c>
      <c r="AH5" s="231"/>
      <c r="AI5" s="146" t="s">
        <v>1907</v>
      </c>
      <c r="AJ5" s="146" t="s">
        <v>1892</v>
      </c>
      <c r="AK5" s="146" t="s">
        <v>725</v>
      </c>
      <c r="AL5" s="146" t="s">
        <v>1904</v>
      </c>
      <c r="AM5" s="146" t="s">
        <v>2238</v>
      </c>
      <c r="AN5" s="231"/>
      <c r="AO5" s="146" t="s">
        <v>1907</v>
      </c>
      <c r="AP5" s="95" t="s">
        <v>1892</v>
      </c>
      <c r="AQ5" s="146" t="s">
        <v>725</v>
      </c>
      <c r="AR5" s="146" t="s">
        <v>1904</v>
      </c>
      <c r="AS5" s="235" t="s">
        <v>2238</v>
      </c>
      <c r="AT5" s="55"/>
      <c r="AU5" s="176"/>
      <c r="AV5" s="55"/>
      <c r="AW5" s="55"/>
      <c r="AX5" s="55"/>
      <c r="AY5" s="55"/>
      <c r="AZ5" s="55"/>
      <c r="BA5" s="55"/>
      <c r="BB5" s="55"/>
      <c r="BC5" s="55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</row>
    <row r="6" spans="1:74" s="29" customFormat="1" ht="15.75" customHeight="1" x14ac:dyDescent="0.2">
      <c r="A6" s="146" t="s">
        <v>1891</v>
      </c>
      <c r="B6" s="243" t="s">
        <v>2680</v>
      </c>
      <c r="C6" s="243" t="s">
        <v>2681</v>
      </c>
      <c r="D6" s="244" t="s">
        <v>972</v>
      </c>
      <c r="E6" s="245" t="s">
        <v>1893</v>
      </c>
      <c r="F6" s="245" t="s">
        <v>1893</v>
      </c>
      <c r="G6" s="245" t="s">
        <v>968</v>
      </c>
      <c r="H6" s="245" t="s">
        <v>968</v>
      </c>
      <c r="I6" s="245" t="s">
        <v>968</v>
      </c>
      <c r="J6" s="244" t="s">
        <v>972</v>
      </c>
      <c r="K6" s="245" t="s">
        <v>1893</v>
      </c>
      <c r="L6" s="245" t="s">
        <v>1893</v>
      </c>
      <c r="M6" s="245" t="s">
        <v>968</v>
      </c>
      <c r="N6" s="245" t="s">
        <v>968</v>
      </c>
      <c r="O6" s="245" t="s">
        <v>968</v>
      </c>
      <c r="P6" s="244" t="s">
        <v>972</v>
      </c>
      <c r="Q6" s="245" t="s">
        <v>1893</v>
      </c>
      <c r="R6" s="245" t="s">
        <v>1893</v>
      </c>
      <c r="S6" s="245" t="s">
        <v>968</v>
      </c>
      <c r="T6" s="245" t="s">
        <v>968</v>
      </c>
      <c r="U6" s="245" t="s">
        <v>968</v>
      </c>
      <c r="V6" s="244" t="s">
        <v>972</v>
      </c>
      <c r="W6" s="245" t="s">
        <v>1893</v>
      </c>
      <c r="X6" s="245" t="s">
        <v>1893</v>
      </c>
      <c r="Y6" s="245" t="s">
        <v>968</v>
      </c>
      <c r="Z6" s="245" t="s">
        <v>968</v>
      </c>
      <c r="AA6" s="245" t="s">
        <v>968</v>
      </c>
      <c r="AB6" s="244" t="s">
        <v>972</v>
      </c>
      <c r="AC6" s="245" t="s">
        <v>1893</v>
      </c>
      <c r="AD6" s="245" t="s">
        <v>1893</v>
      </c>
      <c r="AE6" s="245" t="s">
        <v>968</v>
      </c>
      <c r="AF6" s="245" t="s">
        <v>968</v>
      </c>
      <c r="AG6" s="245" t="s">
        <v>968</v>
      </c>
      <c r="AH6" s="246" t="s">
        <v>972</v>
      </c>
      <c r="AI6" s="245" t="s">
        <v>1893</v>
      </c>
      <c r="AJ6" s="245" t="s">
        <v>1893</v>
      </c>
      <c r="AK6" s="245" t="s">
        <v>968</v>
      </c>
      <c r="AL6" s="245" t="s">
        <v>968</v>
      </c>
      <c r="AM6" s="245" t="s">
        <v>968</v>
      </c>
      <c r="AN6" s="246" t="s">
        <v>972</v>
      </c>
      <c r="AO6" s="245" t="s">
        <v>1893</v>
      </c>
      <c r="AP6" s="245" t="s">
        <v>1893</v>
      </c>
      <c r="AQ6" s="245" t="s">
        <v>968</v>
      </c>
      <c r="AR6" s="245" t="s">
        <v>968</v>
      </c>
      <c r="AS6" s="247" t="s">
        <v>968</v>
      </c>
      <c r="AT6" s="55"/>
      <c r="AU6" s="176"/>
      <c r="AV6" s="55"/>
      <c r="AW6" s="55"/>
      <c r="AX6" s="55"/>
      <c r="AY6" s="55"/>
      <c r="AZ6" s="55"/>
      <c r="BA6" s="55"/>
      <c r="BB6" s="55"/>
      <c r="BC6" s="55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</row>
    <row r="7" spans="1:74" s="29" customFormat="1" ht="15.75" customHeight="1" x14ac:dyDescent="0.2">
      <c r="A7" s="190"/>
      <c r="B7" s="55"/>
      <c r="C7" s="55"/>
      <c r="D7" s="191"/>
      <c r="E7" s="55"/>
      <c r="F7" s="55"/>
      <c r="G7" s="191"/>
      <c r="H7" s="191"/>
      <c r="I7" s="55"/>
      <c r="J7" s="55"/>
      <c r="K7" s="55"/>
      <c r="L7" s="55"/>
      <c r="M7" s="191"/>
      <c r="N7" s="192"/>
      <c r="O7" s="192"/>
      <c r="P7" s="192"/>
      <c r="Q7" s="55"/>
      <c r="R7" s="26"/>
      <c r="S7" s="191"/>
      <c r="T7" s="26"/>
      <c r="U7" s="26"/>
      <c r="V7" s="55"/>
      <c r="W7" s="193"/>
      <c r="X7" s="192"/>
      <c r="Y7" s="191"/>
      <c r="Z7" s="55"/>
      <c r="AA7" s="192"/>
      <c r="AB7" s="55"/>
      <c r="AC7" s="194"/>
      <c r="AD7" s="55"/>
      <c r="AE7" s="191"/>
      <c r="AF7" s="55"/>
      <c r="AG7" s="55"/>
      <c r="AH7" s="227"/>
      <c r="AI7" s="55"/>
      <c r="AJ7" s="55"/>
      <c r="AK7" s="191"/>
      <c r="AL7" s="55"/>
      <c r="AM7" s="55"/>
      <c r="AN7" s="227"/>
      <c r="AO7" s="55"/>
      <c r="AP7" s="55"/>
      <c r="AQ7" s="191"/>
      <c r="AR7" s="55"/>
      <c r="AS7" s="236"/>
      <c r="AT7" s="55"/>
      <c r="AU7" s="176"/>
      <c r="AV7" s="55"/>
      <c r="AW7" s="55"/>
      <c r="AX7" s="55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</row>
    <row r="8" spans="1:74" s="29" customFormat="1" ht="15.75" customHeight="1" x14ac:dyDescent="0.2">
      <c r="A8" s="190"/>
      <c r="B8" s="243" t="s">
        <v>724</v>
      </c>
      <c r="C8" s="256"/>
      <c r="D8" s="257"/>
      <c r="E8" s="243"/>
      <c r="F8" s="243"/>
      <c r="G8" s="257"/>
      <c r="H8" s="257"/>
      <c r="I8" s="243"/>
      <c r="J8" s="243"/>
      <c r="K8" s="243"/>
      <c r="L8" s="243"/>
      <c r="M8" s="257"/>
      <c r="N8" s="258"/>
      <c r="O8" s="258"/>
      <c r="P8" s="258"/>
      <c r="Q8" s="243"/>
      <c r="R8" s="259"/>
      <c r="S8" s="257"/>
      <c r="T8" s="259"/>
      <c r="U8" s="259"/>
      <c r="V8" s="243"/>
      <c r="W8" s="260"/>
      <c r="X8" s="258"/>
      <c r="Y8" s="257"/>
      <c r="Z8" s="243"/>
      <c r="AA8" s="258"/>
      <c r="AB8" s="243"/>
      <c r="AC8" s="261"/>
      <c r="AD8" s="243"/>
      <c r="AE8" s="257"/>
      <c r="AF8" s="243"/>
      <c r="AG8" s="243"/>
      <c r="AH8" s="262"/>
      <c r="AI8" s="243"/>
      <c r="AJ8" s="243"/>
      <c r="AK8" s="257"/>
      <c r="AL8" s="243"/>
      <c r="AM8" s="243"/>
      <c r="AN8" s="262"/>
      <c r="AO8" s="243"/>
      <c r="AP8" s="243"/>
      <c r="AQ8" s="257"/>
      <c r="AR8" s="243"/>
      <c r="AS8" s="263"/>
      <c r="AT8" s="55"/>
      <c r="AU8" s="176"/>
      <c r="AV8" s="55"/>
      <c r="AW8" s="55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</row>
    <row r="9" spans="1:74" s="80" customFormat="1" ht="15.75" customHeight="1" x14ac:dyDescent="0.15">
      <c r="A9" s="177">
        <v>1</v>
      </c>
      <c r="B9" s="195" t="s">
        <v>723</v>
      </c>
      <c r="C9" s="195" t="s">
        <v>2727</v>
      </c>
      <c r="D9" s="88">
        <v>287260</v>
      </c>
      <c r="E9" s="148">
        <v>21553906</v>
      </c>
      <c r="F9" s="196">
        <f>E9/D9</f>
        <v>75.032743855740449</v>
      </c>
      <c r="G9" s="156">
        <v>1</v>
      </c>
      <c r="H9" s="156">
        <v>13</v>
      </c>
      <c r="I9" s="156">
        <v>34</v>
      </c>
      <c r="J9" s="88">
        <v>288000</v>
      </c>
      <c r="K9" s="149">
        <v>21252939</v>
      </c>
      <c r="L9" s="197">
        <f>K9/J9</f>
        <v>73.794927083333334</v>
      </c>
      <c r="M9" s="156">
        <v>1</v>
      </c>
      <c r="N9" s="156">
        <v>12</v>
      </c>
      <c r="O9" s="156">
        <v>41</v>
      </c>
      <c r="P9" s="88">
        <v>287604</v>
      </c>
      <c r="Q9" s="178">
        <v>23100919</v>
      </c>
      <c r="R9" s="179">
        <f>Q9/P9</f>
        <v>80.32196701019457</v>
      </c>
      <c r="S9" s="156">
        <v>1</v>
      </c>
      <c r="T9" s="156">
        <v>5</v>
      </c>
      <c r="U9" s="156">
        <v>27</v>
      </c>
      <c r="V9" s="90">
        <v>287410</v>
      </c>
      <c r="W9" s="152">
        <v>24560602</v>
      </c>
      <c r="X9" s="44">
        <f>W9/V9</f>
        <v>85.454931978706384</v>
      </c>
      <c r="Y9" s="156">
        <v>1</v>
      </c>
      <c r="Z9" s="156">
        <v>6</v>
      </c>
      <c r="AA9" s="156">
        <v>29</v>
      </c>
      <c r="AB9" s="182">
        <v>287385</v>
      </c>
      <c r="AC9" s="181">
        <v>20611051</v>
      </c>
      <c r="AD9" s="198">
        <f>AC9/AB9</f>
        <v>71.719299893870598</v>
      </c>
      <c r="AE9" s="156">
        <v>1</v>
      </c>
      <c r="AF9" s="156">
        <v>10</v>
      </c>
      <c r="AG9" s="156">
        <v>49</v>
      </c>
      <c r="AH9" s="250">
        <v>286620</v>
      </c>
      <c r="AI9" s="180">
        <v>22057574</v>
      </c>
      <c r="AJ9" s="199">
        <f>AI9/AH9</f>
        <v>76.957553555229921</v>
      </c>
      <c r="AK9" s="156">
        <v>1</v>
      </c>
      <c r="AL9" s="156">
        <v>10</v>
      </c>
      <c r="AM9" s="156">
        <v>44</v>
      </c>
      <c r="AN9" s="232">
        <f>D9+J9+P9+V9+AB9+AH9</f>
        <v>1724279</v>
      </c>
      <c r="AO9" s="200">
        <f>E9+K9+Q9+W9+AC9+AI9</f>
        <v>133136991</v>
      </c>
      <c r="AP9" s="196">
        <f>AO9/AN9</f>
        <v>77.213137201114208</v>
      </c>
      <c r="AQ9" s="156">
        <v>1</v>
      </c>
      <c r="AR9" s="156">
        <v>6</v>
      </c>
      <c r="AS9" s="237">
        <v>33</v>
      </c>
      <c r="AT9" s="189"/>
      <c r="AU9" s="85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</row>
    <row r="10" spans="1:74" s="157" customFormat="1" ht="15.75" customHeight="1" x14ac:dyDescent="0.2">
      <c r="A10" s="131">
        <v>1</v>
      </c>
      <c r="B10" s="158" t="s">
        <v>522</v>
      </c>
      <c r="C10" s="158" t="s">
        <v>57</v>
      </c>
      <c r="D10" s="159">
        <v>382446</v>
      </c>
      <c r="E10" s="160">
        <v>9435406</v>
      </c>
      <c r="F10" s="161">
        <f>E10/D10</f>
        <v>24.671211099083269</v>
      </c>
      <c r="G10" s="142">
        <v>2</v>
      </c>
      <c r="H10" s="142">
        <v>56</v>
      </c>
      <c r="I10" s="142">
        <v>156</v>
      </c>
      <c r="J10" s="159">
        <v>382700</v>
      </c>
      <c r="K10" s="162">
        <v>9712957</v>
      </c>
      <c r="L10" s="163">
        <f>K10/J10</f>
        <v>25.380081003396917</v>
      </c>
      <c r="M10" s="142">
        <v>2</v>
      </c>
      <c r="N10" s="142">
        <v>53</v>
      </c>
      <c r="O10" s="142">
        <v>155</v>
      </c>
      <c r="P10" s="159">
        <v>382295</v>
      </c>
      <c r="Q10" s="164">
        <v>10318654</v>
      </c>
      <c r="R10" s="166">
        <f>Q10/P10</f>
        <v>26.991339149086439</v>
      </c>
      <c r="S10" s="142">
        <v>2</v>
      </c>
      <c r="T10" s="142">
        <v>55</v>
      </c>
      <c r="U10" s="142">
        <v>151</v>
      </c>
      <c r="V10" s="215">
        <v>382400</v>
      </c>
      <c r="W10" s="216">
        <v>10435333</v>
      </c>
      <c r="X10" s="168">
        <f>W10/V10</f>
        <v>27.289050732217571</v>
      </c>
      <c r="Y10" s="142">
        <v>2</v>
      </c>
      <c r="Z10" s="142">
        <v>55</v>
      </c>
      <c r="AA10" s="142">
        <v>157</v>
      </c>
      <c r="AB10" s="217">
        <v>387711</v>
      </c>
      <c r="AC10" s="170">
        <v>11017709</v>
      </c>
      <c r="AD10" s="171">
        <f>AC10/AB10</f>
        <v>28.417323728240881</v>
      </c>
      <c r="AE10" s="142">
        <v>2</v>
      </c>
      <c r="AF10" s="142">
        <v>56</v>
      </c>
      <c r="AG10" s="142">
        <v>159</v>
      </c>
      <c r="AH10" s="251">
        <v>387970</v>
      </c>
      <c r="AI10" s="172">
        <v>12912840</v>
      </c>
      <c r="AJ10" s="248">
        <f>AI10/AH10</f>
        <v>33.283088898626183</v>
      </c>
      <c r="AK10" s="142">
        <v>2</v>
      </c>
      <c r="AL10" s="142">
        <v>52</v>
      </c>
      <c r="AM10" s="142">
        <v>143</v>
      </c>
      <c r="AN10" s="233">
        <f>D10+J10+P10+V10+AB10+AH10</f>
        <v>2305522</v>
      </c>
      <c r="AO10" s="174">
        <f>E10+K10+Q10+W10+AC10+AI10</f>
        <v>63832899</v>
      </c>
      <c r="AP10" s="161">
        <f>AO10/AN10</f>
        <v>27.686961564452648</v>
      </c>
      <c r="AQ10" s="142">
        <v>2</v>
      </c>
      <c r="AR10" s="142">
        <v>60</v>
      </c>
      <c r="AS10" s="238">
        <v>162</v>
      </c>
      <c r="AT10" s="219"/>
      <c r="AU10" s="222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</row>
    <row r="11" spans="1:74" s="29" customFormat="1" ht="15.75" customHeight="1" x14ac:dyDescent="0.2">
      <c r="A11" s="190"/>
      <c r="B11" s="55" t="s">
        <v>1908</v>
      </c>
      <c r="D11" s="191"/>
      <c r="E11" s="221"/>
      <c r="F11" s="201"/>
      <c r="G11" s="221">
        <v>2</v>
      </c>
      <c r="H11" s="221">
        <v>118</v>
      </c>
      <c r="I11" s="106">
        <v>309</v>
      </c>
      <c r="J11" s="202"/>
      <c r="K11" s="201"/>
      <c r="L11" s="194"/>
      <c r="M11" s="221">
        <v>2</v>
      </c>
      <c r="N11" s="106">
        <v>117</v>
      </c>
      <c r="O11" s="106">
        <v>307</v>
      </c>
      <c r="P11" s="204"/>
      <c r="Q11" s="194"/>
      <c r="R11" s="205"/>
      <c r="S11" s="221">
        <v>2</v>
      </c>
      <c r="T11" s="106">
        <v>117</v>
      </c>
      <c r="U11" s="106">
        <v>308</v>
      </c>
      <c r="V11" s="194"/>
      <c r="W11" s="192"/>
      <c r="X11" s="191"/>
      <c r="Y11" s="221">
        <v>2</v>
      </c>
      <c r="Z11" s="106">
        <v>115</v>
      </c>
      <c r="AA11" s="106">
        <v>310</v>
      </c>
      <c r="AB11" s="65"/>
      <c r="AC11" s="207"/>
      <c r="AD11" s="208"/>
      <c r="AE11" s="221">
        <v>2</v>
      </c>
      <c r="AF11" s="106">
        <v>115</v>
      </c>
      <c r="AG11" s="106">
        <v>308</v>
      </c>
      <c r="AH11" s="285">
        <f>AH9+AH10</f>
        <v>674590</v>
      </c>
      <c r="AI11" s="285">
        <f>AI9+AI10</f>
        <v>34970414</v>
      </c>
      <c r="AJ11" s="291">
        <f>AI11/AH11</f>
        <v>51.83950844216487</v>
      </c>
      <c r="AK11" s="221">
        <v>2</v>
      </c>
      <c r="AL11" s="106">
        <v>116</v>
      </c>
      <c r="AM11" s="106">
        <v>310</v>
      </c>
      <c r="AN11" s="285">
        <f>AN9+AN10</f>
        <v>4029801</v>
      </c>
      <c r="AO11" s="294">
        <f>AO9+AO10</f>
        <v>196969890</v>
      </c>
      <c r="AP11" s="286">
        <f>AO11/AN11</f>
        <v>48.878316820110967</v>
      </c>
      <c r="AQ11" s="221">
        <v>2</v>
      </c>
      <c r="AR11" s="106">
        <v>118</v>
      </c>
      <c r="AS11" s="239">
        <v>321</v>
      </c>
      <c r="AT11" s="55"/>
      <c r="AU11" s="176"/>
      <c r="AV11" s="55"/>
      <c r="AW11" s="55"/>
      <c r="AX11" s="55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</row>
    <row r="12" spans="1:74" s="29" customFormat="1" ht="15.75" customHeight="1" x14ac:dyDescent="0.2">
      <c r="A12" s="190"/>
      <c r="B12" s="55"/>
      <c r="C12" s="55"/>
      <c r="D12" s="191"/>
      <c r="E12" s="221"/>
      <c r="F12" s="201"/>
      <c r="G12" s="221"/>
      <c r="H12" s="191"/>
      <c r="I12" s="194"/>
      <c r="J12" s="202"/>
      <c r="K12" s="201"/>
      <c r="L12" s="194"/>
      <c r="M12" s="191"/>
      <c r="N12" s="203"/>
      <c r="O12" s="191"/>
      <c r="P12" s="204"/>
      <c r="Q12" s="194"/>
      <c r="R12" s="205"/>
      <c r="S12" s="191"/>
      <c r="T12" s="63"/>
      <c r="U12" s="205"/>
      <c r="V12" s="194"/>
      <c r="W12" s="192"/>
      <c r="X12" s="191"/>
      <c r="Y12" s="191"/>
      <c r="Z12" s="194"/>
      <c r="AA12" s="206"/>
      <c r="AB12" s="65"/>
      <c r="AC12" s="207"/>
      <c r="AD12" s="208"/>
      <c r="AE12" s="191"/>
      <c r="AF12" s="209"/>
      <c r="AG12" s="194"/>
      <c r="AH12" s="252"/>
      <c r="AI12" s="208"/>
      <c r="AJ12" s="194"/>
      <c r="AK12" s="191"/>
      <c r="AL12" s="55"/>
      <c r="AM12" s="194"/>
      <c r="AN12" s="228"/>
      <c r="AO12" s="55"/>
      <c r="AP12" s="55"/>
      <c r="AQ12" s="191"/>
      <c r="AR12" s="55"/>
      <c r="AS12" s="236"/>
      <c r="AT12" s="55"/>
      <c r="AU12" s="176"/>
      <c r="AV12" s="55"/>
      <c r="AW12" s="55"/>
      <c r="AX12" s="55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</row>
    <row r="13" spans="1:74" s="29" customFormat="1" ht="15.75" customHeight="1" x14ac:dyDescent="0.2">
      <c r="A13" s="190"/>
      <c r="B13" s="243" t="s">
        <v>726</v>
      </c>
      <c r="C13" s="256"/>
      <c r="D13" s="257"/>
      <c r="E13" s="264"/>
      <c r="F13" s="265"/>
      <c r="G13" s="257"/>
      <c r="H13" s="257"/>
      <c r="I13" s="261"/>
      <c r="J13" s="266"/>
      <c r="K13" s="265"/>
      <c r="L13" s="261"/>
      <c r="M13" s="257"/>
      <c r="N13" s="267"/>
      <c r="O13" s="257"/>
      <c r="P13" s="268"/>
      <c r="Q13" s="261"/>
      <c r="R13" s="269"/>
      <c r="S13" s="257"/>
      <c r="T13" s="270"/>
      <c r="U13" s="269"/>
      <c r="V13" s="261"/>
      <c r="W13" s="258"/>
      <c r="X13" s="257"/>
      <c r="Y13" s="257"/>
      <c r="Z13" s="261"/>
      <c r="AA13" s="271"/>
      <c r="AB13" s="272"/>
      <c r="AC13" s="273"/>
      <c r="AD13" s="274"/>
      <c r="AE13" s="257"/>
      <c r="AF13" s="275"/>
      <c r="AG13" s="261"/>
      <c r="AH13" s="276"/>
      <c r="AI13" s="274"/>
      <c r="AJ13" s="261"/>
      <c r="AK13" s="257"/>
      <c r="AL13" s="261"/>
      <c r="AM13" s="243"/>
      <c r="AN13" s="262"/>
      <c r="AO13" s="243"/>
      <c r="AP13" s="243"/>
      <c r="AQ13" s="257"/>
      <c r="AR13" s="243"/>
      <c r="AS13" s="263"/>
      <c r="AT13" s="55"/>
      <c r="AU13" s="176"/>
      <c r="AV13" s="55"/>
      <c r="AW13" s="55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</row>
    <row r="14" spans="1:74" ht="15.75" customHeight="1" x14ac:dyDescent="0.2">
      <c r="A14" s="177">
        <v>2</v>
      </c>
      <c r="B14" s="195" t="s">
        <v>486</v>
      </c>
      <c r="C14" s="195" t="s">
        <v>57</v>
      </c>
      <c r="D14" s="88">
        <v>52350</v>
      </c>
      <c r="E14" s="148">
        <v>6802009</v>
      </c>
      <c r="F14" s="196">
        <f t="shared" ref="F14:F25" si="0">E14/D14</f>
        <v>129.93331423113659</v>
      </c>
      <c r="G14" s="156">
        <v>1</v>
      </c>
      <c r="H14" s="156">
        <v>2</v>
      </c>
      <c r="I14" s="156">
        <v>2</v>
      </c>
      <c r="J14" s="88">
        <v>54000</v>
      </c>
      <c r="K14" s="149">
        <v>7236725</v>
      </c>
      <c r="L14" s="197">
        <f t="shared" ref="L14:L25" si="1">K14/J14</f>
        <v>134.01342592592593</v>
      </c>
      <c r="M14" s="156">
        <v>1</v>
      </c>
      <c r="N14" s="156">
        <v>1</v>
      </c>
      <c r="O14" s="156">
        <v>6</v>
      </c>
      <c r="P14" s="88">
        <v>55278</v>
      </c>
      <c r="Q14" s="178">
        <v>7004019</v>
      </c>
      <c r="R14" s="179">
        <f t="shared" ref="R14:R25" si="2">Q14/P14</f>
        <v>126.70536198849452</v>
      </c>
      <c r="S14" s="156">
        <v>1</v>
      </c>
      <c r="T14" s="156">
        <v>1</v>
      </c>
      <c r="U14" s="156">
        <v>5</v>
      </c>
      <c r="V14" s="90">
        <v>56754</v>
      </c>
      <c r="W14" s="152">
        <v>7422630</v>
      </c>
      <c r="X14" s="44">
        <f t="shared" ref="X14:X25" si="3">W14/V14</f>
        <v>130.78602389258907</v>
      </c>
      <c r="Y14" s="156">
        <v>1</v>
      </c>
      <c r="Z14" s="156">
        <v>1</v>
      </c>
      <c r="AA14" s="156">
        <v>8</v>
      </c>
      <c r="AB14" s="182">
        <v>58420</v>
      </c>
      <c r="AC14" s="181">
        <v>6603191</v>
      </c>
      <c r="AD14" s="198">
        <f t="shared" ref="AD14:AD25" si="4">AC14/AB14</f>
        <v>113.02963026360835</v>
      </c>
      <c r="AE14" s="156">
        <v>1</v>
      </c>
      <c r="AF14" s="156">
        <v>4</v>
      </c>
      <c r="AG14" s="156">
        <v>15</v>
      </c>
      <c r="AH14" s="250">
        <v>58491</v>
      </c>
      <c r="AI14" s="180">
        <v>6726439</v>
      </c>
      <c r="AJ14" s="199">
        <f t="shared" ref="AJ14:AJ26" si="5">AI14/AH14</f>
        <v>114.99955548716896</v>
      </c>
      <c r="AK14" s="156">
        <v>1</v>
      </c>
      <c r="AL14" s="156">
        <v>5</v>
      </c>
      <c r="AM14" s="156">
        <v>18</v>
      </c>
      <c r="AN14" s="232">
        <f t="shared" ref="AN14:AN25" si="6">D14+J14+P14+V14+AB14+AH14</f>
        <v>335293</v>
      </c>
      <c r="AO14" s="200">
        <f t="shared" ref="AO14:AO25" si="7">E14+K14+Q14+W14+AC14+AI14</f>
        <v>41795013</v>
      </c>
      <c r="AP14" s="196">
        <f t="shared" ref="AP14:AP26" si="8">AO14/AN14</f>
        <v>124.65220866525695</v>
      </c>
      <c r="AQ14" s="156">
        <v>1</v>
      </c>
      <c r="AR14" s="156">
        <v>2</v>
      </c>
      <c r="AS14" s="237">
        <v>7</v>
      </c>
      <c r="AT14" s="189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</row>
    <row r="15" spans="1:74" ht="15.75" customHeight="1" x14ac:dyDescent="0.2">
      <c r="A15" s="177">
        <v>2</v>
      </c>
      <c r="B15" s="195" t="s">
        <v>163</v>
      </c>
      <c r="C15" s="195" t="s">
        <v>2718</v>
      </c>
      <c r="D15" s="88">
        <v>61800</v>
      </c>
      <c r="E15" s="148">
        <v>2818984</v>
      </c>
      <c r="F15" s="196">
        <f t="shared" si="0"/>
        <v>45.614627831715211</v>
      </c>
      <c r="G15" s="156">
        <v>2</v>
      </c>
      <c r="H15" s="156">
        <v>27</v>
      </c>
      <c r="I15" s="156">
        <v>86</v>
      </c>
      <c r="J15" s="88">
        <v>62177</v>
      </c>
      <c r="K15" s="149">
        <v>2597900</v>
      </c>
      <c r="L15" s="197">
        <f t="shared" si="1"/>
        <v>41.782331087057912</v>
      </c>
      <c r="M15" s="156">
        <v>2</v>
      </c>
      <c r="N15" s="156">
        <v>33</v>
      </c>
      <c r="O15" s="156">
        <v>98</v>
      </c>
      <c r="P15" s="88">
        <v>62295</v>
      </c>
      <c r="Q15" s="178">
        <v>2744729</v>
      </c>
      <c r="R15" s="179">
        <f t="shared" si="2"/>
        <v>44.060181394975523</v>
      </c>
      <c r="S15" s="156">
        <v>2</v>
      </c>
      <c r="T15" s="156">
        <v>26</v>
      </c>
      <c r="U15" s="156">
        <v>84</v>
      </c>
      <c r="V15" s="90">
        <v>62243</v>
      </c>
      <c r="W15" s="152">
        <v>2725624</v>
      </c>
      <c r="X15" s="44">
        <f t="shared" si="3"/>
        <v>43.790048680172873</v>
      </c>
      <c r="Y15" s="156">
        <v>2</v>
      </c>
      <c r="Z15" s="156">
        <v>29</v>
      </c>
      <c r="AA15" s="156">
        <v>99</v>
      </c>
      <c r="AB15" s="182">
        <v>63480</v>
      </c>
      <c r="AC15" s="181">
        <v>2811788</v>
      </c>
      <c r="AD15" s="198">
        <f t="shared" si="4"/>
        <v>44.294076874606176</v>
      </c>
      <c r="AE15" s="156">
        <v>2</v>
      </c>
      <c r="AF15" s="156">
        <v>34</v>
      </c>
      <c r="AG15" s="156">
        <v>103</v>
      </c>
      <c r="AH15" s="250">
        <v>63649</v>
      </c>
      <c r="AI15" s="180">
        <v>2676942</v>
      </c>
      <c r="AJ15" s="199">
        <f t="shared" si="5"/>
        <v>42.057879935269995</v>
      </c>
      <c r="AK15" s="156">
        <v>2</v>
      </c>
      <c r="AL15" s="156">
        <v>35</v>
      </c>
      <c r="AM15" s="156">
        <v>108</v>
      </c>
      <c r="AN15" s="232">
        <f t="shared" si="6"/>
        <v>375644</v>
      </c>
      <c r="AO15" s="200">
        <f t="shared" si="7"/>
        <v>16375967</v>
      </c>
      <c r="AP15" s="196">
        <f t="shared" si="8"/>
        <v>43.594379252696704</v>
      </c>
      <c r="AQ15" s="156">
        <v>2</v>
      </c>
      <c r="AR15" s="156">
        <v>31</v>
      </c>
      <c r="AS15" s="237">
        <v>99</v>
      </c>
      <c r="AT15" s="189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</row>
    <row r="16" spans="1:74" ht="15.75" customHeight="1" x14ac:dyDescent="0.2">
      <c r="A16" s="177">
        <v>2</v>
      </c>
      <c r="B16" s="195" t="s">
        <v>215</v>
      </c>
      <c r="C16" s="195" t="s">
        <v>2721</v>
      </c>
      <c r="D16" s="88">
        <v>64300</v>
      </c>
      <c r="E16" s="148">
        <v>2043795</v>
      </c>
      <c r="F16" s="196">
        <f t="shared" si="0"/>
        <v>31.7853032659409</v>
      </c>
      <c r="G16" s="156">
        <v>5</v>
      </c>
      <c r="H16" s="156">
        <v>43</v>
      </c>
      <c r="I16" s="156">
        <v>128</v>
      </c>
      <c r="J16" s="88">
        <v>64700</v>
      </c>
      <c r="K16" s="149">
        <v>2509024</v>
      </c>
      <c r="L16" s="197">
        <f t="shared" si="1"/>
        <v>38.779350850077279</v>
      </c>
      <c r="M16" s="156">
        <v>5</v>
      </c>
      <c r="N16" s="156">
        <v>38</v>
      </c>
      <c r="O16" s="156">
        <v>106</v>
      </c>
      <c r="P16" s="88">
        <v>64975</v>
      </c>
      <c r="Q16" s="178">
        <v>2200354</v>
      </c>
      <c r="R16" s="179">
        <f t="shared" si="2"/>
        <v>33.864624855713735</v>
      </c>
      <c r="S16" s="156">
        <v>4</v>
      </c>
      <c r="T16" s="156">
        <v>42</v>
      </c>
      <c r="U16" s="156">
        <v>119</v>
      </c>
      <c r="V16" s="90">
        <v>65764</v>
      </c>
      <c r="W16" s="152">
        <v>2336495</v>
      </c>
      <c r="X16" s="44">
        <f t="shared" si="3"/>
        <v>35.528480627699047</v>
      </c>
      <c r="Y16" s="156">
        <v>4</v>
      </c>
      <c r="Z16" s="156">
        <v>38</v>
      </c>
      <c r="AA16" s="156">
        <v>116</v>
      </c>
      <c r="AB16" s="182">
        <v>66709</v>
      </c>
      <c r="AC16" s="181">
        <v>2735522</v>
      </c>
      <c r="AD16" s="198">
        <f t="shared" si="4"/>
        <v>41.006790687913174</v>
      </c>
      <c r="AE16" s="156">
        <v>3</v>
      </c>
      <c r="AF16" s="156">
        <v>40</v>
      </c>
      <c r="AG16" s="156">
        <v>114</v>
      </c>
      <c r="AH16" s="250">
        <v>66508</v>
      </c>
      <c r="AI16" s="180">
        <v>2698870</v>
      </c>
      <c r="AJ16" s="199">
        <f t="shared" si="5"/>
        <v>40.579629518253441</v>
      </c>
      <c r="AK16" s="156">
        <v>3</v>
      </c>
      <c r="AL16" s="156">
        <v>40</v>
      </c>
      <c r="AM16" s="156">
        <v>116</v>
      </c>
      <c r="AN16" s="232">
        <f t="shared" si="6"/>
        <v>392956</v>
      </c>
      <c r="AO16" s="200">
        <f t="shared" si="7"/>
        <v>14524060</v>
      </c>
      <c r="AP16" s="196">
        <f t="shared" si="8"/>
        <v>36.961033805311537</v>
      </c>
      <c r="AQ16" s="156">
        <v>3</v>
      </c>
      <c r="AR16" s="156">
        <v>42</v>
      </c>
      <c r="AS16" s="237">
        <v>120</v>
      </c>
      <c r="AT16" s="189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</row>
    <row r="17" spans="1:74" s="80" customFormat="1" ht="15.75" customHeight="1" x14ac:dyDescent="0.15">
      <c r="A17" s="177">
        <v>2</v>
      </c>
      <c r="B17" s="195" t="s">
        <v>2720</v>
      </c>
      <c r="C17" s="195" t="s">
        <v>2721</v>
      </c>
      <c r="D17" s="88">
        <v>46600</v>
      </c>
      <c r="E17" s="148">
        <v>1960015</v>
      </c>
      <c r="F17" s="196">
        <f t="shared" si="0"/>
        <v>42.060407725321888</v>
      </c>
      <c r="G17" s="156">
        <v>3</v>
      </c>
      <c r="H17" s="156">
        <v>33</v>
      </c>
      <c r="I17" s="156">
        <v>94</v>
      </c>
      <c r="J17" s="88">
        <v>47761</v>
      </c>
      <c r="K17" s="149">
        <v>1920934</v>
      </c>
      <c r="L17" s="197">
        <f t="shared" si="1"/>
        <v>40.219719017608512</v>
      </c>
      <c r="M17" s="156">
        <v>4</v>
      </c>
      <c r="N17" s="156">
        <v>35</v>
      </c>
      <c r="O17" s="156">
        <v>102</v>
      </c>
      <c r="P17" s="88">
        <v>48418</v>
      </c>
      <c r="Q17" s="178">
        <v>1868775</v>
      </c>
      <c r="R17" s="179">
        <f t="shared" si="2"/>
        <v>38.596699574538398</v>
      </c>
      <c r="S17" s="156">
        <v>3</v>
      </c>
      <c r="T17" s="156">
        <v>35</v>
      </c>
      <c r="U17" s="156">
        <v>104</v>
      </c>
      <c r="V17" s="90">
        <v>48875</v>
      </c>
      <c r="W17" s="152">
        <v>1288983</v>
      </c>
      <c r="X17" s="44">
        <f t="shared" si="3"/>
        <v>26.373053708439897</v>
      </c>
      <c r="Y17" s="156">
        <v>6</v>
      </c>
      <c r="Z17" s="156">
        <v>58</v>
      </c>
      <c r="AA17" s="156">
        <v>160</v>
      </c>
      <c r="AB17" s="182">
        <v>48988</v>
      </c>
      <c r="AC17" s="181">
        <v>1436058</v>
      </c>
      <c r="AD17" s="198">
        <f t="shared" si="4"/>
        <v>29.314485180044091</v>
      </c>
      <c r="AE17" s="156">
        <v>5</v>
      </c>
      <c r="AF17" s="156">
        <v>55</v>
      </c>
      <c r="AG17" s="156">
        <v>153</v>
      </c>
      <c r="AH17" s="250">
        <v>48832</v>
      </c>
      <c r="AI17" s="180">
        <v>1336042</v>
      </c>
      <c r="AJ17" s="199">
        <f t="shared" si="5"/>
        <v>27.359968872870247</v>
      </c>
      <c r="AK17" s="156">
        <v>6</v>
      </c>
      <c r="AL17" s="156">
        <v>62</v>
      </c>
      <c r="AM17" s="156">
        <v>166</v>
      </c>
      <c r="AN17" s="232">
        <f t="shared" si="6"/>
        <v>289474</v>
      </c>
      <c r="AO17" s="200">
        <f t="shared" si="7"/>
        <v>9810807</v>
      </c>
      <c r="AP17" s="196">
        <f t="shared" si="8"/>
        <v>33.891841754354452</v>
      </c>
      <c r="AQ17" s="156">
        <v>4</v>
      </c>
      <c r="AR17" s="156">
        <v>49</v>
      </c>
      <c r="AS17" s="237">
        <v>134</v>
      </c>
      <c r="AT17" s="189"/>
      <c r="AU17" s="85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</row>
    <row r="18" spans="1:74" s="80" customFormat="1" ht="15.75" customHeight="1" x14ac:dyDescent="0.15">
      <c r="A18" s="177">
        <v>2</v>
      </c>
      <c r="B18" s="195" t="s">
        <v>79</v>
      </c>
      <c r="C18" s="195" t="s">
        <v>57</v>
      </c>
      <c r="D18" s="88">
        <v>68070</v>
      </c>
      <c r="E18" s="148">
        <v>2077325</v>
      </c>
      <c r="F18" s="196">
        <f t="shared" si="0"/>
        <v>30.517482003819598</v>
      </c>
      <c r="G18" s="156">
        <v>6</v>
      </c>
      <c r="H18" s="156">
        <v>45</v>
      </c>
      <c r="I18" s="156">
        <v>132</v>
      </c>
      <c r="J18" s="88">
        <v>68600</v>
      </c>
      <c r="K18" s="149">
        <v>1826015</v>
      </c>
      <c r="L18" s="197">
        <f t="shared" si="1"/>
        <v>26.618294460641401</v>
      </c>
      <c r="M18" s="156">
        <v>7</v>
      </c>
      <c r="N18" s="156">
        <v>52</v>
      </c>
      <c r="O18" s="156">
        <v>151</v>
      </c>
      <c r="P18" s="88">
        <v>68715</v>
      </c>
      <c r="Q18" s="178">
        <v>2046799</v>
      </c>
      <c r="R18" s="179">
        <f t="shared" si="2"/>
        <v>29.786786000145529</v>
      </c>
      <c r="S18" s="156">
        <v>6</v>
      </c>
      <c r="T18" s="156">
        <v>50</v>
      </c>
      <c r="U18" s="156">
        <v>135</v>
      </c>
      <c r="V18" s="90">
        <v>68992</v>
      </c>
      <c r="W18" s="152">
        <v>2468386</v>
      </c>
      <c r="X18" s="44">
        <f t="shared" si="3"/>
        <v>35.777858302411872</v>
      </c>
      <c r="Y18" s="156">
        <v>3</v>
      </c>
      <c r="Z18" s="156">
        <v>37</v>
      </c>
      <c r="AA18" s="156">
        <v>115</v>
      </c>
      <c r="AB18" s="182">
        <v>71048</v>
      </c>
      <c r="AC18" s="181">
        <v>2413252</v>
      </c>
      <c r="AD18" s="198">
        <f t="shared" si="4"/>
        <v>33.966501520099087</v>
      </c>
      <c r="AE18" s="156">
        <v>4</v>
      </c>
      <c r="AF18" s="156">
        <v>47</v>
      </c>
      <c r="AG18" s="156">
        <v>135</v>
      </c>
      <c r="AH18" s="250">
        <v>71942</v>
      </c>
      <c r="AI18" s="180">
        <v>2355888</v>
      </c>
      <c r="AJ18" s="199">
        <f t="shared" si="5"/>
        <v>32.747046231686639</v>
      </c>
      <c r="AK18" s="156">
        <v>5</v>
      </c>
      <c r="AL18" s="156">
        <v>55</v>
      </c>
      <c r="AM18" s="156">
        <v>146</v>
      </c>
      <c r="AN18" s="232">
        <f t="shared" si="6"/>
        <v>417367</v>
      </c>
      <c r="AO18" s="200">
        <f t="shared" si="7"/>
        <v>13187665</v>
      </c>
      <c r="AP18" s="196">
        <f t="shared" si="8"/>
        <v>31.597287279540549</v>
      </c>
      <c r="AQ18" s="156">
        <v>5</v>
      </c>
      <c r="AR18" s="156">
        <v>52</v>
      </c>
      <c r="AS18" s="237">
        <v>145</v>
      </c>
      <c r="AT18" s="189"/>
      <c r="AU18" s="85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</row>
    <row r="19" spans="1:74" ht="15.75" customHeight="1" x14ac:dyDescent="0.2">
      <c r="A19" s="177">
        <v>2</v>
      </c>
      <c r="B19" s="195" t="s">
        <v>96</v>
      </c>
      <c r="C19" s="195" t="s">
        <v>2721</v>
      </c>
      <c r="D19" s="88">
        <v>60434</v>
      </c>
      <c r="E19" s="148">
        <v>2216755</v>
      </c>
      <c r="F19" s="196">
        <f t="shared" si="0"/>
        <v>36.680593705530001</v>
      </c>
      <c r="G19" s="156">
        <v>4</v>
      </c>
      <c r="H19" s="156">
        <v>37</v>
      </c>
      <c r="I19" s="156">
        <v>105</v>
      </c>
      <c r="J19" s="88">
        <v>60900</v>
      </c>
      <c r="K19" s="149">
        <v>2056612</v>
      </c>
      <c r="L19" s="197">
        <f t="shared" si="1"/>
        <v>33.77031198686371</v>
      </c>
      <c r="M19" s="156">
        <v>6</v>
      </c>
      <c r="N19" s="156">
        <v>45</v>
      </c>
      <c r="O19" s="156">
        <v>126</v>
      </c>
      <c r="P19" s="88">
        <v>61355</v>
      </c>
      <c r="Q19" s="178">
        <v>1855548</v>
      </c>
      <c r="R19" s="179">
        <f t="shared" si="2"/>
        <v>30.242816396381713</v>
      </c>
      <c r="S19" s="156">
        <v>5</v>
      </c>
      <c r="T19" s="156">
        <v>48</v>
      </c>
      <c r="U19" s="156">
        <v>132</v>
      </c>
      <c r="V19" s="90">
        <v>61425</v>
      </c>
      <c r="W19" s="152">
        <v>1596636</v>
      </c>
      <c r="X19" s="44">
        <f t="shared" si="3"/>
        <v>25.993260073260075</v>
      </c>
      <c r="Y19" s="156">
        <v>7</v>
      </c>
      <c r="Z19" s="156">
        <v>59</v>
      </c>
      <c r="AA19" s="156">
        <v>161</v>
      </c>
      <c r="AB19" s="182">
        <v>61262</v>
      </c>
      <c r="AC19" s="181">
        <v>1687447</v>
      </c>
      <c r="AD19" s="198">
        <f t="shared" si="4"/>
        <v>27.544758577911267</v>
      </c>
      <c r="AE19" s="156">
        <v>6</v>
      </c>
      <c r="AF19" s="156">
        <v>60</v>
      </c>
      <c r="AG19" s="156">
        <v>165</v>
      </c>
      <c r="AH19" s="250">
        <v>61048</v>
      </c>
      <c r="AI19" s="180">
        <v>1624780</v>
      </c>
      <c r="AJ19" s="199">
        <f t="shared" si="5"/>
        <v>26.614794915476345</v>
      </c>
      <c r="AK19" s="156">
        <v>7</v>
      </c>
      <c r="AL19" s="156">
        <v>63</v>
      </c>
      <c r="AM19" s="156">
        <v>170</v>
      </c>
      <c r="AN19" s="232">
        <f t="shared" si="6"/>
        <v>366424</v>
      </c>
      <c r="AO19" s="200">
        <f t="shared" si="7"/>
        <v>11037778</v>
      </c>
      <c r="AP19" s="196">
        <f t="shared" si="8"/>
        <v>30.122966836233434</v>
      </c>
      <c r="AQ19" s="156">
        <v>6</v>
      </c>
      <c r="AR19" s="156">
        <v>55</v>
      </c>
      <c r="AS19" s="237">
        <v>153</v>
      </c>
      <c r="AT19" s="189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</row>
    <row r="20" spans="1:74" ht="15.75" customHeight="1" x14ac:dyDescent="0.2">
      <c r="A20" s="177">
        <v>2</v>
      </c>
      <c r="B20" s="195" t="s">
        <v>223</v>
      </c>
      <c r="C20" s="195" t="s">
        <v>57</v>
      </c>
      <c r="D20" s="88">
        <v>55660</v>
      </c>
      <c r="E20" s="148">
        <v>1426213</v>
      </c>
      <c r="F20" s="196">
        <f t="shared" si="0"/>
        <v>25.623661516349262</v>
      </c>
      <c r="G20" s="156">
        <v>8</v>
      </c>
      <c r="H20" s="156">
        <v>54</v>
      </c>
      <c r="I20" s="156">
        <v>153</v>
      </c>
      <c r="J20" s="88">
        <v>57000</v>
      </c>
      <c r="K20" s="149">
        <v>2348366</v>
      </c>
      <c r="L20" s="197">
        <f t="shared" si="1"/>
        <v>41.19940350877193</v>
      </c>
      <c r="M20" s="156">
        <v>3</v>
      </c>
      <c r="N20" s="156">
        <v>34</v>
      </c>
      <c r="O20" s="156">
        <v>100</v>
      </c>
      <c r="P20" s="88">
        <v>59325</v>
      </c>
      <c r="Q20" s="178">
        <v>1178527</v>
      </c>
      <c r="R20" s="179">
        <f t="shared" si="2"/>
        <v>19.865604719764011</v>
      </c>
      <c r="S20" s="156">
        <v>8</v>
      </c>
      <c r="T20" s="156">
        <v>68</v>
      </c>
      <c r="U20" s="156">
        <v>186</v>
      </c>
      <c r="V20" s="90">
        <v>60460</v>
      </c>
      <c r="W20" s="152">
        <v>1718968</v>
      </c>
      <c r="X20" s="44">
        <f t="shared" si="3"/>
        <v>28.431491895468078</v>
      </c>
      <c r="Y20" s="156">
        <v>5</v>
      </c>
      <c r="Z20" s="156">
        <v>53</v>
      </c>
      <c r="AA20" s="156">
        <v>150</v>
      </c>
      <c r="AB20" s="182">
        <v>60955</v>
      </c>
      <c r="AC20" s="181">
        <v>1232875</v>
      </c>
      <c r="AD20" s="198">
        <f t="shared" si="4"/>
        <v>20.22598638339759</v>
      </c>
      <c r="AE20" s="156">
        <v>9</v>
      </c>
      <c r="AF20" s="156">
        <v>69</v>
      </c>
      <c r="AG20" s="156">
        <v>189</v>
      </c>
      <c r="AH20" s="250">
        <v>61325</v>
      </c>
      <c r="AI20" s="180">
        <v>2017227</v>
      </c>
      <c r="AJ20" s="199">
        <f t="shared" si="5"/>
        <v>32.894039951080309</v>
      </c>
      <c r="AK20" s="156">
        <v>4</v>
      </c>
      <c r="AL20" s="156">
        <v>54</v>
      </c>
      <c r="AM20" s="156">
        <v>145</v>
      </c>
      <c r="AN20" s="232">
        <f t="shared" si="6"/>
        <v>354725</v>
      </c>
      <c r="AO20" s="200">
        <f t="shared" si="7"/>
        <v>9922176</v>
      </c>
      <c r="AP20" s="196">
        <f t="shared" si="8"/>
        <v>27.971459581365846</v>
      </c>
      <c r="AQ20" s="156">
        <v>7</v>
      </c>
      <c r="AR20" s="156">
        <v>58</v>
      </c>
      <c r="AS20" s="237">
        <v>159</v>
      </c>
      <c r="AT20" s="189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</row>
    <row r="21" spans="1:74" ht="15.75" customHeight="1" x14ac:dyDescent="0.2">
      <c r="A21" s="177">
        <v>2</v>
      </c>
      <c r="B21" s="195" t="s">
        <v>227</v>
      </c>
      <c r="C21" s="195" t="s">
        <v>57</v>
      </c>
      <c r="D21" s="88">
        <v>47465</v>
      </c>
      <c r="E21" s="148">
        <v>1020601</v>
      </c>
      <c r="F21" s="196">
        <f t="shared" si="0"/>
        <v>21.50218055409249</v>
      </c>
      <c r="G21" s="156">
        <v>10</v>
      </c>
      <c r="H21" s="156">
        <v>64</v>
      </c>
      <c r="I21" s="156">
        <v>171</v>
      </c>
      <c r="J21" s="88">
        <v>47570</v>
      </c>
      <c r="K21" s="149">
        <v>991758</v>
      </c>
      <c r="L21" s="197">
        <f t="shared" si="1"/>
        <v>20.848391843598908</v>
      </c>
      <c r="M21" s="156">
        <v>10</v>
      </c>
      <c r="N21" s="156">
        <v>65</v>
      </c>
      <c r="O21" s="156">
        <v>178</v>
      </c>
      <c r="P21" s="88">
        <v>48156</v>
      </c>
      <c r="Q21" s="178">
        <v>996482</v>
      </c>
      <c r="R21" s="179">
        <f t="shared" si="2"/>
        <v>20.692790098845418</v>
      </c>
      <c r="S21" s="156">
        <v>7</v>
      </c>
      <c r="T21" s="156">
        <v>63</v>
      </c>
      <c r="U21" s="156">
        <v>180</v>
      </c>
      <c r="V21" s="90">
        <v>48050</v>
      </c>
      <c r="W21" s="152">
        <v>915610</v>
      </c>
      <c r="X21" s="44">
        <f t="shared" si="3"/>
        <v>19.055359001040582</v>
      </c>
      <c r="Y21" s="156">
        <v>8</v>
      </c>
      <c r="Z21" s="156">
        <v>74</v>
      </c>
      <c r="AA21" s="156">
        <v>199</v>
      </c>
      <c r="AB21" s="182">
        <v>47448</v>
      </c>
      <c r="AC21" s="181">
        <v>1076826</v>
      </c>
      <c r="AD21" s="198">
        <f t="shared" si="4"/>
        <v>22.694865958523014</v>
      </c>
      <c r="AE21" s="156">
        <v>7</v>
      </c>
      <c r="AF21" s="156">
        <v>66</v>
      </c>
      <c r="AG21" s="156">
        <v>183</v>
      </c>
      <c r="AH21" s="250">
        <v>46896</v>
      </c>
      <c r="AI21" s="180">
        <v>1181523</v>
      </c>
      <c r="AJ21" s="199">
        <f t="shared" si="5"/>
        <v>25.194536847492323</v>
      </c>
      <c r="AK21" s="156">
        <v>8</v>
      </c>
      <c r="AL21" s="156">
        <v>64</v>
      </c>
      <c r="AM21" s="156">
        <v>175</v>
      </c>
      <c r="AN21" s="232">
        <f t="shared" si="6"/>
        <v>285585</v>
      </c>
      <c r="AO21" s="200">
        <f t="shared" si="7"/>
        <v>6182800</v>
      </c>
      <c r="AP21" s="196">
        <f t="shared" si="8"/>
        <v>21.64959644239018</v>
      </c>
      <c r="AQ21" s="156">
        <v>8</v>
      </c>
      <c r="AR21" s="156">
        <v>67</v>
      </c>
      <c r="AS21" s="237">
        <v>184</v>
      </c>
      <c r="AT21" s="189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</row>
    <row r="22" spans="1:74" ht="15.75" customHeight="1" x14ac:dyDescent="0.2">
      <c r="A22" s="177">
        <v>2</v>
      </c>
      <c r="B22" s="195" t="s">
        <v>624</v>
      </c>
      <c r="C22" s="195" t="s">
        <v>57</v>
      </c>
      <c r="D22" s="88">
        <v>66675</v>
      </c>
      <c r="E22" s="148">
        <v>1477188</v>
      </c>
      <c r="F22" s="196">
        <f t="shared" si="0"/>
        <v>22.155050618672664</v>
      </c>
      <c r="G22" s="156">
        <v>9</v>
      </c>
      <c r="H22" s="156">
        <v>62</v>
      </c>
      <c r="I22" s="156">
        <v>168</v>
      </c>
      <c r="J22" s="88">
        <v>67824</v>
      </c>
      <c r="K22" s="149">
        <v>1594372</v>
      </c>
      <c r="L22" s="197">
        <f t="shared" si="1"/>
        <v>23.507489974050483</v>
      </c>
      <c r="M22" s="156">
        <v>9</v>
      </c>
      <c r="N22" s="156">
        <v>59</v>
      </c>
      <c r="O22" s="156">
        <v>163</v>
      </c>
      <c r="P22" s="88">
        <v>70238</v>
      </c>
      <c r="Q22" s="178">
        <v>1348536</v>
      </c>
      <c r="R22" s="179">
        <f t="shared" si="2"/>
        <v>19.199521626470002</v>
      </c>
      <c r="S22" s="156">
        <v>10</v>
      </c>
      <c r="T22" s="156">
        <v>71</v>
      </c>
      <c r="U22" s="156">
        <v>190</v>
      </c>
      <c r="V22" s="90">
        <v>70682</v>
      </c>
      <c r="W22" s="152">
        <v>1328117</v>
      </c>
      <c r="X22" s="44">
        <f t="shared" si="3"/>
        <v>18.790031408279336</v>
      </c>
      <c r="Y22" s="156">
        <v>9</v>
      </c>
      <c r="Z22" s="156">
        <v>75</v>
      </c>
      <c r="AA22" s="156">
        <v>200</v>
      </c>
      <c r="AB22" s="182">
        <v>70455</v>
      </c>
      <c r="AC22" s="181">
        <v>1220757</v>
      </c>
      <c r="AD22" s="198">
        <f t="shared" si="4"/>
        <v>17.326761762827335</v>
      </c>
      <c r="AE22" s="156">
        <v>10</v>
      </c>
      <c r="AF22" s="156">
        <v>79</v>
      </c>
      <c r="AG22" s="156">
        <v>214</v>
      </c>
      <c r="AH22" s="250">
        <v>70676</v>
      </c>
      <c r="AI22" s="180">
        <v>1181595</v>
      </c>
      <c r="AJ22" s="199">
        <f t="shared" si="5"/>
        <v>16.718475861678645</v>
      </c>
      <c r="AK22" s="156">
        <v>11</v>
      </c>
      <c r="AL22" s="156">
        <v>79</v>
      </c>
      <c r="AM22" s="156">
        <v>216</v>
      </c>
      <c r="AN22" s="232">
        <f t="shared" si="6"/>
        <v>416550</v>
      </c>
      <c r="AO22" s="200">
        <f t="shared" si="7"/>
        <v>8150565</v>
      </c>
      <c r="AP22" s="196">
        <f t="shared" si="8"/>
        <v>19.566834713719842</v>
      </c>
      <c r="AQ22" s="156">
        <v>9</v>
      </c>
      <c r="AR22" s="156">
        <v>72</v>
      </c>
      <c r="AS22" s="237">
        <v>197</v>
      </c>
      <c r="AT22" s="189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</row>
    <row r="23" spans="1:74" ht="15.75" customHeight="1" x14ac:dyDescent="0.2">
      <c r="A23" s="177">
        <v>2</v>
      </c>
      <c r="B23" s="195" t="s">
        <v>527</v>
      </c>
      <c r="C23" s="195" t="s">
        <v>57</v>
      </c>
      <c r="D23" s="88">
        <v>51420</v>
      </c>
      <c r="E23" s="148">
        <v>1449721</v>
      </c>
      <c r="F23" s="196">
        <f t="shared" si="0"/>
        <v>28.193718397510697</v>
      </c>
      <c r="G23" s="156">
        <v>7</v>
      </c>
      <c r="H23" s="156">
        <v>47</v>
      </c>
      <c r="I23" s="156">
        <v>140</v>
      </c>
      <c r="J23" s="88">
        <v>51440</v>
      </c>
      <c r="K23" s="149">
        <v>1288359</v>
      </c>
      <c r="L23" s="197">
        <f t="shared" si="1"/>
        <v>25.045859253499223</v>
      </c>
      <c r="M23" s="156">
        <v>8</v>
      </c>
      <c r="N23" s="156">
        <v>55</v>
      </c>
      <c r="O23" s="156">
        <v>157</v>
      </c>
      <c r="P23" s="88">
        <v>51658</v>
      </c>
      <c r="Q23" s="178">
        <v>1000202</v>
      </c>
      <c r="R23" s="179">
        <f t="shared" si="2"/>
        <v>19.361996205815171</v>
      </c>
      <c r="S23" s="156">
        <v>9</v>
      </c>
      <c r="T23" s="156">
        <v>70</v>
      </c>
      <c r="U23" s="156">
        <v>189</v>
      </c>
      <c r="V23" s="90">
        <v>51480</v>
      </c>
      <c r="W23" s="152">
        <v>857494</v>
      </c>
      <c r="X23" s="44">
        <f t="shared" si="3"/>
        <v>16.656837606837605</v>
      </c>
      <c r="Y23" s="156">
        <v>10</v>
      </c>
      <c r="Z23" s="156">
        <v>81</v>
      </c>
      <c r="AA23" s="156">
        <v>210</v>
      </c>
      <c r="AB23" s="182">
        <v>51657</v>
      </c>
      <c r="AC23" s="181">
        <v>770256</v>
      </c>
      <c r="AD23" s="198">
        <f t="shared" si="4"/>
        <v>14.91097043963064</v>
      </c>
      <c r="AE23" s="156">
        <v>11</v>
      </c>
      <c r="AF23" s="156">
        <v>85</v>
      </c>
      <c r="AG23" s="156">
        <v>223</v>
      </c>
      <c r="AH23" s="250">
        <v>51519</v>
      </c>
      <c r="AI23" s="180">
        <v>596060</v>
      </c>
      <c r="AJ23" s="199">
        <f t="shared" si="5"/>
        <v>11.56971214503387</v>
      </c>
      <c r="AK23" s="156">
        <v>12</v>
      </c>
      <c r="AL23" s="156">
        <v>92</v>
      </c>
      <c r="AM23" s="177">
        <v>240</v>
      </c>
      <c r="AN23" s="232">
        <f t="shared" si="6"/>
        <v>309174</v>
      </c>
      <c r="AO23" s="200">
        <f t="shared" si="7"/>
        <v>5962092</v>
      </c>
      <c r="AP23" s="196">
        <f t="shared" si="8"/>
        <v>19.283937200411419</v>
      </c>
      <c r="AQ23" s="156">
        <v>10</v>
      </c>
      <c r="AR23" s="156">
        <v>73</v>
      </c>
      <c r="AS23" s="237">
        <v>199</v>
      </c>
      <c r="AT23" s="189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</row>
    <row r="24" spans="1:74" ht="15.75" customHeight="1" x14ac:dyDescent="0.2">
      <c r="A24" s="177">
        <v>2</v>
      </c>
      <c r="B24" s="195" t="s">
        <v>56</v>
      </c>
      <c r="C24" s="195" t="s">
        <v>57</v>
      </c>
      <c r="D24" s="88">
        <v>85285</v>
      </c>
      <c r="E24" s="148">
        <v>1118013</v>
      </c>
      <c r="F24" s="196">
        <f t="shared" si="0"/>
        <v>13.109139942545582</v>
      </c>
      <c r="G24" s="156">
        <v>12</v>
      </c>
      <c r="H24" s="156">
        <v>86</v>
      </c>
      <c r="I24" s="156">
        <v>215</v>
      </c>
      <c r="J24" s="88">
        <v>85400</v>
      </c>
      <c r="K24" s="149">
        <v>1100002</v>
      </c>
      <c r="L24" s="197">
        <f t="shared" si="1"/>
        <v>12.880585480093677</v>
      </c>
      <c r="M24" s="156">
        <v>12</v>
      </c>
      <c r="N24" s="156">
        <v>87</v>
      </c>
      <c r="O24" s="156">
        <v>220</v>
      </c>
      <c r="P24" s="88">
        <v>85301</v>
      </c>
      <c r="Q24" s="178">
        <v>1189503</v>
      </c>
      <c r="R24" s="179">
        <f t="shared" si="2"/>
        <v>13.94477204253174</v>
      </c>
      <c r="S24" s="156">
        <v>11</v>
      </c>
      <c r="T24" s="156">
        <v>85</v>
      </c>
      <c r="U24" s="156">
        <v>217</v>
      </c>
      <c r="V24" s="90">
        <v>85442</v>
      </c>
      <c r="W24" s="152">
        <v>1091600</v>
      </c>
      <c r="X24" s="44">
        <f t="shared" si="3"/>
        <v>12.77591816670958</v>
      </c>
      <c r="Y24" s="156">
        <v>12</v>
      </c>
      <c r="Z24" s="156">
        <v>89</v>
      </c>
      <c r="AA24" s="177">
        <v>227</v>
      </c>
      <c r="AB24" s="182">
        <v>84347</v>
      </c>
      <c r="AC24" s="181">
        <v>1886564</v>
      </c>
      <c r="AD24" s="198">
        <f t="shared" si="4"/>
        <v>22.3666994676752</v>
      </c>
      <c r="AE24" s="156">
        <v>8</v>
      </c>
      <c r="AF24" s="156">
        <v>67</v>
      </c>
      <c r="AG24" s="156">
        <v>184</v>
      </c>
      <c r="AH24" s="250">
        <v>85832</v>
      </c>
      <c r="AI24" s="180">
        <v>1609723</v>
      </c>
      <c r="AJ24" s="199">
        <f t="shared" si="5"/>
        <v>18.754345698573957</v>
      </c>
      <c r="AK24" s="156">
        <v>9</v>
      </c>
      <c r="AL24" s="156">
        <v>75</v>
      </c>
      <c r="AM24" s="156">
        <v>204</v>
      </c>
      <c r="AN24" s="232">
        <f t="shared" si="6"/>
        <v>511607</v>
      </c>
      <c r="AO24" s="200">
        <f t="shared" si="7"/>
        <v>7995405</v>
      </c>
      <c r="AP24" s="196">
        <f t="shared" si="8"/>
        <v>15.62802111777204</v>
      </c>
      <c r="AQ24" s="156">
        <v>11</v>
      </c>
      <c r="AR24" s="156">
        <v>86</v>
      </c>
      <c r="AS24" s="237">
        <v>219</v>
      </c>
      <c r="AT24" s="189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</row>
    <row r="25" spans="1:74" s="80" customFormat="1" ht="15.75" customHeight="1" x14ac:dyDescent="0.15">
      <c r="A25" s="177">
        <v>2</v>
      </c>
      <c r="B25" s="195" t="s">
        <v>52</v>
      </c>
      <c r="C25" s="195" t="s">
        <v>2718</v>
      </c>
      <c r="D25" s="88">
        <v>46000</v>
      </c>
      <c r="E25" s="148">
        <v>797079</v>
      </c>
      <c r="F25" s="196">
        <f t="shared" si="0"/>
        <v>17.327804347826088</v>
      </c>
      <c r="G25" s="156">
        <v>11</v>
      </c>
      <c r="H25" s="156">
        <v>78</v>
      </c>
      <c r="I25" s="156">
        <v>196</v>
      </c>
      <c r="J25" s="88">
        <v>48000</v>
      </c>
      <c r="K25" s="149">
        <v>759500</v>
      </c>
      <c r="L25" s="197">
        <f t="shared" si="1"/>
        <v>15.822916666666666</v>
      </c>
      <c r="M25" s="156">
        <v>11</v>
      </c>
      <c r="N25" s="156">
        <v>79</v>
      </c>
      <c r="O25" s="156">
        <v>205</v>
      </c>
      <c r="P25" s="88">
        <v>49962</v>
      </c>
      <c r="Q25" s="178">
        <v>645727</v>
      </c>
      <c r="R25" s="179">
        <f t="shared" si="2"/>
        <v>12.924362515511788</v>
      </c>
      <c r="S25" s="156">
        <v>12</v>
      </c>
      <c r="T25" s="156">
        <v>89</v>
      </c>
      <c r="U25" s="156">
        <v>222</v>
      </c>
      <c r="V25" s="90">
        <v>51002</v>
      </c>
      <c r="W25" s="152">
        <v>659548</v>
      </c>
      <c r="X25" s="44">
        <f t="shared" si="3"/>
        <v>12.931806595819772</v>
      </c>
      <c r="Y25" s="156">
        <v>11</v>
      </c>
      <c r="Z25" s="156">
        <v>88</v>
      </c>
      <c r="AA25" s="156">
        <v>226</v>
      </c>
      <c r="AB25" s="182">
        <v>54020</v>
      </c>
      <c r="AC25" s="181">
        <v>674752</v>
      </c>
      <c r="AD25" s="198">
        <f t="shared" si="4"/>
        <v>12.490781192151054</v>
      </c>
      <c r="AE25" s="156">
        <v>12</v>
      </c>
      <c r="AF25" s="156">
        <v>90</v>
      </c>
      <c r="AG25" s="177">
        <v>234</v>
      </c>
      <c r="AH25" s="250">
        <v>54927</v>
      </c>
      <c r="AI25" s="180">
        <v>950914</v>
      </c>
      <c r="AJ25" s="199">
        <f t="shared" si="5"/>
        <v>17.312323629544668</v>
      </c>
      <c r="AK25" s="156">
        <v>10</v>
      </c>
      <c r="AL25" s="156">
        <v>78</v>
      </c>
      <c r="AM25" s="156">
        <v>211</v>
      </c>
      <c r="AN25" s="232">
        <f t="shared" si="6"/>
        <v>303911</v>
      </c>
      <c r="AO25" s="200">
        <f t="shared" si="7"/>
        <v>4487520</v>
      </c>
      <c r="AP25" s="196">
        <f t="shared" si="8"/>
        <v>14.76590185942595</v>
      </c>
      <c r="AQ25" s="156">
        <v>12</v>
      </c>
      <c r="AR25" s="156">
        <v>89</v>
      </c>
      <c r="AS25" s="237">
        <v>225</v>
      </c>
      <c r="AT25" s="189"/>
      <c r="AU25" s="85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</row>
    <row r="26" spans="1:74" s="106" customFormat="1" ht="13" x14ac:dyDescent="0.15">
      <c r="B26" s="284" t="s">
        <v>1908</v>
      </c>
      <c r="G26" s="223">
        <v>12</v>
      </c>
      <c r="H26" s="224">
        <v>118</v>
      </c>
      <c r="I26" s="106">
        <v>309</v>
      </c>
      <c r="M26" s="106">
        <v>12</v>
      </c>
      <c r="N26" s="106">
        <v>117</v>
      </c>
      <c r="O26" s="106">
        <v>307</v>
      </c>
      <c r="S26" s="106">
        <v>12</v>
      </c>
      <c r="T26" s="106">
        <v>117</v>
      </c>
      <c r="U26" s="106">
        <v>308</v>
      </c>
      <c r="Y26" s="106">
        <v>12</v>
      </c>
      <c r="Z26" s="106">
        <v>115</v>
      </c>
      <c r="AA26" s="106">
        <v>310</v>
      </c>
      <c r="AE26" s="106">
        <v>12</v>
      </c>
      <c r="AF26" s="106">
        <v>115</v>
      </c>
      <c r="AG26" s="106">
        <v>308</v>
      </c>
      <c r="AH26" s="288">
        <f>SUM(AH14:AH25)</f>
        <v>741645</v>
      </c>
      <c r="AI26" s="287">
        <f>SUM(AI14:AI25)</f>
        <v>24956003</v>
      </c>
      <c r="AJ26" s="290">
        <f t="shared" si="5"/>
        <v>33.6495263906586</v>
      </c>
      <c r="AK26" s="106">
        <v>12</v>
      </c>
      <c r="AL26" s="106">
        <v>116</v>
      </c>
      <c r="AM26" s="106">
        <v>310</v>
      </c>
      <c r="AN26" s="288">
        <f>SUM(AN14:AN25)</f>
        <v>4358710</v>
      </c>
      <c r="AO26" s="287">
        <f>SUM(AO14:AO25)</f>
        <v>149431848</v>
      </c>
      <c r="AP26" s="290">
        <f t="shared" si="8"/>
        <v>34.283503146573182</v>
      </c>
      <c r="AQ26" s="106">
        <v>12</v>
      </c>
      <c r="AR26" s="106">
        <v>118</v>
      </c>
      <c r="AS26" s="239">
        <v>321</v>
      </c>
    </row>
    <row r="27" spans="1:74" ht="15.75" customHeight="1" x14ac:dyDescent="0.2">
      <c r="B27" s="195"/>
      <c r="C27" s="195"/>
      <c r="D27" s="181"/>
      <c r="E27" s="148"/>
      <c r="F27" s="196"/>
      <c r="G27" s="181"/>
      <c r="H27" s="181"/>
      <c r="I27" s="189"/>
      <c r="J27" s="149"/>
      <c r="K27" s="197"/>
      <c r="L27" s="189"/>
      <c r="M27" s="181"/>
      <c r="N27" s="178"/>
      <c r="O27" s="181"/>
      <c r="P27" s="179"/>
      <c r="Q27" s="189"/>
      <c r="R27" s="90"/>
      <c r="S27" s="181"/>
      <c r="T27" s="44"/>
      <c r="U27" s="90"/>
      <c r="V27" s="189"/>
      <c r="W27" s="182"/>
      <c r="X27" s="181"/>
      <c r="Y27" s="181"/>
      <c r="Z27" s="189"/>
      <c r="AA27" s="198"/>
      <c r="AB27" s="70"/>
      <c r="AC27" s="180"/>
      <c r="AD27" s="199"/>
      <c r="AE27" s="181"/>
      <c r="AF27" s="183"/>
      <c r="AG27" s="189"/>
      <c r="AH27" s="253"/>
      <c r="AI27" s="199"/>
      <c r="AJ27" s="189"/>
      <c r="AK27" s="181"/>
      <c r="AL27" s="123"/>
      <c r="AM27" s="189"/>
      <c r="AN27" s="229"/>
      <c r="AO27" s="123"/>
      <c r="AP27" s="123"/>
      <c r="AQ27" s="181"/>
      <c r="AR27" s="123"/>
      <c r="AS27" s="240"/>
      <c r="AT27" s="123"/>
      <c r="AV27" s="123"/>
      <c r="AW27" s="123"/>
      <c r="AX27" s="123"/>
    </row>
    <row r="28" spans="1:74" s="29" customFormat="1" ht="15.75" customHeight="1" x14ac:dyDescent="0.2">
      <c r="A28" s="190"/>
      <c r="B28" s="243" t="s">
        <v>727</v>
      </c>
      <c r="C28" s="256"/>
      <c r="D28" s="257"/>
      <c r="E28" s="264"/>
      <c r="F28" s="265"/>
      <c r="G28" s="257"/>
      <c r="H28" s="257"/>
      <c r="I28" s="261"/>
      <c r="J28" s="266"/>
      <c r="K28" s="265"/>
      <c r="L28" s="261"/>
      <c r="M28" s="257"/>
      <c r="N28" s="267"/>
      <c r="O28" s="257"/>
      <c r="P28" s="268"/>
      <c r="Q28" s="261"/>
      <c r="R28" s="269"/>
      <c r="S28" s="257"/>
      <c r="T28" s="270"/>
      <c r="U28" s="269"/>
      <c r="V28" s="261"/>
      <c r="W28" s="258"/>
      <c r="X28" s="257"/>
      <c r="Y28" s="257"/>
      <c r="Z28" s="261"/>
      <c r="AA28" s="271"/>
      <c r="AB28" s="272"/>
      <c r="AC28" s="273"/>
      <c r="AD28" s="274"/>
      <c r="AE28" s="257"/>
      <c r="AF28" s="275"/>
      <c r="AG28" s="261"/>
      <c r="AH28" s="276"/>
      <c r="AI28" s="274"/>
      <c r="AJ28" s="261"/>
      <c r="AK28" s="257"/>
      <c r="AL28" s="261"/>
      <c r="AM28" s="243"/>
      <c r="AN28" s="262"/>
      <c r="AO28" s="243"/>
      <c r="AP28" s="243"/>
      <c r="AQ28" s="257"/>
      <c r="AR28" s="243"/>
      <c r="AS28" s="263"/>
      <c r="AT28" s="55"/>
      <c r="AU28" s="176"/>
      <c r="AV28" s="55"/>
      <c r="AW28" s="55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</row>
    <row r="29" spans="1:74" ht="15.75" customHeight="1" x14ac:dyDescent="0.2">
      <c r="A29" s="177">
        <v>3</v>
      </c>
      <c r="B29" s="195" t="s">
        <v>375</v>
      </c>
      <c r="C29" s="195" t="s">
        <v>57</v>
      </c>
      <c r="D29" s="88">
        <v>17250</v>
      </c>
      <c r="E29" s="148">
        <v>1113330</v>
      </c>
      <c r="F29" s="196">
        <f t="shared" ref="F29:F41" si="9">E29/D29</f>
        <v>64.540869565217392</v>
      </c>
      <c r="G29" s="156">
        <v>1</v>
      </c>
      <c r="H29" s="177">
        <v>19</v>
      </c>
      <c r="I29" s="156">
        <v>47</v>
      </c>
      <c r="J29" s="88">
        <v>17559</v>
      </c>
      <c r="K29" s="149">
        <v>1158625</v>
      </c>
      <c r="L29" s="197">
        <f t="shared" ref="L29:L41" si="10">K29/J29</f>
        <v>65.98468022096931</v>
      </c>
      <c r="M29" s="177">
        <v>1</v>
      </c>
      <c r="N29" s="156">
        <v>15</v>
      </c>
      <c r="O29" s="156">
        <v>50</v>
      </c>
      <c r="P29" s="88">
        <v>17643</v>
      </c>
      <c r="Q29" s="178">
        <v>1246619</v>
      </c>
      <c r="R29" s="179">
        <f t="shared" ref="R29:R41" si="11">Q29/P29</f>
        <v>70.657994672107918</v>
      </c>
      <c r="S29" s="177">
        <v>1</v>
      </c>
      <c r="T29" s="156">
        <v>8</v>
      </c>
      <c r="U29" s="156">
        <v>36</v>
      </c>
      <c r="V29" s="90">
        <v>17675</v>
      </c>
      <c r="W29" s="152">
        <v>1202673</v>
      </c>
      <c r="X29" s="44">
        <f t="shared" ref="X29:X41" si="12">W29/V29</f>
        <v>68.043734087694489</v>
      </c>
      <c r="Y29" s="177">
        <v>1</v>
      </c>
      <c r="Z29" s="156">
        <v>8</v>
      </c>
      <c r="AA29" s="156">
        <v>40</v>
      </c>
      <c r="AB29" s="182">
        <v>17263</v>
      </c>
      <c r="AC29" s="181">
        <v>1142095</v>
      </c>
      <c r="AD29" s="198">
        <f t="shared" ref="AD29:AD41" si="13">AC29/AB29</f>
        <v>66.158547181833981</v>
      </c>
      <c r="AE29" s="177">
        <v>1</v>
      </c>
      <c r="AF29" s="156">
        <v>14</v>
      </c>
      <c r="AG29" s="156">
        <v>57</v>
      </c>
      <c r="AH29" s="250">
        <v>17389</v>
      </c>
      <c r="AI29" s="180">
        <v>1137221</v>
      </c>
      <c r="AJ29" s="199">
        <f t="shared" ref="AJ29:AJ42" si="14">AI29/AH29</f>
        <v>65.398872850652708</v>
      </c>
      <c r="AK29" s="177">
        <v>1</v>
      </c>
      <c r="AL29" s="156">
        <v>15</v>
      </c>
      <c r="AM29" s="156">
        <v>59</v>
      </c>
      <c r="AN29" s="232">
        <f t="shared" ref="AN29:AN41" si="15">D29+J29+P29+V29+AB29+AH29</f>
        <v>104779</v>
      </c>
      <c r="AO29" s="200">
        <f t="shared" ref="AO29:AO41" si="16">E29+K29+Q29+W29+AC29+AI29</f>
        <v>7000563</v>
      </c>
      <c r="AP29" s="196">
        <f t="shared" ref="AP29:AP42" si="17">AO29/AN29</f>
        <v>66.812653298848048</v>
      </c>
      <c r="AQ29" s="156">
        <v>1</v>
      </c>
      <c r="AR29" s="156">
        <v>12</v>
      </c>
      <c r="AS29" s="237">
        <v>45</v>
      </c>
      <c r="AT29" s="189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</row>
    <row r="30" spans="1:74" ht="15.75" customHeight="1" x14ac:dyDescent="0.2">
      <c r="A30" s="177">
        <v>3</v>
      </c>
      <c r="B30" s="195" t="s">
        <v>699</v>
      </c>
      <c r="C30" s="195" t="s">
        <v>2721</v>
      </c>
      <c r="D30" s="88">
        <v>20174</v>
      </c>
      <c r="E30" s="148">
        <v>920868</v>
      </c>
      <c r="F30" s="196">
        <f t="shared" si="9"/>
        <v>45.646277386735399</v>
      </c>
      <c r="G30" s="156">
        <v>2</v>
      </c>
      <c r="H30" s="156">
        <v>26</v>
      </c>
      <c r="I30" s="156">
        <v>85</v>
      </c>
      <c r="J30" s="88">
        <v>20313</v>
      </c>
      <c r="K30" s="149">
        <v>861330</v>
      </c>
      <c r="L30" s="197">
        <f t="shared" si="10"/>
        <v>42.402894697976663</v>
      </c>
      <c r="M30" s="156">
        <v>2</v>
      </c>
      <c r="N30" s="156">
        <v>31</v>
      </c>
      <c r="O30" s="156">
        <v>95</v>
      </c>
      <c r="P30" s="88">
        <v>20304</v>
      </c>
      <c r="Q30" s="178">
        <v>811838</v>
      </c>
      <c r="R30" s="179">
        <f t="shared" si="11"/>
        <v>39.984141055949564</v>
      </c>
      <c r="S30" s="156">
        <v>2</v>
      </c>
      <c r="T30" s="156">
        <v>33</v>
      </c>
      <c r="U30" s="156">
        <v>100</v>
      </c>
      <c r="V30" s="90">
        <v>20249</v>
      </c>
      <c r="W30" s="152">
        <v>759036</v>
      </c>
      <c r="X30" s="44">
        <f t="shared" si="12"/>
        <v>37.48511037582103</v>
      </c>
      <c r="Y30" s="156">
        <v>2</v>
      </c>
      <c r="Z30" s="156">
        <v>35</v>
      </c>
      <c r="AA30" s="156">
        <v>110</v>
      </c>
      <c r="AB30" s="182">
        <v>20078</v>
      </c>
      <c r="AC30" s="181">
        <v>725430</v>
      </c>
      <c r="AD30" s="198">
        <f t="shared" si="13"/>
        <v>36.130590696284493</v>
      </c>
      <c r="AE30" s="156">
        <v>4</v>
      </c>
      <c r="AF30" s="156">
        <v>43</v>
      </c>
      <c r="AG30" s="156">
        <v>126</v>
      </c>
      <c r="AH30" s="250">
        <v>20024</v>
      </c>
      <c r="AI30" s="180">
        <v>702083</v>
      </c>
      <c r="AJ30" s="199">
        <f t="shared" si="14"/>
        <v>35.062075509388734</v>
      </c>
      <c r="AK30" s="156">
        <v>5</v>
      </c>
      <c r="AL30" s="156">
        <v>48</v>
      </c>
      <c r="AM30" s="156">
        <v>135</v>
      </c>
      <c r="AN30" s="232">
        <f t="shared" si="15"/>
        <v>121142</v>
      </c>
      <c r="AO30" s="200">
        <f t="shared" si="16"/>
        <v>4780585</v>
      </c>
      <c r="AP30" s="196">
        <f t="shared" si="17"/>
        <v>39.462655396146673</v>
      </c>
      <c r="AQ30" s="156">
        <v>2</v>
      </c>
      <c r="AR30" s="156">
        <v>36</v>
      </c>
      <c r="AS30" s="237">
        <v>113</v>
      </c>
      <c r="AT30" s="189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</row>
    <row r="31" spans="1:74" ht="15.75" customHeight="1" x14ac:dyDescent="0.2">
      <c r="A31" s="177">
        <v>3</v>
      </c>
      <c r="B31" s="195" t="s">
        <v>174</v>
      </c>
      <c r="C31" s="195" t="s">
        <v>57</v>
      </c>
      <c r="D31" s="88">
        <v>22748</v>
      </c>
      <c r="E31" s="148">
        <v>767123</v>
      </c>
      <c r="F31" s="196">
        <f t="shared" si="9"/>
        <v>33.72265693687357</v>
      </c>
      <c r="G31" s="156">
        <v>3</v>
      </c>
      <c r="H31" s="156">
        <v>39</v>
      </c>
      <c r="I31" s="156">
        <v>119</v>
      </c>
      <c r="J31" s="88">
        <v>22840</v>
      </c>
      <c r="K31" s="149">
        <v>907390</v>
      </c>
      <c r="L31" s="197">
        <f t="shared" si="10"/>
        <v>39.728108581436075</v>
      </c>
      <c r="M31" s="156">
        <v>3</v>
      </c>
      <c r="N31" s="156">
        <v>36</v>
      </c>
      <c r="O31" s="156">
        <v>104</v>
      </c>
      <c r="P31" s="88">
        <v>23012</v>
      </c>
      <c r="Q31" s="178">
        <v>802741</v>
      </c>
      <c r="R31" s="179">
        <f t="shared" si="11"/>
        <v>34.883582478706764</v>
      </c>
      <c r="S31" s="156">
        <v>4</v>
      </c>
      <c r="T31" s="156">
        <v>41</v>
      </c>
      <c r="U31" s="156">
        <v>116</v>
      </c>
      <c r="V31" s="90">
        <v>22831</v>
      </c>
      <c r="W31" s="152">
        <v>716440</v>
      </c>
      <c r="X31" s="44">
        <f t="shared" si="12"/>
        <v>31.380141036310281</v>
      </c>
      <c r="Y31" s="156">
        <v>6</v>
      </c>
      <c r="Z31" s="156">
        <v>48</v>
      </c>
      <c r="AA31" s="156">
        <v>137</v>
      </c>
      <c r="AB31" s="182">
        <v>22595</v>
      </c>
      <c r="AC31" s="181">
        <v>979270</v>
      </c>
      <c r="AD31" s="198">
        <f t="shared" si="13"/>
        <v>43.340119495463597</v>
      </c>
      <c r="AE31" s="156">
        <v>3</v>
      </c>
      <c r="AF31" s="156">
        <v>36</v>
      </c>
      <c r="AG31" s="156">
        <v>108</v>
      </c>
      <c r="AH31" s="250">
        <v>22306</v>
      </c>
      <c r="AI31" s="180">
        <v>1057987</v>
      </c>
      <c r="AJ31" s="199">
        <f t="shared" si="14"/>
        <v>47.430601631847935</v>
      </c>
      <c r="AK31" s="156">
        <v>3</v>
      </c>
      <c r="AL31" s="156">
        <v>29</v>
      </c>
      <c r="AM31" s="156">
        <v>96</v>
      </c>
      <c r="AN31" s="232">
        <f t="shared" si="15"/>
        <v>136332</v>
      </c>
      <c r="AO31" s="200">
        <f t="shared" si="16"/>
        <v>5230951</v>
      </c>
      <c r="AP31" s="196">
        <f t="shared" si="17"/>
        <v>38.369208989818972</v>
      </c>
      <c r="AQ31" s="156">
        <v>3</v>
      </c>
      <c r="AR31" s="156">
        <v>39</v>
      </c>
      <c r="AS31" s="237">
        <v>116</v>
      </c>
      <c r="AT31" s="189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</row>
    <row r="32" spans="1:74" s="80" customFormat="1" ht="15.75" customHeight="1" x14ac:dyDescent="0.15">
      <c r="A32" s="177">
        <v>3</v>
      </c>
      <c r="B32" s="195" t="s">
        <v>78</v>
      </c>
      <c r="C32" s="195" t="s">
        <v>57</v>
      </c>
      <c r="D32" s="88">
        <v>29180</v>
      </c>
      <c r="E32" s="148">
        <v>868414</v>
      </c>
      <c r="F32" s="196">
        <f t="shared" si="9"/>
        <v>29.760589444825222</v>
      </c>
      <c r="G32" s="156">
        <v>4</v>
      </c>
      <c r="H32" s="156">
        <v>46</v>
      </c>
      <c r="I32" s="156">
        <v>134</v>
      </c>
      <c r="J32" s="88">
        <v>29185</v>
      </c>
      <c r="K32" s="149">
        <v>927052</v>
      </c>
      <c r="L32" s="197">
        <f t="shared" si="10"/>
        <v>31.764673633715951</v>
      </c>
      <c r="M32" s="156">
        <v>4</v>
      </c>
      <c r="N32" s="156">
        <v>46</v>
      </c>
      <c r="O32" s="156">
        <v>130</v>
      </c>
      <c r="P32" s="88">
        <v>29174</v>
      </c>
      <c r="Q32" s="178">
        <v>1065832</v>
      </c>
      <c r="R32" s="179">
        <f t="shared" si="11"/>
        <v>36.533625831219581</v>
      </c>
      <c r="S32" s="156">
        <v>3</v>
      </c>
      <c r="T32" s="156">
        <v>38</v>
      </c>
      <c r="U32" s="156">
        <v>111</v>
      </c>
      <c r="V32" s="90">
        <v>29005</v>
      </c>
      <c r="W32" s="152">
        <v>966412</v>
      </c>
      <c r="X32" s="44">
        <f t="shared" si="12"/>
        <v>33.318807102223758</v>
      </c>
      <c r="Y32" s="156">
        <v>3</v>
      </c>
      <c r="Z32" s="156">
        <v>42</v>
      </c>
      <c r="AA32" s="156">
        <v>125</v>
      </c>
      <c r="AB32" s="182">
        <v>28137</v>
      </c>
      <c r="AC32" s="181">
        <v>973345</v>
      </c>
      <c r="AD32" s="198">
        <f t="shared" si="13"/>
        <v>34.593062515548922</v>
      </c>
      <c r="AE32" s="156">
        <v>5</v>
      </c>
      <c r="AF32" s="156">
        <v>45</v>
      </c>
      <c r="AG32" s="156">
        <v>132</v>
      </c>
      <c r="AH32" s="250">
        <v>27901</v>
      </c>
      <c r="AI32" s="180">
        <v>1050526</v>
      </c>
      <c r="AJ32" s="199">
        <f t="shared" si="14"/>
        <v>37.651912117845235</v>
      </c>
      <c r="AK32" s="156">
        <v>4</v>
      </c>
      <c r="AL32" s="156">
        <v>45</v>
      </c>
      <c r="AM32" s="156">
        <v>126</v>
      </c>
      <c r="AN32" s="232">
        <f t="shared" si="15"/>
        <v>172582</v>
      </c>
      <c r="AO32" s="200">
        <f t="shared" si="16"/>
        <v>5851581</v>
      </c>
      <c r="AP32" s="196">
        <f t="shared" si="17"/>
        <v>33.906091017603224</v>
      </c>
      <c r="AQ32" s="156">
        <v>4</v>
      </c>
      <c r="AR32" s="156">
        <v>48</v>
      </c>
      <c r="AS32" s="237">
        <v>133</v>
      </c>
      <c r="AT32" s="189"/>
      <c r="AU32" s="85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184"/>
      <c r="BU32" s="184"/>
      <c r="BV32" s="184"/>
    </row>
    <row r="33" spans="1:74" s="80" customFormat="1" ht="15.75" customHeight="1" x14ac:dyDescent="0.15">
      <c r="A33" s="177">
        <v>3</v>
      </c>
      <c r="B33" s="195" t="s">
        <v>344</v>
      </c>
      <c r="C33" s="195" t="s">
        <v>2721</v>
      </c>
      <c r="D33" s="88">
        <v>18503</v>
      </c>
      <c r="E33" s="148">
        <v>392183</v>
      </c>
      <c r="F33" s="196">
        <f t="shared" si="9"/>
        <v>21.19564394962979</v>
      </c>
      <c r="G33" s="156">
        <v>8</v>
      </c>
      <c r="H33" s="156">
        <v>66</v>
      </c>
      <c r="I33" s="156">
        <v>173</v>
      </c>
      <c r="J33" s="88">
        <v>19202</v>
      </c>
      <c r="K33" s="149">
        <v>384809</v>
      </c>
      <c r="L33" s="197">
        <f t="shared" si="10"/>
        <v>20.040047911675867</v>
      </c>
      <c r="M33" s="156">
        <v>8</v>
      </c>
      <c r="N33" s="156">
        <v>68</v>
      </c>
      <c r="O33" s="156">
        <v>184</v>
      </c>
      <c r="P33" s="88">
        <v>19782</v>
      </c>
      <c r="Q33" s="178">
        <v>419242</v>
      </c>
      <c r="R33" s="179">
        <f t="shared" si="11"/>
        <v>21.193104842786372</v>
      </c>
      <c r="S33" s="156">
        <v>6</v>
      </c>
      <c r="T33" s="156">
        <v>62</v>
      </c>
      <c r="U33" s="156">
        <v>178</v>
      </c>
      <c r="V33" s="90">
        <v>20546</v>
      </c>
      <c r="W33" s="152">
        <v>670909</v>
      </c>
      <c r="X33" s="44">
        <f t="shared" si="12"/>
        <v>32.653995911612967</v>
      </c>
      <c r="Y33" s="156">
        <v>4</v>
      </c>
      <c r="Z33" s="156">
        <v>43</v>
      </c>
      <c r="AA33" s="156">
        <v>127</v>
      </c>
      <c r="AB33" s="182">
        <f>21486+3</f>
        <v>21489</v>
      </c>
      <c r="AC33" s="181">
        <v>1105509</v>
      </c>
      <c r="AD33" s="198">
        <f t="shared" si="13"/>
        <v>51.445344129554655</v>
      </c>
      <c r="AE33" s="156">
        <v>2</v>
      </c>
      <c r="AF33" s="156">
        <v>23</v>
      </c>
      <c r="AG33" s="156">
        <v>83</v>
      </c>
      <c r="AH33" s="250">
        <f>21998+3</f>
        <v>22001</v>
      </c>
      <c r="AI33" s="180">
        <v>1111705</v>
      </c>
      <c r="AJ33" s="199">
        <f t="shared" si="14"/>
        <v>50.529748647788736</v>
      </c>
      <c r="AK33" s="156">
        <v>2</v>
      </c>
      <c r="AL33" s="156">
        <v>24</v>
      </c>
      <c r="AM33" s="156">
        <v>85</v>
      </c>
      <c r="AN33" s="232">
        <f t="shared" si="15"/>
        <v>121523</v>
      </c>
      <c r="AO33" s="200">
        <f t="shared" si="16"/>
        <v>4084357</v>
      </c>
      <c r="AP33" s="196">
        <f t="shared" si="17"/>
        <v>33.60974465738996</v>
      </c>
      <c r="AQ33" s="156">
        <v>5</v>
      </c>
      <c r="AR33" s="156">
        <v>51</v>
      </c>
      <c r="AS33" s="237">
        <v>136</v>
      </c>
      <c r="AT33" s="189"/>
      <c r="AU33" s="85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V33" s="184"/>
    </row>
    <row r="34" spans="1:74" ht="15.75" customHeight="1" x14ac:dyDescent="0.2">
      <c r="A34" s="177">
        <v>3</v>
      </c>
      <c r="B34" s="195" t="s">
        <v>822</v>
      </c>
      <c r="C34" s="195" t="s">
        <v>2727</v>
      </c>
      <c r="D34" s="88">
        <v>24606</v>
      </c>
      <c r="E34" s="148">
        <v>658278</v>
      </c>
      <c r="F34" s="196">
        <f t="shared" si="9"/>
        <v>26.752743233357716</v>
      </c>
      <c r="G34" s="156">
        <v>5</v>
      </c>
      <c r="H34" s="156">
        <v>52</v>
      </c>
      <c r="I34" s="156">
        <v>146</v>
      </c>
      <c r="J34" s="88">
        <v>24874</v>
      </c>
      <c r="K34" s="149">
        <v>691787</v>
      </c>
      <c r="L34" s="197">
        <f t="shared" si="10"/>
        <v>27.811650719626918</v>
      </c>
      <c r="M34" s="156">
        <v>5</v>
      </c>
      <c r="N34" s="156">
        <v>51</v>
      </c>
      <c r="O34" s="156">
        <v>148</v>
      </c>
      <c r="P34" s="88">
        <v>24909</v>
      </c>
      <c r="Q34" s="178">
        <v>715602</v>
      </c>
      <c r="R34" s="179">
        <f t="shared" si="11"/>
        <v>28.728652294351438</v>
      </c>
      <c r="S34" s="156">
        <v>5</v>
      </c>
      <c r="T34" s="156">
        <v>51</v>
      </c>
      <c r="U34" s="156">
        <v>140</v>
      </c>
      <c r="V34" s="90">
        <v>24922</v>
      </c>
      <c r="W34" s="152">
        <v>793180</v>
      </c>
      <c r="X34" s="44">
        <f t="shared" si="12"/>
        <v>31.826498675868709</v>
      </c>
      <c r="Y34" s="156">
        <v>5</v>
      </c>
      <c r="Z34" s="156">
        <v>46</v>
      </c>
      <c r="AA34" s="156">
        <v>134</v>
      </c>
      <c r="AB34" s="182">
        <f>24451+476</f>
        <v>24927</v>
      </c>
      <c r="AC34" s="181">
        <v>807735</v>
      </c>
      <c r="AD34" s="198">
        <f t="shared" si="13"/>
        <v>32.404019737633888</v>
      </c>
      <c r="AE34" s="156">
        <v>6</v>
      </c>
      <c r="AF34" s="156">
        <v>51</v>
      </c>
      <c r="AG34" s="156">
        <v>142</v>
      </c>
      <c r="AH34" s="250">
        <f>24245+478</f>
        <v>24723</v>
      </c>
      <c r="AI34" s="180">
        <v>824569</v>
      </c>
      <c r="AJ34" s="199">
        <f t="shared" si="14"/>
        <v>33.352303523035232</v>
      </c>
      <c r="AK34" s="156">
        <v>6</v>
      </c>
      <c r="AL34" s="156">
        <v>51</v>
      </c>
      <c r="AM34" s="156">
        <v>141</v>
      </c>
      <c r="AN34" s="232">
        <f t="shared" si="15"/>
        <v>148961</v>
      </c>
      <c r="AO34" s="200">
        <f t="shared" si="16"/>
        <v>4491151</v>
      </c>
      <c r="AP34" s="196">
        <f t="shared" si="17"/>
        <v>30.14984459019475</v>
      </c>
      <c r="AQ34" s="156">
        <v>6</v>
      </c>
      <c r="AR34" s="156">
        <v>54</v>
      </c>
      <c r="AS34" s="237">
        <v>152</v>
      </c>
      <c r="AT34" s="189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</row>
    <row r="35" spans="1:74" ht="15.75" customHeight="1" x14ac:dyDescent="0.2">
      <c r="A35" s="177">
        <v>3</v>
      </c>
      <c r="B35" s="195" t="s">
        <v>689</v>
      </c>
      <c r="C35" s="195" t="s">
        <v>2727</v>
      </c>
      <c r="D35" s="88">
        <v>26374</v>
      </c>
      <c r="E35" s="148">
        <v>565337</v>
      </c>
      <c r="F35" s="196">
        <f t="shared" si="9"/>
        <v>21.435390915295368</v>
      </c>
      <c r="G35" s="156">
        <v>7</v>
      </c>
      <c r="H35" s="156">
        <v>65</v>
      </c>
      <c r="I35" s="156">
        <v>172</v>
      </c>
      <c r="J35" s="88">
        <v>26478</v>
      </c>
      <c r="K35" s="149">
        <v>553775</v>
      </c>
      <c r="L35" s="197">
        <f t="shared" si="10"/>
        <v>20.914532819699374</v>
      </c>
      <c r="M35" s="156">
        <v>6</v>
      </c>
      <c r="N35" s="156">
        <v>64</v>
      </c>
      <c r="O35" s="156">
        <v>177</v>
      </c>
      <c r="P35" s="88">
        <v>26475</v>
      </c>
      <c r="Q35" s="178">
        <v>537841</v>
      </c>
      <c r="R35" s="179">
        <f t="shared" si="11"/>
        <v>20.315051935788478</v>
      </c>
      <c r="S35" s="156">
        <v>7</v>
      </c>
      <c r="T35" s="156">
        <v>65</v>
      </c>
      <c r="U35" s="156">
        <v>183</v>
      </c>
      <c r="V35" s="90">
        <v>26381</v>
      </c>
      <c r="W35" s="152">
        <v>560192</v>
      </c>
      <c r="X35" s="44">
        <f t="shared" si="12"/>
        <v>21.234676471703121</v>
      </c>
      <c r="Y35" s="156">
        <v>7</v>
      </c>
      <c r="Z35" s="156">
        <v>67</v>
      </c>
      <c r="AA35" s="156">
        <v>183</v>
      </c>
      <c r="AB35" s="182">
        <v>25964</v>
      </c>
      <c r="AC35" s="181">
        <v>623964</v>
      </c>
      <c r="AD35" s="198">
        <f t="shared" si="13"/>
        <v>24.031890309659527</v>
      </c>
      <c r="AE35" s="156">
        <v>7</v>
      </c>
      <c r="AF35" s="156">
        <v>63</v>
      </c>
      <c r="AG35" s="156">
        <v>177</v>
      </c>
      <c r="AH35" s="250">
        <v>26093</v>
      </c>
      <c r="AI35" s="180">
        <v>543119</v>
      </c>
      <c r="AJ35" s="199">
        <f t="shared" si="14"/>
        <v>20.814739585329399</v>
      </c>
      <c r="AK35" s="156">
        <v>7</v>
      </c>
      <c r="AL35" s="156">
        <v>70</v>
      </c>
      <c r="AM35" s="156">
        <v>192</v>
      </c>
      <c r="AN35" s="232">
        <f t="shared" si="15"/>
        <v>157765</v>
      </c>
      <c r="AO35" s="200">
        <f t="shared" si="16"/>
        <v>3384228</v>
      </c>
      <c r="AP35" s="196">
        <f t="shared" si="17"/>
        <v>21.451069628878397</v>
      </c>
      <c r="AQ35" s="156">
        <v>7</v>
      </c>
      <c r="AR35" s="156">
        <v>68</v>
      </c>
      <c r="AS35" s="237">
        <v>185</v>
      </c>
      <c r="AT35" s="189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</row>
    <row r="36" spans="1:74" s="80" customFormat="1" ht="15.75" customHeight="1" x14ac:dyDescent="0.15">
      <c r="A36" s="177">
        <v>3</v>
      </c>
      <c r="B36" s="195" t="s">
        <v>556</v>
      </c>
      <c r="C36" s="195" t="s">
        <v>2727</v>
      </c>
      <c r="D36" s="88">
        <v>22215</v>
      </c>
      <c r="E36" s="148">
        <v>402608</v>
      </c>
      <c r="F36" s="196">
        <f t="shared" si="9"/>
        <v>18.123250056268287</v>
      </c>
      <c r="G36" s="156">
        <v>9</v>
      </c>
      <c r="H36" s="156">
        <v>75</v>
      </c>
      <c r="I36" s="156">
        <v>190</v>
      </c>
      <c r="J36" s="88">
        <v>22260</v>
      </c>
      <c r="K36" s="149">
        <v>419695</v>
      </c>
      <c r="L36" s="197">
        <f t="shared" si="10"/>
        <v>18.854222821203955</v>
      </c>
      <c r="M36" s="156">
        <v>9</v>
      </c>
      <c r="N36" s="156">
        <v>71</v>
      </c>
      <c r="O36" s="156">
        <v>190</v>
      </c>
      <c r="P36" s="88">
        <v>22332</v>
      </c>
      <c r="Q36" s="178">
        <v>428461</v>
      </c>
      <c r="R36" s="179">
        <f t="shared" si="11"/>
        <v>19.185966326347842</v>
      </c>
      <c r="S36" s="156">
        <v>8</v>
      </c>
      <c r="T36" s="156">
        <v>72</v>
      </c>
      <c r="U36" s="156">
        <v>191</v>
      </c>
      <c r="V36" s="90">
        <v>22333</v>
      </c>
      <c r="W36" s="152">
        <v>430740</v>
      </c>
      <c r="X36" s="44">
        <f t="shared" si="12"/>
        <v>19.287153539605068</v>
      </c>
      <c r="Y36" s="156">
        <v>8</v>
      </c>
      <c r="Z36" s="156">
        <v>73</v>
      </c>
      <c r="AA36" s="156">
        <v>197</v>
      </c>
      <c r="AB36" s="182">
        <v>22113</v>
      </c>
      <c r="AC36" s="181">
        <v>402861</v>
      </c>
      <c r="AD36" s="198">
        <f t="shared" si="13"/>
        <v>18.218287884954552</v>
      </c>
      <c r="AE36" s="156">
        <v>8</v>
      </c>
      <c r="AF36" s="156">
        <v>76</v>
      </c>
      <c r="AG36" s="156">
        <v>206</v>
      </c>
      <c r="AH36" s="250">
        <v>22325</v>
      </c>
      <c r="AI36" s="180">
        <v>408266</v>
      </c>
      <c r="AJ36" s="199">
        <f t="shared" si="14"/>
        <v>18.287390817469205</v>
      </c>
      <c r="AK36" s="156">
        <v>8</v>
      </c>
      <c r="AL36" s="156">
        <v>76</v>
      </c>
      <c r="AM36" s="156">
        <v>206</v>
      </c>
      <c r="AN36" s="232">
        <f t="shared" si="15"/>
        <v>133578</v>
      </c>
      <c r="AO36" s="200">
        <f t="shared" si="16"/>
        <v>2492631</v>
      </c>
      <c r="AP36" s="196">
        <f t="shared" si="17"/>
        <v>18.660490499932624</v>
      </c>
      <c r="AQ36" s="156">
        <v>8</v>
      </c>
      <c r="AR36" s="156">
        <v>79</v>
      </c>
      <c r="AS36" s="237">
        <v>205</v>
      </c>
      <c r="AT36" s="189"/>
      <c r="AU36" s="85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184"/>
      <c r="BQ36" s="184"/>
      <c r="BR36" s="184"/>
      <c r="BS36" s="184"/>
      <c r="BT36" s="184"/>
      <c r="BU36" s="184"/>
      <c r="BV36" s="184"/>
    </row>
    <row r="37" spans="1:74" ht="15.75" customHeight="1" x14ac:dyDescent="0.2">
      <c r="A37" s="177">
        <v>3</v>
      </c>
      <c r="B37" s="195" t="s">
        <v>558</v>
      </c>
      <c r="C37" s="195" t="s">
        <v>57</v>
      </c>
      <c r="D37" s="88">
        <v>20910</v>
      </c>
      <c r="E37" s="148">
        <v>491482</v>
      </c>
      <c r="F37" s="196">
        <f t="shared" si="9"/>
        <v>23.504638928742228</v>
      </c>
      <c r="G37" s="156">
        <v>6</v>
      </c>
      <c r="H37" s="156">
        <v>58</v>
      </c>
      <c r="I37" s="156">
        <v>159</v>
      </c>
      <c r="J37" s="88">
        <v>20910</v>
      </c>
      <c r="K37" s="149">
        <v>428462</v>
      </c>
      <c r="L37" s="197">
        <f t="shared" si="10"/>
        <v>20.490769966523196</v>
      </c>
      <c r="M37" s="156">
        <v>7</v>
      </c>
      <c r="N37" s="156">
        <v>66</v>
      </c>
      <c r="O37" s="156">
        <v>179</v>
      </c>
      <c r="P37" s="88">
        <v>20910</v>
      </c>
      <c r="Q37" s="178">
        <v>355569</v>
      </c>
      <c r="R37" s="179">
        <f t="shared" si="11"/>
        <v>17.004734576757532</v>
      </c>
      <c r="S37" s="156">
        <v>9</v>
      </c>
      <c r="T37" s="156">
        <v>77</v>
      </c>
      <c r="U37" s="156">
        <v>197</v>
      </c>
      <c r="V37" s="90">
        <v>20748</v>
      </c>
      <c r="W37" s="152">
        <v>350232</v>
      </c>
      <c r="X37" s="44">
        <f t="shared" si="12"/>
        <v>16.880277617119724</v>
      </c>
      <c r="Y37" s="156">
        <v>9</v>
      </c>
      <c r="Z37" s="156">
        <v>78</v>
      </c>
      <c r="AA37" s="156">
        <v>206</v>
      </c>
      <c r="AB37" s="182">
        <v>20747</v>
      </c>
      <c r="AC37" s="181">
        <v>299872</v>
      </c>
      <c r="AD37" s="198">
        <f t="shared" si="13"/>
        <v>14.453752349737311</v>
      </c>
      <c r="AE37" s="156">
        <v>10</v>
      </c>
      <c r="AF37" s="156">
        <v>87</v>
      </c>
      <c r="AG37" s="156">
        <v>225</v>
      </c>
      <c r="AH37" s="250">
        <v>20904</v>
      </c>
      <c r="AI37" s="180">
        <v>314564</v>
      </c>
      <c r="AJ37" s="199">
        <f t="shared" si="14"/>
        <v>15.048029085342518</v>
      </c>
      <c r="AK37" s="156">
        <v>9</v>
      </c>
      <c r="AL37" s="156">
        <v>84</v>
      </c>
      <c r="AM37" s="156">
        <v>223</v>
      </c>
      <c r="AN37" s="232">
        <f t="shared" si="15"/>
        <v>125129</v>
      </c>
      <c r="AO37" s="200">
        <f t="shared" si="16"/>
        <v>2240181</v>
      </c>
      <c r="AP37" s="196">
        <f t="shared" si="17"/>
        <v>17.902972132758993</v>
      </c>
      <c r="AQ37" s="156">
        <v>9</v>
      </c>
      <c r="AR37" s="156">
        <v>81</v>
      </c>
      <c r="AS37" s="237">
        <v>209</v>
      </c>
      <c r="AT37" s="189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</row>
    <row r="38" spans="1:74" ht="15.75" customHeight="1" x14ac:dyDescent="0.2">
      <c r="A38" s="177">
        <v>3</v>
      </c>
      <c r="B38" s="195" t="s">
        <v>816</v>
      </c>
      <c r="C38" s="195" t="s">
        <v>2721</v>
      </c>
      <c r="D38" s="88">
        <v>19624</v>
      </c>
      <c r="E38" s="148">
        <v>280300</v>
      </c>
      <c r="F38" s="196">
        <f t="shared" si="9"/>
        <v>14.283530370974317</v>
      </c>
      <c r="G38" s="156">
        <v>10</v>
      </c>
      <c r="H38" s="156">
        <v>85</v>
      </c>
      <c r="I38" s="156">
        <v>211</v>
      </c>
      <c r="J38" s="88">
        <v>19650</v>
      </c>
      <c r="K38" s="149">
        <v>291343</v>
      </c>
      <c r="L38" s="197">
        <f t="shared" si="10"/>
        <v>14.826615776081425</v>
      </c>
      <c r="M38" s="156">
        <v>10</v>
      </c>
      <c r="N38" s="156">
        <v>84</v>
      </c>
      <c r="O38" s="156">
        <v>212</v>
      </c>
      <c r="P38" s="88">
        <v>19655</v>
      </c>
      <c r="Q38" s="178">
        <v>256041</v>
      </c>
      <c r="R38" s="179">
        <f t="shared" si="11"/>
        <v>13.026761638259984</v>
      </c>
      <c r="S38" s="156">
        <v>11</v>
      </c>
      <c r="T38" s="156">
        <v>87</v>
      </c>
      <c r="U38" s="156">
        <v>219</v>
      </c>
      <c r="V38" s="90">
        <v>19481</v>
      </c>
      <c r="W38" s="152">
        <v>222654</v>
      </c>
      <c r="X38" s="44">
        <f t="shared" si="12"/>
        <v>11.429290077511421</v>
      </c>
      <c r="Y38" s="156">
        <v>11</v>
      </c>
      <c r="Z38" s="156">
        <v>93</v>
      </c>
      <c r="AA38" s="177">
        <v>234</v>
      </c>
      <c r="AB38" s="182">
        <v>18849</v>
      </c>
      <c r="AC38" s="181">
        <v>219196</v>
      </c>
      <c r="AD38" s="198">
        <f t="shared" si="13"/>
        <v>11.629051939094913</v>
      </c>
      <c r="AE38" s="156">
        <v>11</v>
      </c>
      <c r="AF38" s="156">
        <v>93</v>
      </c>
      <c r="AG38" s="177">
        <v>238</v>
      </c>
      <c r="AH38" s="250">
        <v>18816</v>
      </c>
      <c r="AI38" s="180">
        <v>237729</v>
      </c>
      <c r="AJ38" s="199">
        <f t="shared" si="14"/>
        <v>12.634406887755102</v>
      </c>
      <c r="AK38" s="156">
        <v>11</v>
      </c>
      <c r="AL38" s="156">
        <v>91</v>
      </c>
      <c r="AM38" s="177">
        <v>233</v>
      </c>
      <c r="AN38" s="232">
        <f t="shared" si="15"/>
        <v>116075</v>
      </c>
      <c r="AO38" s="200">
        <f t="shared" si="16"/>
        <v>1507263</v>
      </c>
      <c r="AP38" s="196">
        <f t="shared" si="17"/>
        <v>12.985250915356451</v>
      </c>
      <c r="AQ38" s="156">
        <v>10</v>
      </c>
      <c r="AR38" s="156">
        <v>91</v>
      </c>
      <c r="AS38" s="241">
        <v>231</v>
      </c>
      <c r="AT38" s="189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</row>
    <row r="39" spans="1:74" ht="15.75" customHeight="1" x14ac:dyDescent="0.2">
      <c r="A39" s="177">
        <v>3</v>
      </c>
      <c r="B39" s="195" t="s">
        <v>644</v>
      </c>
      <c r="C39" s="195" t="s">
        <v>57</v>
      </c>
      <c r="D39" s="88">
        <v>34876</v>
      </c>
      <c r="E39" s="148">
        <v>344471</v>
      </c>
      <c r="F39" s="196">
        <f t="shared" si="9"/>
        <v>9.8770214474136946</v>
      </c>
      <c r="G39" s="156">
        <v>11</v>
      </c>
      <c r="H39" s="156">
        <v>95</v>
      </c>
      <c r="I39" s="177">
        <v>237</v>
      </c>
      <c r="J39" s="88">
        <v>34575</v>
      </c>
      <c r="K39" s="149">
        <v>365896</v>
      </c>
      <c r="L39" s="197">
        <f t="shared" si="10"/>
        <v>10.582675343456254</v>
      </c>
      <c r="M39" s="156">
        <v>11</v>
      </c>
      <c r="N39" s="156">
        <v>92</v>
      </c>
      <c r="O39" s="177">
        <v>235</v>
      </c>
      <c r="P39" s="88">
        <v>34502</v>
      </c>
      <c r="Q39" s="178">
        <v>408051</v>
      </c>
      <c r="R39" s="179">
        <f t="shared" si="11"/>
        <v>11.82687960118254</v>
      </c>
      <c r="S39" s="156">
        <v>12</v>
      </c>
      <c r="T39" s="156">
        <v>92</v>
      </c>
      <c r="U39" s="177">
        <v>230</v>
      </c>
      <c r="V39" s="90">
        <v>34496</v>
      </c>
      <c r="W39" s="152">
        <v>381743</v>
      </c>
      <c r="X39" s="44">
        <f t="shared" si="12"/>
        <v>11.066297541743971</v>
      </c>
      <c r="Y39" s="156">
        <v>12</v>
      </c>
      <c r="Z39" s="156">
        <v>96</v>
      </c>
      <c r="AA39" s="177">
        <v>238</v>
      </c>
      <c r="AB39" s="182">
        <v>33667</v>
      </c>
      <c r="AC39" s="181">
        <v>357157</v>
      </c>
      <c r="AD39" s="198">
        <f t="shared" si="13"/>
        <v>10.608518727537351</v>
      </c>
      <c r="AE39" s="156">
        <v>12</v>
      </c>
      <c r="AF39" s="156">
        <v>97</v>
      </c>
      <c r="AG39" s="177">
        <v>246</v>
      </c>
      <c r="AH39" s="250">
        <v>33099</v>
      </c>
      <c r="AI39" s="180">
        <v>420701</v>
      </c>
      <c r="AJ39" s="199">
        <f t="shared" si="14"/>
        <v>12.710383999516601</v>
      </c>
      <c r="AK39" s="156">
        <v>10</v>
      </c>
      <c r="AL39" s="156">
        <v>90</v>
      </c>
      <c r="AM39" s="177">
        <v>232</v>
      </c>
      <c r="AN39" s="232">
        <f t="shared" si="15"/>
        <v>205215</v>
      </c>
      <c r="AO39" s="200">
        <f t="shared" si="16"/>
        <v>2278019</v>
      </c>
      <c r="AP39" s="196">
        <f t="shared" si="17"/>
        <v>11.100645664303292</v>
      </c>
      <c r="AQ39" s="156">
        <v>11</v>
      </c>
      <c r="AR39" s="156">
        <v>94</v>
      </c>
      <c r="AS39" s="241">
        <v>241</v>
      </c>
      <c r="AT39" s="189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</row>
    <row r="40" spans="1:74" ht="15.75" customHeight="1" x14ac:dyDescent="0.2">
      <c r="A40" s="177">
        <v>3</v>
      </c>
      <c r="B40" s="195" t="s">
        <v>158</v>
      </c>
      <c r="C40" s="195" t="s">
        <v>2718</v>
      </c>
      <c r="D40" s="88">
        <v>18529</v>
      </c>
      <c r="E40" s="148">
        <v>72743</v>
      </c>
      <c r="F40" s="196">
        <f t="shared" si="9"/>
        <v>3.9258999406336015</v>
      </c>
      <c r="G40" s="156">
        <v>12</v>
      </c>
      <c r="H40" s="156">
        <v>110</v>
      </c>
      <c r="I40" s="177">
        <v>267</v>
      </c>
      <c r="J40" s="88">
        <v>18698</v>
      </c>
      <c r="K40" s="149">
        <v>68402</v>
      </c>
      <c r="L40" s="197">
        <f t="shared" si="10"/>
        <v>3.6582522194887153</v>
      </c>
      <c r="M40" s="156">
        <v>12</v>
      </c>
      <c r="N40" s="156">
        <v>108</v>
      </c>
      <c r="O40" s="177">
        <v>272</v>
      </c>
      <c r="P40" s="88">
        <v>18698</v>
      </c>
      <c r="Q40" s="178">
        <v>292223</v>
      </c>
      <c r="R40" s="179">
        <f t="shared" si="11"/>
        <v>15.62856990052412</v>
      </c>
      <c r="S40" s="156">
        <v>10</v>
      </c>
      <c r="T40" s="156">
        <v>80</v>
      </c>
      <c r="U40" s="156">
        <v>208</v>
      </c>
      <c r="V40" s="90">
        <v>18600</v>
      </c>
      <c r="W40" s="152">
        <v>216410</v>
      </c>
      <c r="X40" s="44">
        <f t="shared" si="12"/>
        <v>11.63494623655914</v>
      </c>
      <c r="Y40" s="156">
        <v>10</v>
      </c>
      <c r="Z40" s="156">
        <v>92</v>
      </c>
      <c r="AA40" s="177">
        <v>233</v>
      </c>
      <c r="AB40" s="182">
        <v>18261</v>
      </c>
      <c r="AC40" s="181">
        <v>302815</v>
      </c>
      <c r="AD40" s="198">
        <f t="shared" si="13"/>
        <v>16.582607743278025</v>
      </c>
      <c r="AE40" s="156">
        <v>9</v>
      </c>
      <c r="AF40" s="156">
        <v>81</v>
      </c>
      <c r="AG40" s="156">
        <v>216</v>
      </c>
      <c r="AH40" s="250">
        <v>18288</v>
      </c>
      <c r="AI40" s="180">
        <v>207351</v>
      </c>
      <c r="AJ40" s="199">
        <f t="shared" si="14"/>
        <v>11.338090551181102</v>
      </c>
      <c r="AK40" s="156">
        <v>12</v>
      </c>
      <c r="AL40" s="156">
        <v>93</v>
      </c>
      <c r="AM40" s="177">
        <v>242</v>
      </c>
      <c r="AN40" s="232">
        <f t="shared" si="15"/>
        <v>111074</v>
      </c>
      <c r="AO40" s="200">
        <f t="shared" si="16"/>
        <v>1159944</v>
      </c>
      <c r="AP40" s="196">
        <f t="shared" si="17"/>
        <v>10.442983956641518</v>
      </c>
      <c r="AQ40" s="156">
        <v>12</v>
      </c>
      <c r="AR40" s="156">
        <v>99</v>
      </c>
      <c r="AS40" s="241">
        <v>248</v>
      </c>
      <c r="AT40" s="189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</row>
    <row r="41" spans="1:74" ht="15.75" customHeight="1" x14ac:dyDescent="0.2">
      <c r="A41" s="177">
        <v>3</v>
      </c>
      <c r="B41" s="195" t="s">
        <v>2718</v>
      </c>
      <c r="C41" s="195" t="s">
        <v>2718</v>
      </c>
      <c r="D41" s="88">
        <v>18088</v>
      </c>
      <c r="E41" s="148">
        <v>57242</v>
      </c>
      <c r="F41" s="196">
        <f t="shared" si="9"/>
        <v>3.164639540026537</v>
      </c>
      <c r="G41" s="156">
        <v>13</v>
      </c>
      <c r="H41" s="156">
        <v>111</v>
      </c>
      <c r="I41" s="177">
        <v>275</v>
      </c>
      <c r="J41" s="88">
        <v>18121</v>
      </c>
      <c r="K41" s="149">
        <v>52382</v>
      </c>
      <c r="L41" s="197">
        <f t="shared" si="10"/>
        <v>2.8906793223332046</v>
      </c>
      <c r="M41" s="156">
        <v>13</v>
      </c>
      <c r="N41" s="156">
        <v>110</v>
      </c>
      <c r="O41" s="177">
        <v>278</v>
      </c>
      <c r="P41" s="88">
        <v>18275</v>
      </c>
      <c r="Q41" s="178">
        <v>69528</v>
      </c>
      <c r="R41" s="179">
        <f t="shared" si="11"/>
        <v>3.8045417236662105</v>
      </c>
      <c r="S41" s="156">
        <v>13</v>
      </c>
      <c r="T41" s="156">
        <v>106</v>
      </c>
      <c r="U41" s="177">
        <v>270</v>
      </c>
      <c r="V41" s="90">
        <v>18150</v>
      </c>
      <c r="W41" s="152">
        <v>101192</v>
      </c>
      <c r="X41" s="44">
        <f t="shared" si="12"/>
        <v>5.5753168044077137</v>
      </c>
      <c r="Y41" s="156">
        <v>13</v>
      </c>
      <c r="Z41" s="156">
        <v>109</v>
      </c>
      <c r="AA41" s="177">
        <v>267</v>
      </c>
      <c r="AB41" s="182">
        <v>17899</v>
      </c>
      <c r="AC41" s="181">
        <v>128796</v>
      </c>
      <c r="AD41" s="198">
        <f t="shared" si="13"/>
        <v>7.1957092575004191</v>
      </c>
      <c r="AE41" s="156">
        <v>13</v>
      </c>
      <c r="AF41" s="156">
        <v>104</v>
      </c>
      <c r="AG41" s="177">
        <v>264</v>
      </c>
      <c r="AH41" s="250">
        <v>18076</v>
      </c>
      <c r="AI41" s="180">
        <v>155203</v>
      </c>
      <c r="AJ41" s="199">
        <f t="shared" si="14"/>
        <v>8.5861363133436601</v>
      </c>
      <c r="AK41" s="156">
        <v>13</v>
      </c>
      <c r="AL41" s="156">
        <v>103</v>
      </c>
      <c r="AM41" s="177">
        <v>258</v>
      </c>
      <c r="AN41" s="232">
        <f t="shared" si="15"/>
        <v>108609</v>
      </c>
      <c r="AO41" s="200">
        <f t="shared" si="16"/>
        <v>564343</v>
      </c>
      <c r="AP41" s="196">
        <f t="shared" si="17"/>
        <v>5.1960979292692135</v>
      </c>
      <c r="AQ41" s="225">
        <v>13</v>
      </c>
      <c r="AR41" s="156">
        <v>113</v>
      </c>
      <c r="AS41" s="241">
        <v>274</v>
      </c>
      <c r="AT41" s="189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</row>
    <row r="42" spans="1:74" s="106" customFormat="1" ht="13" x14ac:dyDescent="0.15">
      <c r="B42" s="284" t="s">
        <v>1908</v>
      </c>
      <c r="G42" s="223">
        <v>13</v>
      </c>
      <c r="H42" s="224">
        <v>118</v>
      </c>
      <c r="I42" s="106">
        <v>309</v>
      </c>
      <c r="M42" s="106">
        <v>13</v>
      </c>
      <c r="N42" s="106">
        <v>117</v>
      </c>
      <c r="O42" s="106">
        <v>307</v>
      </c>
      <c r="S42" s="106">
        <v>13</v>
      </c>
      <c r="T42" s="106">
        <v>117</v>
      </c>
      <c r="U42" s="106">
        <v>308</v>
      </c>
      <c r="Y42" s="106">
        <v>13</v>
      </c>
      <c r="Z42" s="106">
        <v>115</v>
      </c>
      <c r="AA42" s="106">
        <v>310</v>
      </c>
      <c r="AE42" s="106">
        <v>13</v>
      </c>
      <c r="AF42" s="106">
        <v>115</v>
      </c>
      <c r="AG42" s="106">
        <v>308</v>
      </c>
      <c r="AH42" s="288">
        <f>SUM(AH29:AH41)</f>
        <v>291945</v>
      </c>
      <c r="AI42" s="287">
        <f>SUM(AI29:AI41)</f>
        <v>8171024</v>
      </c>
      <c r="AJ42" s="290">
        <f t="shared" si="14"/>
        <v>27.988230659884568</v>
      </c>
      <c r="AK42" s="106">
        <v>13</v>
      </c>
      <c r="AL42" s="106">
        <v>116</v>
      </c>
      <c r="AM42" s="106">
        <v>310</v>
      </c>
      <c r="AN42" s="288">
        <f>SUM(AN29:AN41)</f>
        <v>1762764</v>
      </c>
      <c r="AO42" s="287">
        <f>SUM(AO29:AO41)</f>
        <v>45065797</v>
      </c>
      <c r="AP42" s="290">
        <f t="shared" si="17"/>
        <v>25.565417151700398</v>
      </c>
      <c r="AQ42" s="106">
        <v>13</v>
      </c>
      <c r="AR42" s="106">
        <v>118</v>
      </c>
      <c r="AS42" s="239">
        <v>321</v>
      </c>
    </row>
    <row r="43" spans="1:74" ht="15.75" customHeight="1" x14ac:dyDescent="0.2">
      <c r="B43" s="195"/>
      <c r="C43" s="195"/>
      <c r="D43" s="181"/>
      <c r="E43" s="148"/>
      <c r="F43" s="196"/>
      <c r="G43" s="181"/>
      <c r="H43" s="181"/>
      <c r="I43" s="123"/>
      <c r="J43" s="149"/>
      <c r="K43" s="197"/>
      <c r="L43" s="123"/>
      <c r="M43" s="181"/>
      <c r="N43" s="178"/>
      <c r="O43" s="181"/>
      <c r="P43" s="179"/>
      <c r="Q43" s="123"/>
      <c r="R43" s="90"/>
      <c r="S43" s="181"/>
      <c r="T43" s="44"/>
      <c r="U43" s="90"/>
      <c r="V43" s="123"/>
      <c r="W43" s="182"/>
      <c r="X43" s="181"/>
      <c r="Y43" s="181"/>
      <c r="Z43" s="123"/>
      <c r="AA43" s="198"/>
      <c r="AB43" s="70"/>
      <c r="AC43" s="180"/>
      <c r="AD43" s="199"/>
      <c r="AE43" s="181"/>
      <c r="AF43" s="183"/>
      <c r="AG43" s="123"/>
      <c r="AH43" s="253"/>
      <c r="AI43" s="199"/>
      <c r="AJ43" s="189"/>
      <c r="AK43" s="181"/>
      <c r="AL43" s="123"/>
      <c r="AM43" s="123"/>
      <c r="AN43" s="229"/>
      <c r="AO43" s="123"/>
      <c r="AP43" s="123"/>
      <c r="AQ43" s="181"/>
      <c r="AR43" s="123"/>
      <c r="AS43" s="240"/>
      <c r="AT43" s="123"/>
      <c r="AV43" s="123"/>
      <c r="AW43" s="123"/>
      <c r="AX43" s="123"/>
    </row>
    <row r="44" spans="1:74" ht="15.75" customHeight="1" x14ac:dyDescent="0.2">
      <c r="B44" s="243" t="s">
        <v>728</v>
      </c>
      <c r="C44" s="157"/>
      <c r="D44" s="170"/>
      <c r="E44" s="160"/>
      <c r="F44" s="161"/>
      <c r="G44" s="170"/>
      <c r="H44" s="170"/>
      <c r="I44" s="219"/>
      <c r="J44" s="162"/>
      <c r="K44" s="163"/>
      <c r="L44" s="219"/>
      <c r="M44" s="170"/>
      <c r="N44" s="164"/>
      <c r="O44" s="170"/>
      <c r="P44" s="166"/>
      <c r="Q44" s="219"/>
      <c r="R44" s="215"/>
      <c r="S44" s="170"/>
      <c r="T44" s="168"/>
      <c r="U44" s="215"/>
      <c r="V44" s="219"/>
      <c r="W44" s="217"/>
      <c r="X44" s="170"/>
      <c r="Y44" s="170"/>
      <c r="Z44" s="219"/>
      <c r="AA44" s="171"/>
      <c r="AB44" s="218"/>
      <c r="AC44" s="172"/>
      <c r="AD44" s="248"/>
      <c r="AE44" s="170"/>
      <c r="AF44" s="277"/>
      <c r="AG44" s="219"/>
      <c r="AH44" s="278"/>
      <c r="AI44" s="248"/>
      <c r="AJ44" s="219"/>
      <c r="AK44" s="170"/>
      <c r="AL44" s="220"/>
      <c r="AM44" s="220"/>
      <c r="AN44" s="279"/>
      <c r="AO44" s="220"/>
      <c r="AP44" s="220"/>
      <c r="AQ44" s="170"/>
      <c r="AR44" s="220"/>
      <c r="AS44" s="280"/>
      <c r="AT44" s="123"/>
      <c r="AV44" s="123"/>
    </row>
    <row r="45" spans="1:74" ht="15.75" customHeight="1" x14ac:dyDescent="0.2">
      <c r="A45" s="177">
        <v>4</v>
      </c>
      <c r="B45" s="195" t="s">
        <v>599</v>
      </c>
      <c r="C45" s="195" t="s">
        <v>57</v>
      </c>
      <c r="D45" s="88">
        <v>2425</v>
      </c>
      <c r="E45" s="148">
        <v>284240</v>
      </c>
      <c r="F45" s="196">
        <f t="shared" ref="F45:F55" si="18">E45/D45</f>
        <v>117.21237113402061</v>
      </c>
      <c r="G45" s="156">
        <v>1</v>
      </c>
      <c r="H45" s="156">
        <v>3</v>
      </c>
      <c r="I45" s="156">
        <v>7</v>
      </c>
      <c r="J45" s="88">
        <v>2402</v>
      </c>
      <c r="K45" s="149">
        <v>315133</v>
      </c>
      <c r="L45" s="197">
        <f t="shared" ref="L45:L55" si="19">K45/J45</f>
        <v>131.19608659450458</v>
      </c>
      <c r="M45" s="156">
        <v>1</v>
      </c>
      <c r="N45" s="156">
        <v>3</v>
      </c>
      <c r="O45" s="156">
        <v>8</v>
      </c>
      <c r="P45" s="88">
        <v>2485</v>
      </c>
      <c r="Q45" s="178">
        <v>289082</v>
      </c>
      <c r="R45" s="179">
        <f t="shared" ref="R45:R55" si="20">Q45/P45</f>
        <v>116.3307847082495</v>
      </c>
      <c r="S45" s="156">
        <v>1</v>
      </c>
      <c r="T45" s="156">
        <v>2</v>
      </c>
      <c r="U45" s="156">
        <v>10</v>
      </c>
      <c r="V45" s="90">
        <v>2522</v>
      </c>
      <c r="W45" s="152">
        <v>261686</v>
      </c>
      <c r="X45" s="44">
        <f t="shared" ref="X45:X55" si="21">W45/V45</f>
        <v>103.76130055511499</v>
      </c>
      <c r="Y45" s="156">
        <v>1</v>
      </c>
      <c r="Z45" s="156">
        <v>3</v>
      </c>
      <c r="AA45" s="156">
        <v>17</v>
      </c>
      <c r="AB45" s="182">
        <v>2492</v>
      </c>
      <c r="AC45" s="181">
        <v>252190</v>
      </c>
      <c r="AD45" s="198">
        <f t="shared" ref="AD45:AD55" si="22">AC45/AB45</f>
        <v>101.19983948635634</v>
      </c>
      <c r="AE45" s="156">
        <v>1</v>
      </c>
      <c r="AF45" s="156">
        <v>5</v>
      </c>
      <c r="AG45" s="156">
        <v>19</v>
      </c>
      <c r="AH45" s="250">
        <v>2459</v>
      </c>
      <c r="AI45" s="180">
        <v>239790</v>
      </c>
      <c r="AJ45" s="199">
        <f t="shared" ref="AJ45:AJ56" si="23">AI45/AH45</f>
        <v>97.515250101667348</v>
      </c>
      <c r="AK45" s="156">
        <v>1</v>
      </c>
      <c r="AL45" s="156">
        <v>6</v>
      </c>
      <c r="AM45" s="156">
        <v>21</v>
      </c>
      <c r="AN45" s="232">
        <f t="shared" ref="AN45:AN55" si="24">D45+J45+P45+V45+AB45+AH45</f>
        <v>14785</v>
      </c>
      <c r="AO45" s="200">
        <f t="shared" ref="AO45:AO55" si="25">E45+K45+Q45+W45+AC45+AI45</f>
        <v>1642121</v>
      </c>
      <c r="AP45" s="196">
        <f t="shared" ref="AP45:AP56" si="26">AO45/AN45</f>
        <v>111.06668921203922</v>
      </c>
      <c r="AQ45" s="156">
        <v>1</v>
      </c>
      <c r="AR45" s="156">
        <v>3</v>
      </c>
      <c r="AS45" s="237">
        <v>12</v>
      </c>
      <c r="AT45" s="189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</row>
    <row r="46" spans="1:74" ht="15.75" customHeight="1" x14ac:dyDescent="0.2">
      <c r="A46" s="177">
        <v>4</v>
      </c>
      <c r="B46" s="195" t="s">
        <v>582</v>
      </c>
      <c r="C46" s="195" t="s">
        <v>2692</v>
      </c>
      <c r="D46" s="88">
        <v>3977</v>
      </c>
      <c r="E46" s="148">
        <v>320907</v>
      </c>
      <c r="F46" s="196">
        <f t="shared" si="18"/>
        <v>80.69072164948453</v>
      </c>
      <c r="G46" s="156">
        <v>2</v>
      </c>
      <c r="H46" s="156">
        <v>11</v>
      </c>
      <c r="I46" s="156">
        <v>28</v>
      </c>
      <c r="J46" s="88">
        <v>4329</v>
      </c>
      <c r="K46" s="149">
        <v>283129</v>
      </c>
      <c r="L46" s="197">
        <f t="shared" si="19"/>
        <v>65.402864402864409</v>
      </c>
      <c r="M46" s="156">
        <v>2</v>
      </c>
      <c r="N46" s="156">
        <v>16</v>
      </c>
      <c r="O46" s="156">
        <v>51</v>
      </c>
      <c r="P46" s="88">
        <v>4379</v>
      </c>
      <c r="Q46" s="178">
        <v>293859</v>
      </c>
      <c r="R46" s="179">
        <f t="shared" si="20"/>
        <v>67.106416990180406</v>
      </c>
      <c r="S46" s="156">
        <v>2</v>
      </c>
      <c r="T46" s="156">
        <v>11</v>
      </c>
      <c r="U46" s="156">
        <v>42</v>
      </c>
      <c r="V46" s="90">
        <v>4633</v>
      </c>
      <c r="W46" s="152">
        <v>212070</v>
      </c>
      <c r="X46" s="44">
        <f t="shared" si="21"/>
        <v>45.773796676019856</v>
      </c>
      <c r="Y46" s="156">
        <v>3</v>
      </c>
      <c r="Z46" s="156">
        <v>26</v>
      </c>
      <c r="AA46" s="156">
        <v>91</v>
      </c>
      <c r="AB46" s="182">
        <v>4664</v>
      </c>
      <c r="AC46" s="181">
        <v>237010</v>
      </c>
      <c r="AD46" s="198">
        <f t="shared" si="22"/>
        <v>50.816895368782163</v>
      </c>
      <c r="AE46" s="156">
        <v>3</v>
      </c>
      <c r="AF46" s="156">
        <v>25</v>
      </c>
      <c r="AG46" s="156">
        <v>85</v>
      </c>
      <c r="AH46" s="250">
        <v>4676</v>
      </c>
      <c r="AI46" s="180">
        <v>176784</v>
      </c>
      <c r="AJ46" s="199">
        <f t="shared" si="23"/>
        <v>37.806672369546618</v>
      </c>
      <c r="AK46" s="156">
        <v>4</v>
      </c>
      <c r="AL46" s="156">
        <v>44</v>
      </c>
      <c r="AM46" s="156">
        <v>125</v>
      </c>
      <c r="AN46" s="232">
        <f t="shared" si="24"/>
        <v>26658</v>
      </c>
      <c r="AO46" s="200">
        <f t="shared" si="25"/>
        <v>1523759</v>
      </c>
      <c r="AP46" s="196">
        <f t="shared" si="26"/>
        <v>57.159539350288846</v>
      </c>
      <c r="AQ46" s="156">
        <v>2</v>
      </c>
      <c r="AR46" s="156">
        <v>18</v>
      </c>
      <c r="AS46" s="237">
        <v>70</v>
      </c>
      <c r="AT46" s="189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</row>
    <row r="47" spans="1:74" ht="15.75" customHeight="1" x14ac:dyDescent="0.2">
      <c r="A47" s="177">
        <v>4</v>
      </c>
      <c r="B47" s="195" t="s">
        <v>303</v>
      </c>
      <c r="C47" s="195" t="s">
        <v>57</v>
      </c>
      <c r="D47" s="88">
        <v>20391</v>
      </c>
      <c r="E47" s="148">
        <v>713718</v>
      </c>
      <c r="F47" s="196">
        <f t="shared" si="18"/>
        <v>35.001618361041636</v>
      </c>
      <c r="G47" s="156">
        <v>4</v>
      </c>
      <c r="H47" s="156">
        <v>38</v>
      </c>
      <c r="I47" s="156">
        <v>112</v>
      </c>
      <c r="J47" s="88">
        <v>20636</v>
      </c>
      <c r="K47" s="149">
        <v>791698</v>
      </c>
      <c r="L47" s="197">
        <f t="shared" si="19"/>
        <v>38.364896297732116</v>
      </c>
      <c r="M47" s="156">
        <v>4</v>
      </c>
      <c r="N47" s="156">
        <v>40</v>
      </c>
      <c r="O47" s="156">
        <v>109</v>
      </c>
      <c r="P47" s="88">
        <v>20736</v>
      </c>
      <c r="Q47" s="178">
        <v>863278</v>
      </c>
      <c r="R47" s="179">
        <f t="shared" si="20"/>
        <v>41.631847993827158</v>
      </c>
      <c r="S47" s="156">
        <v>4</v>
      </c>
      <c r="T47" s="156">
        <v>30</v>
      </c>
      <c r="U47" s="156">
        <v>93</v>
      </c>
      <c r="V47" s="90">
        <v>20674</v>
      </c>
      <c r="W47" s="152">
        <v>1036370</v>
      </c>
      <c r="X47" s="44">
        <f t="shared" si="21"/>
        <v>50.129147721776143</v>
      </c>
      <c r="Y47" s="156">
        <v>2</v>
      </c>
      <c r="Z47" s="156">
        <v>22</v>
      </c>
      <c r="AA47" s="156">
        <v>80</v>
      </c>
      <c r="AB47" s="182">
        <v>20510</v>
      </c>
      <c r="AC47" s="181">
        <v>1129692</v>
      </c>
      <c r="AD47" s="198">
        <f t="shared" si="22"/>
        <v>55.080058508044857</v>
      </c>
      <c r="AE47" s="156">
        <v>2</v>
      </c>
      <c r="AF47" s="156">
        <v>20</v>
      </c>
      <c r="AG47" s="156">
        <v>76</v>
      </c>
      <c r="AH47" s="250">
        <v>20355</v>
      </c>
      <c r="AI47" s="180">
        <v>1111758</v>
      </c>
      <c r="AJ47" s="199">
        <f t="shared" si="23"/>
        <v>54.618422991893887</v>
      </c>
      <c r="AK47" s="156">
        <v>2</v>
      </c>
      <c r="AL47" s="156">
        <v>20</v>
      </c>
      <c r="AM47" s="156">
        <v>75</v>
      </c>
      <c r="AN47" s="232">
        <f t="shared" si="24"/>
        <v>123302</v>
      </c>
      <c r="AO47" s="200">
        <f t="shared" si="25"/>
        <v>5646514</v>
      </c>
      <c r="AP47" s="196">
        <f t="shared" si="26"/>
        <v>45.794180143063372</v>
      </c>
      <c r="AQ47" s="156">
        <v>3</v>
      </c>
      <c r="AR47" s="156">
        <v>28</v>
      </c>
      <c r="AS47" s="237">
        <v>92</v>
      </c>
      <c r="AT47" s="189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</row>
    <row r="48" spans="1:74" ht="15.75" customHeight="1" x14ac:dyDescent="0.2">
      <c r="A48" s="177">
        <v>4</v>
      </c>
      <c r="B48" s="195" t="s">
        <v>273</v>
      </c>
      <c r="C48" s="195" t="s">
        <v>2692</v>
      </c>
      <c r="D48" s="88">
        <v>14719</v>
      </c>
      <c r="E48" s="148">
        <v>292090</v>
      </c>
      <c r="F48" s="196">
        <f t="shared" si="18"/>
        <v>19.844418778449622</v>
      </c>
      <c r="G48" s="156">
        <v>8</v>
      </c>
      <c r="H48" s="156">
        <v>69</v>
      </c>
      <c r="I48" s="156">
        <v>182</v>
      </c>
      <c r="J48" s="88">
        <v>15093</v>
      </c>
      <c r="K48" s="149">
        <v>451352</v>
      </c>
      <c r="L48" s="197">
        <f t="shared" si="19"/>
        <v>29.904724044258927</v>
      </c>
      <c r="M48" s="156">
        <v>5</v>
      </c>
      <c r="N48" s="156">
        <v>48</v>
      </c>
      <c r="O48" s="156">
        <v>136</v>
      </c>
      <c r="P48" s="88">
        <v>15692</v>
      </c>
      <c r="Q48" s="178">
        <v>670819</v>
      </c>
      <c r="R48" s="179">
        <f t="shared" si="20"/>
        <v>42.749107825643641</v>
      </c>
      <c r="S48" s="156">
        <v>3</v>
      </c>
      <c r="T48" s="156">
        <v>28</v>
      </c>
      <c r="U48" s="156">
        <v>89</v>
      </c>
      <c r="V48" s="90">
        <v>16800</v>
      </c>
      <c r="W48" s="152">
        <v>615961</v>
      </c>
      <c r="X48" s="44">
        <f t="shared" si="21"/>
        <v>36.664345238095237</v>
      </c>
      <c r="Y48" s="156">
        <v>4</v>
      </c>
      <c r="Z48" s="156">
        <v>36</v>
      </c>
      <c r="AA48" s="156">
        <v>112</v>
      </c>
      <c r="AB48" s="182">
        <v>17385</v>
      </c>
      <c r="AC48" s="181">
        <v>724616</v>
      </c>
      <c r="AD48" s="198">
        <f t="shared" si="22"/>
        <v>41.680529191832036</v>
      </c>
      <c r="AE48" s="156">
        <v>5</v>
      </c>
      <c r="AF48" s="156">
        <v>39</v>
      </c>
      <c r="AG48" s="156">
        <v>111</v>
      </c>
      <c r="AH48" s="250">
        <v>17424</v>
      </c>
      <c r="AI48" s="180">
        <v>650075</v>
      </c>
      <c r="AJ48" s="199">
        <f t="shared" si="23"/>
        <v>37.309171258034894</v>
      </c>
      <c r="AK48" s="156">
        <v>5</v>
      </c>
      <c r="AL48" s="156">
        <v>46</v>
      </c>
      <c r="AM48" s="156">
        <v>129</v>
      </c>
      <c r="AN48" s="232">
        <f t="shared" si="24"/>
        <v>97113</v>
      </c>
      <c r="AO48" s="200">
        <f t="shared" si="25"/>
        <v>3404913</v>
      </c>
      <c r="AP48" s="196">
        <f t="shared" si="26"/>
        <v>35.061351209415832</v>
      </c>
      <c r="AQ48" s="156">
        <v>4</v>
      </c>
      <c r="AR48" s="156">
        <v>45</v>
      </c>
      <c r="AS48" s="237">
        <v>127</v>
      </c>
      <c r="AT48" s="189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</row>
    <row r="49" spans="1:74" ht="15.75" customHeight="1" x14ac:dyDescent="0.2">
      <c r="A49" s="177">
        <v>4</v>
      </c>
      <c r="B49" s="195" t="s">
        <v>488</v>
      </c>
      <c r="C49" s="195" t="s">
        <v>57</v>
      </c>
      <c r="D49" s="88">
        <v>2088</v>
      </c>
      <c r="E49" s="148">
        <v>93008</v>
      </c>
      <c r="F49" s="196">
        <f t="shared" si="18"/>
        <v>44.544061302681989</v>
      </c>
      <c r="G49" s="156">
        <v>3</v>
      </c>
      <c r="H49" s="156">
        <v>28</v>
      </c>
      <c r="I49" s="156">
        <v>89</v>
      </c>
      <c r="J49" s="88">
        <v>2088</v>
      </c>
      <c r="K49" s="149">
        <v>90268</v>
      </c>
      <c r="L49" s="197">
        <f t="shared" si="19"/>
        <v>43.231800766283527</v>
      </c>
      <c r="M49" s="156">
        <v>3</v>
      </c>
      <c r="N49" s="156">
        <v>30</v>
      </c>
      <c r="O49" s="156">
        <v>94</v>
      </c>
      <c r="P49" s="88">
        <v>2096</v>
      </c>
      <c r="Q49" s="178">
        <v>67034</v>
      </c>
      <c r="R49" s="179">
        <f t="shared" si="20"/>
        <v>31.981870229007633</v>
      </c>
      <c r="S49" s="156">
        <v>5</v>
      </c>
      <c r="T49" s="156">
        <v>45</v>
      </c>
      <c r="U49" s="156">
        <v>126</v>
      </c>
      <c r="V49" s="90">
        <v>2070</v>
      </c>
      <c r="W49" s="152">
        <v>62108</v>
      </c>
      <c r="X49" s="44">
        <f t="shared" si="21"/>
        <v>30.003864734299516</v>
      </c>
      <c r="Y49" s="156">
        <v>6</v>
      </c>
      <c r="Z49" s="156">
        <v>50</v>
      </c>
      <c r="AA49" s="156">
        <v>143</v>
      </c>
      <c r="AB49" s="182">
        <v>1982</v>
      </c>
      <c r="AC49" s="181">
        <v>63658</v>
      </c>
      <c r="AD49" s="198">
        <f t="shared" si="22"/>
        <v>32.11806256306761</v>
      </c>
      <c r="AE49" s="156">
        <v>6</v>
      </c>
      <c r="AF49" s="156">
        <v>52</v>
      </c>
      <c r="AG49" s="156">
        <v>144</v>
      </c>
      <c r="AH49" s="250">
        <v>1968</v>
      </c>
      <c r="AI49" s="180">
        <v>46583</v>
      </c>
      <c r="AJ49" s="199">
        <f t="shared" si="23"/>
        <v>23.670223577235774</v>
      </c>
      <c r="AK49" s="156">
        <v>7</v>
      </c>
      <c r="AL49" s="156">
        <v>65</v>
      </c>
      <c r="AM49" s="156">
        <v>179</v>
      </c>
      <c r="AN49" s="232">
        <f t="shared" si="24"/>
        <v>12292</v>
      </c>
      <c r="AO49" s="200">
        <f t="shared" si="25"/>
        <v>422659</v>
      </c>
      <c r="AP49" s="196">
        <f t="shared" si="26"/>
        <v>34.384884477709079</v>
      </c>
      <c r="AQ49" s="156">
        <v>5</v>
      </c>
      <c r="AR49" s="156">
        <v>46</v>
      </c>
      <c r="AS49" s="237">
        <v>128</v>
      </c>
      <c r="AT49" s="189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</row>
    <row r="50" spans="1:74" ht="15.75" customHeight="1" x14ac:dyDescent="0.2">
      <c r="A50" s="177">
        <v>4</v>
      </c>
      <c r="B50" s="195" t="s">
        <v>491</v>
      </c>
      <c r="C50" s="195" t="s">
        <v>2727</v>
      </c>
      <c r="D50" s="88">
        <v>35080</v>
      </c>
      <c r="E50" s="148">
        <v>450987</v>
      </c>
      <c r="F50" s="196">
        <f t="shared" si="18"/>
        <v>12.855957810718358</v>
      </c>
      <c r="G50" s="156">
        <v>11</v>
      </c>
      <c r="H50" s="156">
        <v>87</v>
      </c>
      <c r="I50" s="156">
        <v>217</v>
      </c>
      <c r="J50" s="88">
        <v>35600</v>
      </c>
      <c r="K50" s="149">
        <v>562190</v>
      </c>
      <c r="L50" s="197">
        <f t="shared" si="19"/>
        <v>15.791853932584269</v>
      </c>
      <c r="M50" s="156">
        <v>10</v>
      </c>
      <c r="N50" s="156">
        <v>80</v>
      </c>
      <c r="O50" s="156">
        <v>206</v>
      </c>
      <c r="P50" s="88">
        <v>35763</v>
      </c>
      <c r="Q50" s="178">
        <v>772241</v>
      </c>
      <c r="R50" s="179">
        <f t="shared" si="20"/>
        <v>21.593294745966503</v>
      </c>
      <c r="S50" s="156">
        <v>7</v>
      </c>
      <c r="T50" s="156">
        <v>61</v>
      </c>
      <c r="U50" s="156">
        <v>177</v>
      </c>
      <c r="V50" s="90">
        <v>35892</v>
      </c>
      <c r="W50" s="152">
        <v>1134589</v>
      </c>
      <c r="X50" s="44">
        <f t="shared" si="21"/>
        <v>31.611194695196701</v>
      </c>
      <c r="Y50" s="156">
        <v>5</v>
      </c>
      <c r="Z50" s="156">
        <v>47</v>
      </c>
      <c r="AA50" s="156">
        <v>136</v>
      </c>
      <c r="AB50" s="182">
        <v>36279</v>
      </c>
      <c r="AC50" s="181">
        <v>1590128</v>
      </c>
      <c r="AD50" s="198">
        <f t="shared" si="22"/>
        <v>43.830535571542768</v>
      </c>
      <c r="AE50" s="156">
        <v>4</v>
      </c>
      <c r="AF50" s="156">
        <v>35</v>
      </c>
      <c r="AG50" s="156">
        <v>104</v>
      </c>
      <c r="AH50" s="250">
        <v>36397</v>
      </c>
      <c r="AI50" s="180">
        <v>1504977</v>
      </c>
      <c r="AJ50" s="199">
        <f t="shared" si="23"/>
        <v>41.348929856856337</v>
      </c>
      <c r="AK50" s="156">
        <v>3</v>
      </c>
      <c r="AL50" s="156">
        <v>38</v>
      </c>
      <c r="AM50" s="156">
        <v>114</v>
      </c>
      <c r="AN50" s="232">
        <f t="shared" si="24"/>
        <v>215011</v>
      </c>
      <c r="AO50" s="200">
        <f t="shared" si="25"/>
        <v>6015112</v>
      </c>
      <c r="AP50" s="196">
        <f t="shared" si="26"/>
        <v>27.975833794550045</v>
      </c>
      <c r="AQ50" s="156">
        <v>6</v>
      </c>
      <c r="AR50" s="156">
        <v>57</v>
      </c>
      <c r="AS50" s="237">
        <v>158</v>
      </c>
      <c r="AT50" s="189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</row>
    <row r="51" spans="1:74" ht="15.75" customHeight="1" x14ac:dyDescent="0.2">
      <c r="A51" s="177">
        <v>4</v>
      </c>
      <c r="B51" s="195" t="s">
        <v>660</v>
      </c>
      <c r="C51" s="195" t="s">
        <v>2727</v>
      </c>
      <c r="D51" s="88">
        <v>33949</v>
      </c>
      <c r="E51" s="148">
        <v>923921</v>
      </c>
      <c r="F51" s="196">
        <f t="shared" si="18"/>
        <v>27.21496951309317</v>
      </c>
      <c r="G51" s="156">
        <v>5</v>
      </c>
      <c r="H51" s="156">
        <v>49</v>
      </c>
      <c r="I51" s="156">
        <v>143</v>
      </c>
      <c r="J51" s="88">
        <v>34100</v>
      </c>
      <c r="K51" s="149">
        <v>858714</v>
      </c>
      <c r="L51" s="197">
        <f t="shared" si="19"/>
        <v>25.182228739002934</v>
      </c>
      <c r="M51" s="156">
        <v>6</v>
      </c>
      <c r="N51" s="156">
        <v>54</v>
      </c>
      <c r="O51" s="156">
        <v>156</v>
      </c>
      <c r="P51" s="88">
        <v>34080</v>
      </c>
      <c r="Q51" s="178">
        <v>843888</v>
      </c>
      <c r="R51" s="179">
        <f t="shared" si="20"/>
        <v>24.761971830985914</v>
      </c>
      <c r="S51" s="156">
        <v>6</v>
      </c>
      <c r="T51" s="156">
        <v>57</v>
      </c>
      <c r="U51" s="156">
        <v>158</v>
      </c>
      <c r="V51" s="90">
        <v>34080</v>
      </c>
      <c r="W51" s="152">
        <v>709673</v>
      </c>
      <c r="X51" s="44">
        <f t="shared" si="21"/>
        <v>20.823738262910798</v>
      </c>
      <c r="Y51" s="156">
        <v>7</v>
      </c>
      <c r="Z51" s="156">
        <v>69</v>
      </c>
      <c r="AA51" s="156">
        <v>185</v>
      </c>
      <c r="AB51" s="182">
        <v>33882</v>
      </c>
      <c r="AC51" s="181">
        <v>630984</v>
      </c>
      <c r="AD51" s="198">
        <f t="shared" si="22"/>
        <v>18.622985656100585</v>
      </c>
      <c r="AE51" s="156">
        <v>9</v>
      </c>
      <c r="AF51" s="156">
        <v>74</v>
      </c>
      <c r="AG51" s="156">
        <v>203</v>
      </c>
      <c r="AH51" s="250">
        <v>33969</v>
      </c>
      <c r="AI51" s="180">
        <v>552223</v>
      </c>
      <c r="AJ51" s="199">
        <f t="shared" si="23"/>
        <v>16.256675203862343</v>
      </c>
      <c r="AK51" s="156">
        <v>9</v>
      </c>
      <c r="AL51" s="156">
        <v>81</v>
      </c>
      <c r="AM51" s="156">
        <v>218</v>
      </c>
      <c r="AN51" s="232">
        <f t="shared" si="24"/>
        <v>204060</v>
      </c>
      <c r="AO51" s="200">
        <f t="shared" si="25"/>
        <v>4519403</v>
      </c>
      <c r="AP51" s="196">
        <f t="shared" si="26"/>
        <v>22.147422326766637</v>
      </c>
      <c r="AQ51" s="156">
        <v>7</v>
      </c>
      <c r="AR51" s="156">
        <v>65</v>
      </c>
      <c r="AS51" s="237">
        <v>181</v>
      </c>
      <c r="AT51" s="189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</row>
    <row r="52" spans="1:74" ht="15.75" customHeight="1" x14ac:dyDescent="0.2">
      <c r="A52" s="177">
        <v>4</v>
      </c>
      <c r="B52" s="195" t="s">
        <v>719</v>
      </c>
      <c r="C52" s="195" t="s">
        <v>57</v>
      </c>
      <c r="D52" s="88">
        <v>44576</v>
      </c>
      <c r="E52" s="148">
        <v>885754</v>
      </c>
      <c r="F52" s="196">
        <f t="shared" si="18"/>
        <v>19.870647882268486</v>
      </c>
      <c r="G52" s="156">
        <v>7</v>
      </c>
      <c r="H52" s="156">
        <v>68</v>
      </c>
      <c r="I52" s="156">
        <v>181</v>
      </c>
      <c r="J52" s="88">
        <v>44744</v>
      </c>
      <c r="K52" s="149">
        <v>760256</v>
      </c>
      <c r="L52" s="197">
        <f t="shared" si="19"/>
        <v>16.991239048811014</v>
      </c>
      <c r="M52" s="156">
        <v>8</v>
      </c>
      <c r="N52" s="156">
        <v>76</v>
      </c>
      <c r="O52" s="156">
        <v>199</v>
      </c>
      <c r="P52" s="88">
        <v>44896</v>
      </c>
      <c r="Q52" s="178">
        <v>791607</v>
      </c>
      <c r="R52" s="179">
        <f t="shared" si="20"/>
        <v>17.632016215253028</v>
      </c>
      <c r="S52" s="156">
        <v>8</v>
      </c>
      <c r="T52" s="156">
        <v>76</v>
      </c>
      <c r="U52" s="156">
        <v>196</v>
      </c>
      <c r="V52" s="90">
        <v>44511</v>
      </c>
      <c r="W52" s="152">
        <v>907100</v>
      </c>
      <c r="X52" s="44">
        <f t="shared" si="21"/>
        <v>20.379232099930356</v>
      </c>
      <c r="Y52" s="156">
        <v>8</v>
      </c>
      <c r="Z52" s="156">
        <v>70</v>
      </c>
      <c r="AA52" s="156">
        <v>186</v>
      </c>
      <c r="AB52" s="182">
        <v>44380</v>
      </c>
      <c r="AC52" s="181">
        <v>883500</v>
      </c>
      <c r="AD52" s="198">
        <f t="shared" si="22"/>
        <v>19.907616043262731</v>
      </c>
      <c r="AE52" s="156">
        <v>7</v>
      </c>
      <c r="AF52" s="156">
        <v>70</v>
      </c>
      <c r="AG52" s="156">
        <v>192</v>
      </c>
      <c r="AH52" s="250">
        <v>44569</v>
      </c>
      <c r="AI52" s="180">
        <v>881314</v>
      </c>
      <c r="AJ52" s="199">
        <f t="shared" si="23"/>
        <v>19.774147950369091</v>
      </c>
      <c r="AK52" s="156">
        <v>8</v>
      </c>
      <c r="AL52" s="156">
        <v>71</v>
      </c>
      <c r="AM52" s="156">
        <v>197</v>
      </c>
      <c r="AN52" s="232">
        <f t="shared" si="24"/>
        <v>267676</v>
      </c>
      <c r="AO52" s="200">
        <f t="shared" si="25"/>
        <v>5109531</v>
      </c>
      <c r="AP52" s="196">
        <f t="shared" si="26"/>
        <v>19.088491310390172</v>
      </c>
      <c r="AQ52" s="156">
        <v>8</v>
      </c>
      <c r="AR52" s="156">
        <v>74</v>
      </c>
      <c r="AS52" s="237">
        <v>200</v>
      </c>
      <c r="AT52" s="189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</row>
    <row r="53" spans="1:74" ht="15.75" customHeight="1" x14ac:dyDescent="0.2">
      <c r="A53" s="177">
        <v>4</v>
      </c>
      <c r="B53" s="195" t="s">
        <v>2726</v>
      </c>
      <c r="C53" s="195" t="s">
        <v>2727</v>
      </c>
      <c r="D53" s="88">
        <v>9660</v>
      </c>
      <c r="E53" s="148">
        <v>175609</v>
      </c>
      <c r="F53" s="196">
        <f t="shared" si="18"/>
        <v>18.178985507246377</v>
      </c>
      <c r="G53" s="156">
        <v>9</v>
      </c>
      <c r="H53" s="156">
        <v>73</v>
      </c>
      <c r="I53" s="156">
        <v>188</v>
      </c>
      <c r="J53" s="88">
        <v>9660</v>
      </c>
      <c r="K53" s="149">
        <v>113783</v>
      </c>
      <c r="L53" s="197">
        <f t="shared" si="19"/>
        <v>11.778778467908902</v>
      </c>
      <c r="M53" s="156">
        <v>11</v>
      </c>
      <c r="N53" s="156">
        <v>90</v>
      </c>
      <c r="O53" s="156">
        <v>225</v>
      </c>
      <c r="P53" s="88">
        <v>9457</v>
      </c>
      <c r="Q53" s="178">
        <v>119392</v>
      </c>
      <c r="R53" s="179">
        <f t="shared" si="20"/>
        <v>12.624722427831236</v>
      </c>
      <c r="S53" s="156">
        <v>11</v>
      </c>
      <c r="T53" s="156">
        <v>91</v>
      </c>
      <c r="U53" s="156">
        <v>226</v>
      </c>
      <c r="V53" s="90">
        <v>9620</v>
      </c>
      <c r="W53" s="152">
        <v>186175</v>
      </c>
      <c r="X53" s="44">
        <f t="shared" si="21"/>
        <v>19.352910602910605</v>
      </c>
      <c r="Y53" s="156">
        <v>9</v>
      </c>
      <c r="Z53" s="156">
        <v>72</v>
      </c>
      <c r="AA53" s="156">
        <v>196</v>
      </c>
      <c r="AB53" s="182">
        <v>9787</v>
      </c>
      <c r="AC53" s="181">
        <v>189735</v>
      </c>
      <c r="AD53" s="198">
        <f t="shared" si="22"/>
        <v>19.386430979871257</v>
      </c>
      <c r="AE53" s="156">
        <v>8</v>
      </c>
      <c r="AF53" s="156">
        <v>72</v>
      </c>
      <c r="AG53" s="156">
        <v>197</v>
      </c>
      <c r="AH53" s="250">
        <v>9903</v>
      </c>
      <c r="AI53" s="180">
        <v>299605</v>
      </c>
      <c r="AJ53" s="199">
        <f t="shared" si="23"/>
        <v>30.253963445420581</v>
      </c>
      <c r="AK53" s="156">
        <v>6</v>
      </c>
      <c r="AL53" s="156">
        <v>59</v>
      </c>
      <c r="AM53" s="156">
        <v>155</v>
      </c>
      <c r="AN53" s="232">
        <f t="shared" si="24"/>
        <v>58087</v>
      </c>
      <c r="AO53" s="200">
        <f t="shared" si="25"/>
        <v>1084299</v>
      </c>
      <c r="AP53" s="196">
        <f t="shared" si="26"/>
        <v>18.666810129633138</v>
      </c>
      <c r="AQ53" s="156">
        <v>9</v>
      </c>
      <c r="AR53" s="156">
        <v>78</v>
      </c>
      <c r="AS53" s="237">
        <v>204</v>
      </c>
      <c r="AT53" s="189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</row>
    <row r="54" spans="1:74" ht="15.75" customHeight="1" x14ac:dyDescent="0.2">
      <c r="A54" s="177">
        <v>4</v>
      </c>
      <c r="B54" s="195" t="s">
        <v>811</v>
      </c>
      <c r="C54" s="195" t="s">
        <v>57</v>
      </c>
      <c r="D54" s="88">
        <v>4106</v>
      </c>
      <c r="E54" s="148">
        <v>95523</v>
      </c>
      <c r="F54" s="196">
        <f t="shared" si="18"/>
        <v>23.264247442766681</v>
      </c>
      <c r="G54" s="156">
        <v>6</v>
      </c>
      <c r="H54" s="156">
        <v>59</v>
      </c>
      <c r="I54" s="156">
        <v>160</v>
      </c>
      <c r="J54" s="88">
        <v>4119</v>
      </c>
      <c r="K54" s="149">
        <v>79087</v>
      </c>
      <c r="L54" s="197">
        <f t="shared" si="19"/>
        <v>19.200534110220929</v>
      </c>
      <c r="M54" s="156">
        <v>7</v>
      </c>
      <c r="N54" s="156">
        <v>70</v>
      </c>
      <c r="O54" s="156">
        <v>188</v>
      </c>
      <c r="P54" s="88">
        <v>4122</v>
      </c>
      <c r="Q54" s="178">
        <v>57369</v>
      </c>
      <c r="R54" s="179">
        <f t="shared" si="20"/>
        <v>13.917758369723435</v>
      </c>
      <c r="S54" s="156">
        <v>10</v>
      </c>
      <c r="T54" s="156">
        <v>86</v>
      </c>
      <c r="U54" s="156">
        <v>218</v>
      </c>
      <c r="V54" s="90">
        <v>4070</v>
      </c>
      <c r="W54" s="152">
        <v>52714</v>
      </c>
      <c r="X54" s="44">
        <f t="shared" si="21"/>
        <v>12.951842751842753</v>
      </c>
      <c r="Y54" s="156">
        <v>10</v>
      </c>
      <c r="Z54" s="156">
        <v>87</v>
      </c>
      <c r="AA54" s="156">
        <v>225</v>
      </c>
      <c r="AB54" s="182">
        <v>3973</v>
      </c>
      <c r="AC54" s="181">
        <v>57871</v>
      </c>
      <c r="AD54" s="198">
        <f t="shared" si="22"/>
        <v>14.566070979108986</v>
      </c>
      <c r="AE54" s="156">
        <v>10</v>
      </c>
      <c r="AF54" s="156">
        <v>86</v>
      </c>
      <c r="AG54" s="156">
        <v>224</v>
      </c>
      <c r="AH54" s="250">
        <v>4059</v>
      </c>
      <c r="AI54" s="180">
        <v>56806</v>
      </c>
      <c r="AJ54" s="199">
        <f t="shared" si="23"/>
        <v>13.995072677999508</v>
      </c>
      <c r="AK54" s="156">
        <v>11</v>
      </c>
      <c r="AL54" s="156">
        <v>86</v>
      </c>
      <c r="AM54" s="156">
        <v>226</v>
      </c>
      <c r="AN54" s="232">
        <f t="shared" si="24"/>
        <v>24449</v>
      </c>
      <c r="AO54" s="200">
        <f t="shared" si="25"/>
        <v>399370</v>
      </c>
      <c r="AP54" s="196">
        <f t="shared" si="26"/>
        <v>16.33481942001718</v>
      </c>
      <c r="AQ54" s="156">
        <v>10</v>
      </c>
      <c r="AR54" s="156">
        <v>84</v>
      </c>
      <c r="AS54" s="237">
        <v>216</v>
      </c>
      <c r="AT54" s="189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</row>
    <row r="55" spans="1:74" ht="15.75" customHeight="1" x14ac:dyDescent="0.2">
      <c r="A55" s="177">
        <v>4</v>
      </c>
      <c r="B55" s="195" t="s">
        <v>282</v>
      </c>
      <c r="C55" s="195" t="s">
        <v>2718</v>
      </c>
      <c r="D55" s="88">
        <v>27469</v>
      </c>
      <c r="E55" s="148">
        <v>498854</v>
      </c>
      <c r="F55" s="196">
        <f t="shared" si="18"/>
        <v>18.160617423277149</v>
      </c>
      <c r="G55" s="156">
        <v>10</v>
      </c>
      <c r="H55" s="156">
        <v>74</v>
      </c>
      <c r="I55" s="156">
        <v>189</v>
      </c>
      <c r="J55" s="88">
        <v>27460</v>
      </c>
      <c r="K55" s="149">
        <v>456041</v>
      </c>
      <c r="L55" s="197">
        <f t="shared" si="19"/>
        <v>16.607465404224325</v>
      </c>
      <c r="M55" s="156">
        <v>9</v>
      </c>
      <c r="N55" s="156">
        <v>78</v>
      </c>
      <c r="O55" s="156">
        <v>201</v>
      </c>
      <c r="P55" s="88">
        <v>27480</v>
      </c>
      <c r="Q55" s="178">
        <v>417661</v>
      </c>
      <c r="R55" s="179">
        <f t="shared" si="20"/>
        <v>15.198726346433769</v>
      </c>
      <c r="S55" s="156">
        <v>9</v>
      </c>
      <c r="T55" s="156">
        <v>83</v>
      </c>
      <c r="U55" s="156">
        <v>212</v>
      </c>
      <c r="V55" s="90">
        <v>27088</v>
      </c>
      <c r="W55" s="152">
        <v>304147</v>
      </c>
      <c r="X55" s="44">
        <f t="shared" si="21"/>
        <v>11.22810838747785</v>
      </c>
      <c r="Y55" s="156">
        <v>11</v>
      </c>
      <c r="Z55" s="156">
        <v>94</v>
      </c>
      <c r="AA55" s="177">
        <v>235</v>
      </c>
      <c r="AB55" s="182">
        <v>26679</v>
      </c>
      <c r="AC55" s="181">
        <v>334456</v>
      </c>
      <c r="AD55" s="198">
        <f t="shared" si="22"/>
        <v>12.536301960343341</v>
      </c>
      <c r="AE55" s="156">
        <v>11</v>
      </c>
      <c r="AF55" s="156">
        <v>89</v>
      </c>
      <c r="AG55" s="177">
        <v>233</v>
      </c>
      <c r="AH55" s="250">
        <v>26603</v>
      </c>
      <c r="AI55" s="180">
        <v>413430</v>
      </c>
      <c r="AJ55" s="199">
        <f t="shared" si="23"/>
        <v>15.540728489268128</v>
      </c>
      <c r="AK55" s="156">
        <v>10</v>
      </c>
      <c r="AL55" s="156">
        <v>82</v>
      </c>
      <c r="AM55" s="156">
        <v>220</v>
      </c>
      <c r="AN55" s="232">
        <f t="shared" si="24"/>
        <v>162779</v>
      </c>
      <c r="AO55" s="200">
        <f t="shared" si="25"/>
        <v>2424589</v>
      </c>
      <c r="AP55" s="196">
        <f t="shared" si="26"/>
        <v>14.89497416742946</v>
      </c>
      <c r="AQ55" s="156">
        <v>11</v>
      </c>
      <c r="AR55" s="156">
        <v>88</v>
      </c>
      <c r="AS55" s="237">
        <v>224</v>
      </c>
      <c r="AT55" s="189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</row>
    <row r="56" spans="1:74" s="106" customFormat="1" ht="13" x14ac:dyDescent="0.15">
      <c r="B56" s="284" t="s">
        <v>1908</v>
      </c>
      <c r="G56" s="223">
        <v>11</v>
      </c>
      <c r="H56" s="224">
        <v>118</v>
      </c>
      <c r="I56" s="106">
        <v>309</v>
      </c>
      <c r="M56" s="106">
        <v>11</v>
      </c>
      <c r="N56" s="106">
        <v>117</v>
      </c>
      <c r="O56" s="106">
        <v>307</v>
      </c>
      <c r="S56" s="106">
        <v>11</v>
      </c>
      <c r="T56" s="106">
        <v>117</v>
      </c>
      <c r="U56" s="106">
        <v>308</v>
      </c>
      <c r="Y56" s="106">
        <v>11</v>
      </c>
      <c r="Z56" s="106">
        <v>115</v>
      </c>
      <c r="AA56" s="106">
        <v>310</v>
      </c>
      <c r="AE56" s="106">
        <v>11</v>
      </c>
      <c r="AF56" s="106">
        <v>115</v>
      </c>
      <c r="AG56" s="106">
        <v>308</v>
      </c>
      <c r="AH56" s="288">
        <f>SUM(AH45:AH55)</f>
        <v>202382</v>
      </c>
      <c r="AI56" s="287">
        <f>SUM(AI45:AI55)</f>
        <v>5933345</v>
      </c>
      <c r="AJ56" s="290">
        <f t="shared" si="23"/>
        <v>29.317552944431817</v>
      </c>
      <c r="AK56" s="106">
        <v>11</v>
      </c>
      <c r="AL56" s="106">
        <v>116</v>
      </c>
      <c r="AM56" s="106">
        <v>310</v>
      </c>
      <c r="AN56" s="288">
        <f>SUM(AN45:AN55)</f>
        <v>1206212</v>
      </c>
      <c r="AO56" s="287">
        <f>SUM(AO45:AO55)</f>
        <v>32192270</v>
      </c>
      <c r="AP56" s="290">
        <f t="shared" si="26"/>
        <v>26.688732992210326</v>
      </c>
      <c r="AQ56" s="106">
        <v>11</v>
      </c>
      <c r="AR56" s="106">
        <v>118</v>
      </c>
      <c r="AS56" s="239">
        <v>321</v>
      </c>
    </row>
    <row r="57" spans="1:74" ht="15.75" customHeight="1" x14ac:dyDescent="0.2">
      <c r="B57" s="195"/>
      <c r="C57" s="195"/>
      <c r="D57" s="181"/>
      <c r="E57" s="148"/>
      <c r="F57" s="196"/>
      <c r="G57" s="181"/>
      <c r="H57" s="181"/>
      <c r="I57" s="189"/>
      <c r="J57" s="149"/>
      <c r="K57" s="197"/>
      <c r="L57" s="189"/>
      <c r="M57" s="181"/>
      <c r="N57" s="178"/>
      <c r="O57" s="181"/>
      <c r="P57" s="179"/>
      <c r="Q57" s="189"/>
      <c r="R57" s="90"/>
      <c r="S57" s="181"/>
      <c r="T57" s="44"/>
      <c r="U57" s="90"/>
      <c r="V57" s="189"/>
      <c r="W57" s="182"/>
      <c r="X57" s="181"/>
      <c r="Y57" s="181"/>
      <c r="Z57" s="189"/>
      <c r="AA57" s="198"/>
      <c r="AB57" s="70"/>
      <c r="AC57" s="180"/>
      <c r="AD57" s="199"/>
      <c r="AE57" s="181"/>
      <c r="AF57" s="183"/>
      <c r="AG57" s="189"/>
      <c r="AH57" s="253"/>
      <c r="AI57" s="199"/>
      <c r="AJ57" s="189"/>
      <c r="AK57" s="181"/>
      <c r="AL57" s="123"/>
      <c r="AM57" s="189"/>
      <c r="AN57" s="229"/>
      <c r="AO57" s="123"/>
      <c r="AP57" s="123"/>
      <c r="AQ57" s="181"/>
      <c r="AR57" s="123"/>
      <c r="AS57" s="240"/>
      <c r="AT57" s="123"/>
      <c r="AV57" s="123"/>
      <c r="AW57" s="123"/>
      <c r="AX57" s="123"/>
    </row>
    <row r="58" spans="1:74" ht="15.75" customHeight="1" x14ac:dyDescent="0.2">
      <c r="B58" s="243" t="s">
        <v>729</v>
      </c>
      <c r="C58" s="157"/>
      <c r="D58" s="170"/>
      <c r="E58" s="160"/>
      <c r="F58" s="161"/>
      <c r="G58" s="170"/>
      <c r="H58" s="170"/>
      <c r="I58" s="219"/>
      <c r="J58" s="162"/>
      <c r="K58" s="163"/>
      <c r="L58" s="219"/>
      <c r="M58" s="170"/>
      <c r="N58" s="164"/>
      <c r="O58" s="170"/>
      <c r="P58" s="166"/>
      <c r="Q58" s="219"/>
      <c r="R58" s="215"/>
      <c r="S58" s="170"/>
      <c r="T58" s="168"/>
      <c r="U58" s="215"/>
      <c r="V58" s="219"/>
      <c r="W58" s="217"/>
      <c r="X58" s="170"/>
      <c r="Y58" s="170"/>
      <c r="Z58" s="219"/>
      <c r="AA58" s="171"/>
      <c r="AB58" s="218"/>
      <c r="AC58" s="172"/>
      <c r="AD58" s="248"/>
      <c r="AE58" s="170"/>
      <c r="AF58" s="277"/>
      <c r="AG58" s="219"/>
      <c r="AH58" s="278"/>
      <c r="AI58" s="248"/>
      <c r="AJ58" s="219"/>
      <c r="AK58" s="170"/>
      <c r="AL58" s="220"/>
      <c r="AM58" s="220"/>
      <c r="AN58" s="279"/>
      <c r="AO58" s="220"/>
      <c r="AP58" s="220"/>
      <c r="AQ58" s="170"/>
      <c r="AR58" s="220"/>
      <c r="AS58" s="280"/>
      <c r="AT58" s="123"/>
      <c r="AV58" s="123"/>
    </row>
    <row r="59" spans="1:74" ht="15.75" customHeight="1" x14ac:dyDescent="0.2">
      <c r="A59" s="177">
        <v>5</v>
      </c>
      <c r="B59" s="195" t="s">
        <v>319</v>
      </c>
      <c r="C59" s="195" t="s">
        <v>57</v>
      </c>
      <c r="D59" s="88">
        <v>2640</v>
      </c>
      <c r="E59" s="148">
        <v>16244</v>
      </c>
      <c r="F59" s="196">
        <f t="shared" ref="F59:F91" si="27">E59/D59</f>
        <v>6.1530303030303033</v>
      </c>
      <c r="G59" s="156">
        <v>30</v>
      </c>
      <c r="H59" s="156">
        <v>103</v>
      </c>
      <c r="I59" s="177">
        <v>255</v>
      </c>
      <c r="J59" s="88">
        <v>2684</v>
      </c>
      <c r="K59" s="149">
        <v>353561</v>
      </c>
      <c r="L59" s="197">
        <f t="shared" ref="L59:L91" si="28">K59/J59</f>
        <v>131.72913561847989</v>
      </c>
      <c r="M59" s="156">
        <v>1</v>
      </c>
      <c r="N59" s="156">
        <v>2</v>
      </c>
      <c r="O59" s="156">
        <v>7</v>
      </c>
      <c r="P59" s="88">
        <v>2744</v>
      </c>
      <c r="Q59" s="178">
        <v>297848</v>
      </c>
      <c r="R59" s="179">
        <f t="shared" ref="R59:R91" si="29">Q59/P59</f>
        <v>108.54518950437318</v>
      </c>
      <c r="S59" s="156">
        <v>1</v>
      </c>
      <c r="T59" s="156">
        <v>3</v>
      </c>
      <c r="U59" s="156">
        <v>11</v>
      </c>
      <c r="V59" s="90">
        <v>2820</v>
      </c>
      <c r="W59" s="152">
        <v>352506</v>
      </c>
      <c r="X59" s="44">
        <f t="shared" ref="X59:X91" si="30">W59/V59</f>
        <v>125.00212765957447</v>
      </c>
      <c r="Y59" s="156">
        <v>1</v>
      </c>
      <c r="Z59" s="156">
        <v>2</v>
      </c>
      <c r="AA59" s="156">
        <v>11</v>
      </c>
      <c r="AB59" s="182">
        <v>2847</v>
      </c>
      <c r="AC59" s="181">
        <v>345353</v>
      </c>
      <c r="AD59" s="198">
        <f t="shared" ref="AD59:AD91" si="31">AC59/AB59</f>
        <v>121.30417983842641</v>
      </c>
      <c r="AE59" s="156">
        <v>1</v>
      </c>
      <c r="AF59" s="156">
        <v>2</v>
      </c>
      <c r="AG59" s="156">
        <v>13</v>
      </c>
      <c r="AH59" s="250">
        <v>2794</v>
      </c>
      <c r="AI59" s="180">
        <v>331096</v>
      </c>
      <c r="AJ59" s="199">
        <f t="shared" ref="AJ59:AJ92" si="32">AI59/AH59</f>
        <v>118.50250536864711</v>
      </c>
      <c r="AK59" s="156">
        <v>3</v>
      </c>
      <c r="AL59" s="156">
        <v>4</v>
      </c>
      <c r="AM59" s="156">
        <v>16</v>
      </c>
      <c r="AN59" s="232">
        <f t="shared" ref="AN59:AN91" si="33">D59+J59+P59+V59+AB59+AH59</f>
        <v>16529</v>
      </c>
      <c r="AO59" s="200">
        <f t="shared" ref="AO59:AO91" si="34">E59+K59+Q59+W59+AC59+AI59</f>
        <v>1696608</v>
      </c>
      <c r="AP59" s="196">
        <f t="shared" ref="AP59:AP92" si="35">AO59/AN59</f>
        <v>102.64432210055055</v>
      </c>
      <c r="AQ59" s="156">
        <v>1</v>
      </c>
      <c r="AR59" s="156">
        <v>4</v>
      </c>
      <c r="AS59" s="237">
        <v>16</v>
      </c>
      <c r="AT59" s="189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</row>
    <row r="60" spans="1:74" ht="15.75" customHeight="1" x14ac:dyDescent="0.2">
      <c r="A60" s="177">
        <v>5</v>
      </c>
      <c r="B60" s="195" t="s">
        <v>839</v>
      </c>
      <c r="C60" s="195" t="s">
        <v>2692</v>
      </c>
      <c r="D60" s="88">
        <v>48150</v>
      </c>
      <c r="E60" s="148">
        <v>2909472</v>
      </c>
      <c r="F60" s="196">
        <f t="shared" si="27"/>
        <v>60.42517133956386</v>
      </c>
      <c r="G60" s="156">
        <v>7</v>
      </c>
      <c r="H60" s="156">
        <v>22</v>
      </c>
      <c r="I60" s="156">
        <v>56</v>
      </c>
      <c r="J60" s="88">
        <v>49170</v>
      </c>
      <c r="K60" s="149">
        <v>3299564</v>
      </c>
      <c r="L60" s="197">
        <f t="shared" si="28"/>
        <v>67.105226764287167</v>
      </c>
      <c r="M60" s="156">
        <v>6</v>
      </c>
      <c r="N60" s="156">
        <v>14</v>
      </c>
      <c r="O60" s="156">
        <v>49</v>
      </c>
      <c r="P60" s="88">
        <v>49329</v>
      </c>
      <c r="Q60" s="178">
        <v>3239329</v>
      </c>
      <c r="R60" s="179">
        <f t="shared" si="29"/>
        <v>65.667842445620224</v>
      </c>
      <c r="S60" s="156">
        <v>4</v>
      </c>
      <c r="T60" s="156">
        <v>12</v>
      </c>
      <c r="U60" s="156">
        <v>44</v>
      </c>
      <c r="V60" s="90">
        <v>50050</v>
      </c>
      <c r="W60" s="152">
        <v>3404356</v>
      </c>
      <c r="X60" s="44">
        <f t="shared" si="30"/>
        <v>68.019100899100906</v>
      </c>
      <c r="Y60" s="156">
        <v>3</v>
      </c>
      <c r="Z60" s="156">
        <v>9</v>
      </c>
      <c r="AA60" s="156">
        <v>41</v>
      </c>
      <c r="AB60" s="182">
        <v>54091</v>
      </c>
      <c r="AC60" s="181">
        <v>4176769</v>
      </c>
      <c r="AD60" s="198">
        <f t="shared" si="31"/>
        <v>77.217448374036351</v>
      </c>
      <c r="AE60" s="156">
        <v>3</v>
      </c>
      <c r="AF60" s="156">
        <v>7</v>
      </c>
      <c r="AG60" s="156">
        <v>37</v>
      </c>
      <c r="AH60" s="250">
        <v>55395</v>
      </c>
      <c r="AI60" s="180">
        <v>7747631</v>
      </c>
      <c r="AJ60" s="199">
        <f t="shared" si="32"/>
        <v>139.86155790233775</v>
      </c>
      <c r="AK60" s="156">
        <v>2</v>
      </c>
      <c r="AL60" s="156">
        <v>3</v>
      </c>
      <c r="AM60" s="156">
        <v>12</v>
      </c>
      <c r="AN60" s="232">
        <f t="shared" si="33"/>
        <v>306185</v>
      </c>
      <c r="AO60" s="200">
        <f t="shared" si="34"/>
        <v>24777121</v>
      </c>
      <c r="AP60" s="196">
        <f t="shared" si="35"/>
        <v>80.922060192367354</v>
      </c>
      <c r="AQ60" s="156">
        <v>2</v>
      </c>
      <c r="AR60" s="156">
        <v>5</v>
      </c>
      <c r="AS60" s="237">
        <v>28</v>
      </c>
      <c r="AT60" s="189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</row>
    <row r="61" spans="1:74" ht="15.75" customHeight="1" x14ac:dyDescent="0.2">
      <c r="A61" s="177">
        <v>5</v>
      </c>
      <c r="B61" s="195" t="s">
        <v>167</v>
      </c>
      <c r="C61" s="195" t="s">
        <v>2692</v>
      </c>
      <c r="D61" s="88">
        <v>30753</v>
      </c>
      <c r="E61" s="148">
        <v>1253431</v>
      </c>
      <c r="F61" s="196">
        <f t="shared" si="27"/>
        <v>40.758007348876532</v>
      </c>
      <c r="G61" s="156">
        <v>13</v>
      </c>
      <c r="H61" s="156">
        <v>34</v>
      </c>
      <c r="I61" s="156">
        <v>95</v>
      </c>
      <c r="J61" s="88">
        <v>30984</v>
      </c>
      <c r="K61" s="149">
        <v>1394105</v>
      </c>
      <c r="L61" s="197">
        <f t="shared" si="28"/>
        <v>44.994351923573454</v>
      </c>
      <c r="M61" s="156">
        <v>11</v>
      </c>
      <c r="N61" s="156">
        <v>27</v>
      </c>
      <c r="O61" s="156">
        <v>88</v>
      </c>
      <c r="P61" s="88">
        <v>31437</v>
      </c>
      <c r="Q61" s="178">
        <v>1537134</v>
      </c>
      <c r="R61" s="179">
        <f t="shared" si="29"/>
        <v>48.895696154213191</v>
      </c>
      <c r="S61" s="156">
        <v>8</v>
      </c>
      <c r="T61" s="156">
        <v>22</v>
      </c>
      <c r="U61" s="156">
        <v>78</v>
      </c>
      <c r="V61" s="90">
        <v>31774</v>
      </c>
      <c r="W61" s="152">
        <v>3201122</v>
      </c>
      <c r="X61" s="44">
        <f t="shared" si="30"/>
        <v>100.74658525838736</v>
      </c>
      <c r="Y61" s="156">
        <v>2</v>
      </c>
      <c r="Z61" s="156">
        <v>4</v>
      </c>
      <c r="AA61" s="156">
        <v>18</v>
      </c>
      <c r="AB61" s="182">
        <v>33179</v>
      </c>
      <c r="AC61" s="181">
        <v>3923446</v>
      </c>
      <c r="AD61" s="198">
        <f t="shared" si="31"/>
        <v>118.25088158172338</v>
      </c>
      <c r="AE61" s="156">
        <v>2</v>
      </c>
      <c r="AF61" s="156">
        <v>3</v>
      </c>
      <c r="AG61" s="156">
        <v>14</v>
      </c>
      <c r="AH61" s="250">
        <v>33529</v>
      </c>
      <c r="AI61" s="180">
        <v>2908446</v>
      </c>
      <c r="AJ61" s="199">
        <f t="shared" si="32"/>
        <v>86.74419159533538</v>
      </c>
      <c r="AK61" s="156">
        <v>4</v>
      </c>
      <c r="AL61" s="156">
        <v>8</v>
      </c>
      <c r="AM61" s="156">
        <v>34</v>
      </c>
      <c r="AN61" s="232">
        <f t="shared" si="33"/>
        <v>191656</v>
      </c>
      <c r="AO61" s="200">
        <f t="shared" si="34"/>
        <v>14217684</v>
      </c>
      <c r="AP61" s="196">
        <f t="shared" si="35"/>
        <v>74.18334933422382</v>
      </c>
      <c r="AQ61" s="156">
        <v>3</v>
      </c>
      <c r="AR61" s="156">
        <v>8</v>
      </c>
      <c r="AS61" s="237">
        <v>36</v>
      </c>
      <c r="AT61" s="189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</row>
    <row r="62" spans="1:74" ht="15.75" customHeight="1" x14ac:dyDescent="0.2">
      <c r="A62" s="177">
        <v>5</v>
      </c>
      <c r="B62" s="195" t="s">
        <v>653</v>
      </c>
      <c r="C62" s="195" t="s">
        <v>57</v>
      </c>
      <c r="D62" s="88">
        <v>4330</v>
      </c>
      <c r="E62" s="148">
        <v>750664</v>
      </c>
      <c r="F62" s="196">
        <f t="shared" si="27"/>
        <v>173.3635103926097</v>
      </c>
      <c r="G62" s="156">
        <v>1</v>
      </c>
      <c r="H62" s="156">
        <v>1</v>
      </c>
      <c r="I62" s="156">
        <v>1</v>
      </c>
      <c r="J62" s="88">
        <v>5010</v>
      </c>
      <c r="K62" s="149">
        <v>484407</v>
      </c>
      <c r="L62" s="197">
        <f t="shared" si="28"/>
        <v>96.688023952095804</v>
      </c>
      <c r="M62" s="156">
        <v>2</v>
      </c>
      <c r="N62" s="156">
        <v>6</v>
      </c>
      <c r="O62" s="156">
        <v>16</v>
      </c>
      <c r="P62" s="88">
        <v>5580</v>
      </c>
      <c r="Q62" s="178">
        <v>221828</v>
      </c>
      <c r="R62" s="179">
        <f t="shared" si="29"/>
        <v>39.754121863799284</v>
      </c>
      <c r="S62" s="156">
        <v>12</v>
      </c>
      <c r="T62" s="156">
        <v>34</v>
      </c>
      <c r="U62" s="156">
        <v>101</v>
      </c>
      <c r="V62" s="90">
        <v>5760</v>
      </c>
      <c r="W62" s="152">
        <v>218512</v>
      </c>
      <c r="X62" s="44">
        <f t="shared" si="30"/>
        <v>37.93611111111111</v>
      </c>
      <c r="Y62" s="156">
        <v>14</v>
      </c>
      <c r="Z62" s="156">
        <v>34</v>
      </c>
      <c r="AA62" s="156">
        <v>108</v>
      </c>
      <c r="AB62" s="182">
        <v>6716</v>
      </c>
      <c r="AC62" s="181">
        <v>508014</v>
      </c>
      <c r="AD62" s="198">
        <f t="shared" si="31"/>
        <v>75.642346634901727</v>
      </c>
      <c r="AE62" s="156">
        <v>4</v>
      </c>
      <c r="AF62" s="156">
        <v>9</v>
      </c>
      <c r="AG62" s="156">
        <v>42</v>
      </c>
      <c r="AH62" s="250">
        <v>6570</v>
      </c>
      <c r="AI62" s="180">
        <v>258035</v>
      </c>
      <c r="AJ62" s="199">
        <f t="shared" si="32"/>
        <v>39.274733637747339</v>
      </c>
      <c r="AK62" s="156">
        <v>15</v>
      </c>
      <c r="AL62" s="156">
        <v>42</v>
      </c>
      <c r="AM62" s="156">
        <v>120</v>
      </c>
      <c r="AN62" s="232">
        <f t="shared" si="33"/>
        <v>33966</v>
      </c>
      <c r="AO62" s="200">
        <f t="shared" si="34"/>
        <v>2441460</v>
      </c>
      <c r="AP62" s="196">
        <f t="shared" si="35"/>
        <v>71.879526585408939</v>
      </c>
      <c r="AQ62" s="156">
        <v>4</v>
      </c>
      <c r="AR62" s="156">
        <v>9</v>
      </c>
      <c r="AS62" s="237">
        <v>38</v>
      </c>
      <c r="AT62" s="189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</row>
    <row r="63" spans="1:74" s="80" customFormat="1" ht="15.75" customHeight="1" x14ac:dyDescent="0.15">
      <c r="A63" s="177">
        <v>5</v>
      </c>
      <c r="B63" s="195" t="s">
        <v>507</v>
      </c>
      <c r="C63" s="195" t="s">
        <v>57</v>
      </c>
      <c r="D63" s="88">
        <v>4083</v>
      </c>
      <c r="E63" s="148">
        <v>331571</v>
      </c>
      <c r="F63" s="196">
        <f t="shared" si="27"/>
        <v>81.207690423708058</v>
      </c>
      <c r="G63" s="156">
        <v>3</v>
      </c>
      <c r="H63" s="156">
        <v>10</v>
      </c>
      <c r="I63" s="156">
        <v>26</v>
      </c>
      <c r="J63" s="88">
        <v>4107</v>
      </c>
      <c r="K63" s="149">
        <v>379587</v>
      </c>
      <c r="L63" s="197">
        <f t="shared" si="28"/>
        <v>92.424397370343314</v>
      </c>
      <c r="M63" s="156">
        <v>4</v>
      </c>
      <c r="N63" s="156">
        <v>8</v>
      </c>
      <c r="O63" s="156">
        <v>20</v>
      </c>
      <c r="P63" s="88">
        <v>4276</v>
      </c>
      <c r="Q63" s="178">
        <v>373731</v>
      </c>
      <c r="R63" s="179">
        <f t="shared" si="29"/>
        <v>87.40201122544434</v>
      </c>
      <c r="S63" s="156">
        <v>2</v>
      </c>
      <c r="T63" s="156">
        <v>4</v>
      </c>
      <c r="U63" s="156">
        <v>21</v>
      </c>
      <c r="V63" s="90">
        <v>4650</v>
      </c>
      <c r="W63" s="152">
        <v>302465</v>
      </c>
      <c r="X63" s="44">
        <f t="shared" si="30"/>
        <v>65.046236559139786</v>
      </c>
      <c r="Y63" s="156">
        <v>5</v>
      </c>
      <c r="Z63" s="156">
        <v>12</v>
      </c>
      <c r="AA63" s="156">
        <v>44</v>
      </c>
      <c r="AB63" s="182">
        <v>4770</v>
      </c>
      <c r="AC63" s="181">
        <v>262520</v>
      </c>
      <c r="AD63" s="198">
        <f t="shared" si="31"/>
        <v>55.035639412997902</v>
      </c>
      <c r="AE63" s="156">
        <v>7</v>
      </c>
      <c r="AF63" s="156">
        <v>21</v>
      </c>
      <c r="AG63" s="156">
        <v>77</v>
      </c>
      <c r="AH63" s="250">
        <v>4811</v>
      </c>
      <c r="AI63" s="180">
        <v>230863</v>
      </c>
      <c r="AJ63" s="199">
        <f t="shared" si="32"/>
        <v>47.986489295364791</v>
      </c>
      <c r="AK63" s="156">
        <v>11</v>
      </c>
      <c r="AL63" s="156">
        <v>27</v>
      </c>
      <c r="AM63" s="156">
        <v>93</v>
      </c>
      <c r="AN63" s="232">
        <f t="shared" si="33"/>
        <v>26697</v>
      </c>
      <c r="AO63" s="200">
        <f t="shared" si="34"/>
        <v>1880737</v>
      </c>
      <c r="AP63" s="196">
        <f t="shared" si="35"/>
        <v>70.447503464808776</v>
      </c>
      <c r="AQ63" s="156">
        <v>5</v>
      </c>
      <c r="AR63" s="156">
        <v>10</v>
      </c>
      <c r="AS63" s="237">
        <v>39</v>
      </c>
      <c r="AT63" s="189"/>
      <c r="AU63" s="85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184"/>
      <c r="BQ63" s="184"/>
      <c r="BR63" s="184"/>
      <c r="BS63" s="184"/>
      <c r="BT63" s="184"/>
      <c r="BU63" s="184"/>
      <c r="BV63" s="184"/>
    </row>
    <row r="64" spans="1:74" ht="15.75" customHeight="1" x14ac:dyDescent="0.2">
      <c r="A64" s="177">
        <v>5</v>
      </c>
      <c r="B64" s="195" t="s">
        <v>124</v>
      </c>
      <c r="C64" s="195" t="s">
        <v>113</v>
      </c>
      <c r="D64" s="88">
        <v>21100</v>
      </c>
      <c r="E64" s="148">
        <v>1773093</v>
      </c>
      <c r="F64" s="196">
        <f t="shared" si="27"/>
        <v>84.032843601895735</v>
      </c>
      <c r="G64" s="156">
        <v>2</v>
      </c>
      <c r="H64" s="156">
        <v>9</v>
      </c>
      <c r="I64" s="156">
        <v>25</v>
      </c>
      <c r="J64" s="88">
        <v>21345</v>
      </c>
      <c r="K64" s="149">
        <v>2052326</v>
      </c>
      <c r="L64" s="197">
        <f t="shared" si="28"/>
        <v>96.150199109861788</v>
      </c>
      <c r="M64" s="156">
        <v>3</v>
      </c>
      <c r="N64" s="156">
        <v>7</v>
      </c>
      <c r="O64" s="156">
        <v>17</v>
      </c>
      <c r="P64" s="88">
        <v>21600</v>
      </c>
      <c r="Q64" s="178">
        <v>1694087</v>
      </c>
      <c r="R64" s="179">
        <f t="shared" si="29"/>
        <v>78.429953703703703</v>
      </c>
      <c r="S64" s="156">
        <v>3</v>
      </c>
      <c r="T64" s="156">
        <v>7</v>
      </c>
      <c r="U64" s="156">
        <v>30</v>
      </c>
      <c r="V64" s="90">
        <v>22042</v>
      </c>
      <c r="W64" s="152">
        <v>1215901</v>
      </c>
      <c r="X64" s="44">
        <f t="shared" si="30"/>
        <v>55.162916250793941</v>
      </c>
      <c r="Y64" s="156">
        <v>6</v>
      </c>
      <c r="Z64" s="156">
        <v>17</v>
      </c>
      <c r="AA64" s="156">
        <v>65</v>
      </c>
      <c r="AB64" s="182">
        <v>22518</v>
      </c>
      <c r="AC64" s="181">
        <v>1141287</v>
      </c>
      <c r="AD64" s="198">
        <f t="shared" si="31"/>
        <v>50.683320010658143</v>
      </c>
      <c r="AE64" s="156">
        <v>8</v>
      </c>
      <c r="AF64" s="156">
        <v>26</v>
      </c>
      <c r="AG64" s="156">
        <v>86</v>
      </c>
      <c r="AH64" s="250">
        <v>22017</v>
      </c>
      <c r="AI64" s="180">
        <v>849086</v>
      </c>
      <c r="AJ64" s="199">
        <f t="shared" si="32"/>
        <v>38.565017940682203</v>
      </c>
      <c r="AK64" s="156">
        <v>16</v>
      </c>
      <c r="AL64" s="156">
        <v>43</v>
      </c>
      <c r="AM64" s="156">
        <v>122</v>
      </c>
      <c r="AN64" s="232">
        <f t="shared" si="33"/>
        <v>130622</v>
      </c>
      <c r="AO64" s="200">
        <f t="shared" si="34"/>
        <v>8725780</v>
      </c>
      <c r="AP64" s="196">
        <f t="shared" si="35"/>
        <v>66.801763868261091</v>
      </c>
      <c r="AQ64" s="156">
        <v>6</v>
      </c>
      <c r="AR64" s="156">
        <v>13</v>
      </c>
      <c r="AS64" s="237">
        <v>46</v>
      </c>
      <c r="AT64" s="189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</row>
    <row r="65" spans="1:74" s="80" customFormat="1" ht="15.75" customHeight="1" x14ac:dyDescent="0.15">
      <c r="A65" s="177">
        <v>5</v>
      </c>
      <c r="B65" s="195" t="s">
        <v>119</v>
      </c>
      <c r="C65" s="195" t="s">
        <v>2718</v>
      </c>
      <c r="D65" s="88">
        <v>3331</v>
      </c>
      <c r="E65" s="148">
        <v>261982</v>
      </c>
      <c r="F65" s="196">
        <f t="shared" si="27"/>
        <v>78.649654758330826</v>
      </c>
      <c r="G65" s="156">
        <v>4</v>
      </c>
      <c r="H65" s="156">
        <v>12</v>
      </c>
      <c r="I65" s="156">
        <v>31</v>
      </c>
      <c r="J65" s="88">
        <v>3430</v>
      </c>
      <c r="K65" s="149">
        <v>177893</v>
      </c>
      <c r="L65" s="197">
        <f t="shared" si="28"/>
        <v>51.86384839650146</v>
      </c>
      <c r="M65" s="156">
        <v>9</v>
      </c>
      <c r="N65" s="156">
        <v>24</v>
      </c>
      <c r="O65" s="156">
        <v>77</v>
      </c>
      <c r="P65" s="88">
        <v>3557</v>
      </c>
      <c r="Q65" s="178">
        <v>135153</v>
      </c>
      <c r="R65" s="179">
        <f t="shared" si="29"/>
        <v>37.996345234748382</v>
      </c>
      <c r="S65" s="156">
        <v>13</v>
      </c>
      <c r="T65" s="156">
        <v>36</v>
      </c>
      <c r="U65" s="156">
        <v>106</v>
      </c>
      <c r="V65" s="90">
        <v>3644</v>
      </c>
      <c r="W65" s="152">
        <v>175651</v>
      </c>
      <c r="X65" s="44">
        <f t="shared" si="30"/>
        <v>48.20279912184413</v>
      </c>
      <c r="Y65" s="156">
        <v>9</v>
      </c>
      <c r="Z65" s="156">
        <v>25</v>
      </c>
      <c r="AA65" s="156">
        <v>88</v>
      </c>
      <c r="AB65" s="182">
        <v>3848</v>
      </c>
      <c r="AC65" s="181">
        <v>262329</v>
      </c>
      <c r="AD65" s="198">
        <f t="shared" si="31"/>
        <v>68.172817047817048</v>
      </c>
      <c r="AE65" s="156">
        <v>5</v>
      </c>
      <c r="AF65" s="156">
        <v>13</v>
      </c>
      <c r="AG65" s="156">
        <v>53</v>
      </c>
      <c r="AH65" s="250">
        <v>3820</v>
      </c>
      <c r="AI65" s="180">
        <v>227598</v>
      </c>
      <c r="AJ65" s="199">
        <f t="shared" si="32"/>
        <v>59.58062827225131</v>
      </c>
      <c r="AK65" s="156">
        <v>6</v>
      </c>
      <c r="AL65" s="156">
        <v>18</v>
      </c>
      <c r="AM65" s="156">
        <v>67</v>
      </c>
      <c r="AN65" s="232">
        <f t="shared" si="33"/>
        <v>21630</v>
      </c>
      <c r="AO65" s="200">
        <f t="shared" si="34"/>
        <v>1240606</v>
      </c>
      <c r="AP65" s="196">
        <f t="shared" si="35"/>
        <v>57.355802126675911</v>
      </c>
      <c r="AQ65" s="156">
        <v>7</v>
      </c>
      <c r="AR65" s="156">
        <v>17</v>
      </c>
      <c r="AS65" s="237">
        <v>69</v>
      </c>
      <c r="AT65" s="189"/>
      <c r="AU65" s="85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184"/>
      <c r="BQ65" s="184"/>
      <c r="BR65" s="184"/>
      <c r="BS65" s="184"/>
      <c r="BT65" s="184"/>
      <c r="BU65" s="184"/>
      <c r="BV65" s="184"/>
    </row>
    <row r="66" spans="1:74" ht="15.75" customHeight="1" x14ac:dyDescent="0.2">
      <c r="A66" s="177">
        <v>5</v>
      </c>
      <c r="B66" s="195" t="s">
        <v>125</v>
      </c>
      <c r="C66" s="195" t="s">
        <v>113</v>
      </c>
      <c r="D66" s="88">
        <v>18380</v>
      </c>
      <c r="E66" s="148">
        <v>1327153</v>
      </c>
      <c r="F66" s="196">
        <f t="shared" si="27"/>
        <v>72.206365614798699</v>
      </c>
      <c r="G66" s="156">
        <v>5</v>
      </c>
      <c r="H66" s="156">
        <v>15</v>
      </c>
      <c r="I66" s="156">
        <v>39</v>
      </c>
      <c r="J66" s="88">
        <v>18961</v>
      </c>
      <c r="K66" s="149">
        <v>1559541</v>
      </c>
      <c r="L66" s="197">
        <f t="shared" si="28"/>
        <v>82.249934075207008</v>
      </c>
      <c r="M66" s="156">
        <v>5</v>
      </c>
      <c r="N66" s="156">
        <v>10</v>
      </c>
      <c r="O66" s="156">
        <v>33</v>
      </c>
      <c r="P66" s="88">
        <v>20260</v>
      </c>
      <c r="Q66" s="178">
        <v>1055368</v>
      </c>
      <c r="R66" s="179">
        <f t="shared" si="29"/>
        <v>52.09121421520237</v>
      </c>
      <c r="S66" s="156">
        <v>6</v>
      </c>
      <c r="T66" s="156">
        <v>18</v>
      </c>
      <c r="U66" s="156">
        <v>68</v>
      </c>
      <c r="V66" s="90">
        <v>21478</v>
      </c>
      <c r="W66" s="152">
        <v>1077826</v>
      </c>
      <c r="X66" s="44">
        <f t="shared" si="30"/>
        <v>50.182791693826239</v>
      </c>
      <c r="Y66" s="156">
        <v>8</v>
      </c>
      <c r="Z66" s="156">
        <v>21</v>
      </c>
      <c r="AA66" s="156">
        <v>79</v>
      </c>
      <c r="AB66" s="182">
        <v>22467</v>
      </c>
      <c r="AC66" s="181">
        <v>1020071</v>
      </c>
      <c r="AD66" s="198">
        <f t="shared" si="31"/>
        <v>45.403080072995948</v>
      </c>
      <c r="AE66" s="156">
        <v>11</v>
      </c>
      <c r="AF66" s="156">
        <v>30</v>
      </c>
      <c r="AG66" s="156">
        <v>97</v>
      </c>
      <c r="AH66" s="250">
        <v>23216</v>
      </c>
      <c r="AI66" s="180">
        <v>1082512</v>
      </c>
      <c r="AJ66" s="199">
        <f t="shared" si="32"/>
        <v>46.627842866988281</v>
      </c>
      <c r="AK66" s="156">
        <v>12</v>
      </c>
      <c r="AL66" s="156">
        <v>30</v>
      </c>
      <c r="AM66" s="156">
        <v>98</v>
      </c>
      <c r="AN66" s="232">
        <f t="shared" si="33"/>
        <v>124762</v>
      </c>
      <c r="AO66" s="200">
        <f t="shared" si="34"/>
        <v>7122471</v>
      </c>
      <c r="AP66" s="196">
        <f t="shared" si="35"/>
        <v>57.088464436286692</v>
      </c>
      <c r="AQ66" s="156">
        <v>8</v>
      </c>
      <c r="AR66" s="177">
        <v>19</v>
      </c>
      <c r="AS66" s="237">
        <v>71</v>
      </c>
      <c r="AT66" s="189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</row>
    <row r="67" spans="1:74" ht="15.75" customHeight="1" x14ac:dyDescent="0.2">
      <c r="A67" s="177">
        <v>5</v>
      </c>
      <c r="B67" s="195" t="s">
        <v>659</v>
      </c>
      <c r="C67" s="195" t="s">
        <v>2721</v>
      </c>
      <c r="D67" s="88">
        <v>15270</v>
      </c>
      <c r="E67" s="148">
        <v>766434</v>
      </c>
      <c r="F67" s="196">
        <f t="shared" si="27"/>
        <v>50.192141453831042</v>
      </c>
      <c r="G67" s="156">
        <v>9</v>
      </c>
      <c r="H67" s="156">
        <v>25</v>
      </c>
      <c r="I67" s="156">
        <v>72</v>
      </c>
      <c r="J67" s="88">
        <v>16110</v>
      </c>
      <c r="K67" s="149">
        <v>478161</v>
      </c>
      <c r="L67" s="197">
        <f t="shared" si="28"/>
        <v>29.681005586592178</v>
      </c>
      <c r="M67" s="156">
        <v>18</v>
      </c>
      <c r="N67" s="156">
        <v>49</v>
      </c>
      <c r="O67" s="156">
        <v>138</v>
      </c>
      <c r="P67" s="88">
        <v>16794</v>
      </c>
      <c r="Q67" s="178">
        <v>1097780</v>
      </c>
      <c r="R67" s="179">
        <f t="shared" si="29"/>
        <v>65.367393116589255</v>
      </c>
      <c r="S67" s="156">
        <v>5</v>
      </c>
      <c r="T67" s="156">
        <v>13</v>
      </c>
      <c r="U67" s="156">
        <v>46</v>
      </c>
      <c r="V67" s="90">
        <v>17740</v>
      </c>
      <c r="W67" s="152">
        <v>1187578</v>
      </c>
      <c r="X67" s="44">
        <f t="shared" si="30"/>
        <v>66.943517474633595</v>
      </c>
      <c r="Y67" s="156">
        <v>4</v>
      </c>
      <c r="Z67" s="156">
        <v>11</v>
      </c>
      <c r="AA67" s="156">
        <v>43</v>
      </c>
      <c r="AB67" s="182">
        <v>19418</v>
      </c>
      <c r="AC67" s="181">
        <v>1111307</v>
      </c>
      <c r="AD67" s="198">
        <f t="shared" si="31"/>
        <v>57.230765269337731</v>
      </c>
      <c r="AE67" s="156">
        <v>6</v>
      </c>
      <c r="AF67" s="177">
        <v>19</v>
      </c>
      <c r="AG67" s="156">
        <v>71</v>
      </c>
      <c r="AH67" s="250">
        <v>20207</v>
      </c>
      <c r="AI67" s="180">
        <v>1097953</v>
      </c>
      <c r="AJ67" s="199">
        <f t="shared" si="32"/>
        <v>54.335279853516106</v>
      </c>
      <c r="AK67" s="156">
        <v>7</v>
      </c>
      <c r="AL67" s="156">
        <v>21</v>
      </c>
      <c r="AM67" s="156">
        <v>77</v>
      </c>
      <c r="AN67" s="232">
        <f t="shared" si="33"/>
        <v>105539</v>
      </c>
      <c r="AO67" s="200">
        <f t="shared" si="34"/>
        <v>5739213</v>
      </c>
      <c r="AP67" s="196">
        <f t="shared" si="35"/>
        <v>54.380020655871292</v>
      </c>
      <c r="AQ67" s="156">
        <v>9</v>
      </c>
      <c r="AR67" s="156">
        <v>21</v>
      </c>
      <c r="AS67" s="237">
        <v>75</v>
      </c>
      <c r="AT67" s="189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</row>
    <row r="68" spans="1:74" ht="15.75" customHeight="1" x14ac:dyDescent="0.2">
      <c r="A68" s="177">
        <v>5</v>
      </c>
      <c r="B68" s="195" t="s">
        <v>679</v>
      </c>
      <c r="C68" s="195" t="s">
        <v>22</v>
      </c>
      <c r="D68" s="88">
        <v>22622</v>
      </c>
      <c r="E68" s="148">
        <v>1392061</v>
      </c>
      <c r="F68" s="196">
        <f t="shared" si="27"/>
        <v>61.535717443196887</v>
      </c>
      <c r="G68" s="156">
        <v>6</v>
      </c>
      <c r="H68" s="156">
        <v>20</v>
      </c>
      <c r="I68" s="156">
        <v>51</v>
      </c>
      <c r="J68" s="88">
        <v>23220</v>
      </c>
      <c r="K68" s="149">
        <v>1113446</v>
      </c>
      <c r="L68" s="197">
        <f t="shared" si="28"/>
        <v>47.952024117140397</v>
      </c>
      <c r="M68" s="156">
        <v>10</v>
      </c>
      <c r="N68" s="156">
        <v>26</v>
      </c>
      <c r="O68" s="156">
        <v>85</v>
      </c>
      <c r="P68" s="88">
        <v>23570</v>
      </c>
      <c r="Q68" s="178">
        <v>998463</v>
      </c>
      <c r="R68" s="179">
        <f t="shared" si="29"/>
        <v>42.361603733559612</v>
      </c>
      <c r="S68" s="156">
        <v>10</v>
      </c>
      <c r="T68" s="156">
        <v>29</v>
      </c>
      <c r="U68" s="156">
        <v>91</v>
      </c>
      <c r="V68" s="90">
        <v>24018</v>
      </c>
      <c r="W68" s="152">
        <v>1290953</v>
      </c>
      <c r="X68" s="44">
        <f t="shared" si="30"/>
        <v>53.749396286118746</v>
      </c>
      <c r="Y68" s="156">
        <v>7</v>
      </c>
      <c r="Z68" s="156">
        <v>18</v>
      </c>
      <c r="AA68" s="156">
        <v>66</v>
      </c>
      <c r="AB68" s="182">
        <v>24662</v>
      </c>
      <c r="AC68" s="181">
        <v>1185392</v>
      </c>
      <c r="AD68" s="198">
        <f t="shared" si="31"/>
        <v>48.065525910307358</v>
      </c>
      <c r="AE68" s="156">
        <v>10</v>
      </c>
      <c r="AF68" s="156">
        <v>28</v>
      </c>
      <c r="AG68" s="156">
        <v>91</v>
      </c>
      <c r="AH68" s="250">
        <v>25065</v>
      </c>
      <c r="AI68" s="180">
        <v>1341895</v>
      </c>
      <c r="AJ68" s="199">
        <f t="shared" si="32"/>
        <v>53.536604827448635</v>
      </c>
      <c r="AK68" s="156">
        <v>8</v>
      </c>
      <c r="AL68" s="156">
        <v>22</v>
      </c>
      <c r="AM68" s="156">
        <v>80</v>
      </c>
      <c r="AN68" s="232">
        <f t="shared" si="33"/>
        <v>143157</v>
      </c>
      <c r="AO68" s="200">
        <f t="shared" si="34"/>
        <v>7322210</v>
      </c>
      <c r="AP68" s="196">
        <f t="shared" si="35"/>
        <v>51.1481101168647</v>
      </c>
      <c r="AQ68" s="156">
        <v>10</v>
      </c>
      <c r="AR68" s="156">
        <v>24</v>
      </c>
      <c r="AS68" s="237">
        <v>85</v>
      </c>
      <c r="AT68" s="189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</row>
    <row r="69" spans="1:74" ht="15.75" customHeight="1" x14ac:dyDescent="0.2">
      <c r="A69" s="177">
        <v>5</v>
      </c>
      <c r="B69" s="195" t="s">
        <v>685</v>
      </c>
      <c r="C69" s="195" t="s">
        <v>22</v>
      </c>
      <c r="D69" s="88">
        <v>22192</v>
      </c>
      <c r="E69" s="148">
        <v>983945</v>
      </c>
      <c r="F69" s="196">
        <f t="shared" si="27"/>
        <v>44.337824441240087</v>
      </c>
      <c r="G69" s="156">
        <v>10</v>
      </c>
      <c r="H69" s="156">
        <v>29</v>
      </c>
      <c r="I69" s="156">
        <v>90</v>
      </c>
      <c r="J69" s="88">
        <v>23900</v>
      </c>
      <c r="K69" s="149">
        <v>850937</v>
      </c>
      <c r="L69" s="197">
        <f t="shared" si="28"/>
        <v>35.604058577405858</v>
      </c>
      <c r="M69" s="156">
        <v>16</v>
      </c>
      <c r="N69" s="156">
        <v>44</v>
      </c>
      <c r="O69" s="156">
        <v>120</v>
      </c>
      <c r="P69" s="88">
        <v>24967</v>
      </c>
      <c r="Q69" s="178">
        <v>1292586</v>
      </c>
      <c r="R69" s="179">
        <f t="shared" si="29"/>
        <v>51.771778747947288</v>
      </c>
      <c r="S69" s="156">
        <v>7</v>
      </c>
      <c r="T69" s="177">
        <v>19</v>
      </c>
      <c r="U69" s="156">
        <v>69</v>
      </c>
      <c r="V69" s="90">
        <v>28913</v>
      </c>
      <c r="W69" s="152">
        <v>1156960</v>
      </c>
      <c r="X69" s="44">
        <f t="shared" si="30"/>
        <v>40.015218067997097</v>
      </c>
      <c r="Y69" s="156">
        <v>11</v>
      </c>
      <c r="Z69" s="156">
        <v>31</v>
      </c>
      <c r="AA69" s="156">
        <v>103</v>
      </c>
      <c r="AB69" s="182">
        <v>29335</v>
      </c>
      <c r="AC69" s="181">
        <v>1471572</v>
      </c>
      <c r="AD69" s="198">
        <f t="shared" si="31"/>
        <v>50.164377024032724</v>
      </c>
      <c r="AE69" s="156">
        <v>9</v>
      </c>
      <c r="AF69" s="156">
        <v>27</v>
      </c>
      <c r="AG69" s="156">
        <v>87</v>
      </c>
      <c r="AH69" s="250">
        <v>30971</v>
      </c>
      <c r="AI69" s="180">
        <v>1276526</v>
      </c>
      <c r="AJ69" s="199">
        <f t="shared" si="32"/>
        <v>41.216815730844985</v>
      </c>
      <c r="AK69" s="156">
        <v>14</v>
      </c>
      <c r="AL69" s="156">
        <v>39</v>
      </c>
      <c r="AM69" s="156">
        <v>115</v>
      </c>
      <c r="AN69" s="232">
        <f t="shared" si="33"/>
        <v>160278</v>
      </c>
      <c r="AO69" s="200">
        <f t="shared" si="34"/>
        <v>7032526</v>
      </c>
      <c r="AP69" s="196">
        <f t="shared" si="35"/>
        <v>43.877051123672622</v>
      </c>
      <c r="AQ69" s="156">
        <v>11</v>
      </c>
      <c r="AR69" s="156">
        <v>30</v>
      </c>
      <c r="AS69" s="237">
        <v>96</v>
      </c>
      <c r="AT69" s="189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</row>
    <row r="70" spans="1:74" ht="15.75" customHeight="1" x14ac:dyDescent="0.2">
      <c r="A70" s="177">
        <v>5</v>
      </c>
      <c r="B70" s="195" t="s">
        <v>583</v>
      </c>
      <c r="C70" s="195" t="s">
        <v>2692</v>
      </c>
      <c r="D70" s="88">
        <v>26906</v>
      </c>
      <c r="E70" s="148">
        <v>1169937</v>
      </c>
      <c r="F70" s="196">
        <f t="shared" si="27"/>
        <v>43.482383111573625</v>
      </c>
      <c r="G70" s="156">
        <v>12</v>
      </c>
      <c r="H70" s="156">
        <v>31</v>
      </c>
      <c r="I70" s="156">
        <v>92</v>
      </c>
      <c r="J70" s="88">
        <v>27500</v>
      </c>
      <c r="K70" s="149">
        <v>1199105</v>
      </c>
      <c r="L70" s="197">
        <f t="shared" si="28"/>
        <v>43.603818181818184</v>
      </c>
      <c r="M70" s="156">
        <v>13</v>
      </c>
      <c r="N70" s="156">
        <v>29</v>
      </c>
      <c r="O70" s="156">
        <v>92</v>
      </c>
      <c r="P70" s="88">
        <v>27605</v>
      </c>
      <c r="Q70" s="178">
        <v>1145967</v>
      </c>
      <c r="R70" s="179">
        <f t="shared" si="29"/>
        <v>41.513023003079155</v>
      </c>
      <c r="S70" s="156">
        <v>11</v>
      </c>
      <c r="T70" s="156">
        <v>31</v>
      </c>
      <c r="U70" s="156">
        <v>95</v>
      </c>
      <c r="V70" s="90">
        <v>27657</v>
      </c>
      <c r="W70" s="152">
        <v>1218888</v>
      </c>
      <c r="X70" s="44">
        <f t="shared" si="30"/>
        <v>44.071591278880575</v>
      </c>
      <c r="Y70" s="156">
        <v>10</v>
      </c>
      <c r="Z70" s="156">
        <v>28</v>
      </c>
      <c r="AA70" s="156">
        <v>96</v>
      </c>
      <c r="AB70" s="182">
        <v>27492</v>
      </c>
      <c r="AC70" s="181">
        <v>1229672</v>
      </c>
      <c r="AD70" s="198">
        <f t="shared" si="31"/>
        <v>44.728357340317181</v>
      </c>
      <c r="AE70" s="156">
        <v>12</v>
      </c>
      <c r="AF70" s="156">
        <v>32</v>
      </c>
      <c r="AG70" s="156">
        <v>100</v>
      </c>
      <c r="AH70" s="250">
        <v>27249</v>
      </c>
      <c r="AI70" s="180">
        <v>1189359</v>
      </c>
      <c r="AJ70" s="199">
        <f t="shared" si="32"/>
        <v>43.647803589122539</v>
      </c>
      <c r="AK70" s="156">
        <v>13</v>
      </c>
      <c r="AL70" s="156">
        <v>31</v>
      </c>
      <c r="AM70" s="156">
        <v>102</v>
      </c>
      <c r="AN70" s="232">
        <f t="shared" si="33"/>
        <v>164409</v>
      </c>
      <c r="AO70" s="200">
        <f t="shared" si="34"/>
        <v>7152928</v>
      </c>
      <c r="AP70" s="196">
        <f t="shared" si="35"/>
        <v>43.506912638602508</v>
      </c>
      <c r="AQ70" s="156">
        <v>12</v>
      </c>
      <c r="AR70" s="156">
        <v>32</v>
      </c>
      <c r="AS70" s="237">
        <v>100</v>
      </c>
      <c r="AT70" s="189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</row>
    <row r="71" spans="1:74" s="80" customFormat="1" ht="15.75" customHeight="1" x14ac:dyDescent="0.15">
      <c r="A71" s="177">
        <v>5</v>
      </c>
      <c r="B71" s="195" t="s">
        <v>258</v>
      </c>
      <c r="C71" s="195" t="s">
        <v>2721</v>
      </c>
      <c r="D71" s="88">
        <v>13279</v>
      </c>
      <c r="E71" s="148">
        <v>505081</v>
      </c>
      <c r="F71" s="196">
        <f t="shared" si="27"/>
        <v>38.036071993372992</v>
      </c>
      <c r="G71" s="156">
        <v>15</v>
      </c>
      <c r="H71" s="156">
        <v>36</v>
      </c>
      <c r="I71" s="156">
        <v>101</v>
      </c>
      <c r="J71" s="88">
        <v>14255</v>
      </c>
      <c r="K71" s="149">
        <v>761006</v>
      </c>
      <c r="L71" s="197">
        <f t="shared" si="28"/>
        <v>53.385198176078568</v>
      </c>
      <c r="M71" s="156">
        <v>8</v>
      </c>
      <c r="N71" s="156">
        <v>23</v>
      </c>
      <c r="O71" s="156">
        <v>73</v>
      </c>
      <c r="P71" s="88">
        <v>15549</v>
      </c>
      <c r="Q71" s="178">
        <v>545270</v>
      </c>
      <c r="R71" s="179">
        <f t="shared" si="29"/>
        <v>35.067850022509489</v>
      </c>
      <c r="S71" s="156">
        <v>15</v>
      </c>
      <c r="T71" s="156">
        <v>39</v>
      </c>
      <c r="U71" s="156">
        <v>114</v>
      </c>
      <c r="V71" s="90">
        <v>16775</v>
      </c>
      <c r="W71" s="152">
        <v>538377</v>
      </c>
      <c r="X71" s="44">
        <f t="shared" si="30"/>
        <v>32.094008941877796</v>
      </c>
      <c r="Y71" s="156">
        <v>18</v>
      </c>
      <c r="Z71" s="156">
        <v>44</v>
      </c>
      <c r="AA71" s="156">
        <v>129</v>
      </c>
      <c r="AB71" s="182">
        <v>18023</v>
      </c>
      <c r="AC71" s="181">
        <v>618724</v>
      </c>
      <c r="AD71" s="198">
        <f t="shared" si="31"/>
        <v>34.329689840759031</v>
      </c>
      <c r="AE71" s="156">
        <v>16</v>
      </c>
      <c r="AF71" s="156">
        <v>46</v>
      </c>
      <c r="AG71" s="156">
        <v>134</v>
      </c>
      <c r="AH71" s="250">
        <v>17495</v>
      </c>
      <c r="AI71" s="180">
        <v>916474</v>
      </c>
      <c r="AJ71" s="199">
        <f t="shared" si="32"/>
        <v>52.384909974278365</v>
      </c>
      <c r="AK71" s="156">
        <v>9</v>
      </c>
      <c r="AL71" s="156">
        <v>23</v>
      </c>
      <c r="AM71" s="156">
        <v>81</v>
      </c>
      <c r="AN71" s="232">
        <f t="shared" si="33"/>
        <v>95376</v>
      </c>
      <c r="AO71" s="200">
        <f t="shared" si="34"/>
        <v>3884932</v>
      </c>
      <c r="AP71" s="196">
        <f t="shared" si="35"/>
        <v>40.732804898506963</v>
      </c>
      <c r="AQ71" s="156">
        <v>13</v>
      </c>
      <c r="AR71" s="156">
        <v>34</v>
      </c>
      <c r="AS71" s="237">
        <v>106</v>
      </c>
      <c r="AT71" s="189"/>
      <c r="AU71" s="85"/>
      <c r="AV71" s="184"/>
      <c r="AW71" s="184"/>
      <c r="AX71" s="184"/>
      <c r="AY71" s="184"/>
      <c r="AZ71" s="184"/>
      <c r="BA71" s="184"/>
      <c r="BB71" s="184"/>
      <c r="BC71" s="184"/>
      <c r="BD71" s="184"/>
      <c r="BE71" s="184"/>
      <c r="BF71" s="184"/>
      <c r="BG71" s="184"/>
      <c r="BH71" s="184"/>
      <c r="BI71" s="184"/>
      <c r="BJ71" s="184"/>
      <c r="BK71" s="184"/>
      <c r="BL71" s="184"/>
      <c r="BM71" s="184"/>
      <c r="BN71" s="184"/>
      <c r="BO71" s="184"/>
      <c r="BP71" s="184"/>
      <c r="BQ71" s="184"/>
      <c r="BR71" s="184"/>
      <c r="BS71" s="184"/>
      <c r="BT71" s="184"/>
      <c r="BU71" s="184"/>
      <c r="BV71" s="184"/>
    </row>
    <row r="72" spans="1:74" ht="15.75" customHeight="1" x14ac:dyDescent="0.2">
      <c r="A72" s="177">
        <v>5</v>
      </c>
      <c r="B72" s="195" t="s">
        <v>218</v>
      </c>
      <c r="C72" s="195" t="s">
        <v>2718</v>
      </c>
      <c r="D72" s="88">
        <v>11079</v>
      </c>
      <c r="E72" s="148">
        <v>60302</v>
      </c>
      <c r="F72" s="196">
        <f t="shared" si="27"/>
        <v>5.4429100099286938</v>
      </c>
      <c r="G72" s="156">
        <v>32</v>
      </c>
      <c r="H72" s="156">
        <v>105</v>
      </c>
      <c r="I72" s="177">
        <v>257</v>
      </c>
      <c r="J72" s="88">
        <v>11198</v>
      </c>
      <c r="K72" s="149">
        <v>49831</v>
      </c>
      <c r="L72" s="197">
        <f t="shared" si="28"/>
        <v>4.4499910698338985</v>
      </c>
      <c r="M72" s="156">
        <v>31</v>
      </c>
      <c r="N72" s="156">
        <v>106</v>
      </c>
      <c r="O72" s="177">
        <v>267</v>
      </c>
      <c r="P72" s="88">
        <v>11230</v>
      </c>
      <c r="Q72" s="178">
        <v>31027</v>
      </c>
      <c r="R72" s="179">
        <f t="shared" si="29"/>
        <v>2.76286731967943</v>
      </c>
      <c r="S72" s="156">
        <v>31</v>
      </c>
      <c r="T72" s="156">
        <v>109</v>
      </c>
      <c r="U72" s="177">
        <v>279</v>
      </c>
      <c r="V72" s="90">
        <v>11405</v>
      </c>
      <c r="W72" s="152">
        <v>40143</v>
      </c>
      <c r="X72" s="44">
        <f t="shared" si="30"/>
        <v>3.5197720298114863</v>
      </c>
      <c r="Y72" s="156">
        <v>32</v>
      </c>
      <c r="Z72" s="156">
        <v>112</v>
      </c>
      <c r="AA72" s="177">
        <v>279</v>
      </c>
      <c r="AB72" s="182">
        <v>11917</v>
      </c>
      <c r="AC72" s="181">
        <v>52777</v>
      </c>
      <c r="AD72" s="198">
        <f t="shared" si="31"/>
        <v>4.4287152806914492</v>
      </c>
      <c r="AE72" s="156">
        <v>32</v>
      </c>
      <c r="AF72" s="156">
        <v>113</v>
      </c>
      <c r="AG72" s="177">
        <v>279</v>
      </c>
      <c r="AH72" s="250">
        <v>12142</v>
      </c>
      <c r="AI72" s="180">
        <v>2509400</v>
      </c>
      <c r="AJ72" s="199">
        <f t="shared" si="32"/>
        <v>206.67105913358591</v>
      </c>
      <c r="AK72" s="156">
        <v>1</v>
      </c>
      <c r="AL72" s="156">
        <v>2</v>
      </c>
      <c r="AM72" s="156">
        <v>6</v>
      </c>
      <c r="AN72" s="232">
        <f t="shared" si="33"/>
        <v>68971</v>
      </c>
      <c r="AO72" s="200">
        <f t="shared" si="34"/>
        <v>2743480</v>
      </c>
      <c r="AP72" s="196">
        <f t="shared" si="35"/>
        <v>39.777297704832463</v>
      </c>
      <c r="AQ72" s="156">
        <v>14</v>
      </c>
      <c r="AR72" s="156">
        <v>35</v>
      </c>
      <c r="AS72" s="237">
        <v>111</v>
      </c>
      <c r="AT72" s="189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</row>
    <row r="73" spans="1:74" s="25" customFormat="1" ht="15.75" customHeight="1" x14ac:dyDescent="0.15">
      <c r="A73" s="177">
        <v>5</v>
      </c>
      <c r="B73" s="195" t="s">
        <v>113</v>
      </c>
      <c r="C73" s="195" t="s">
        <v>113</v>
      </c>
      <c r="D73" s="88">
        <v>1462</v>
      </c>
      <c r="E73" s="148">
        <v>57615</v>
      </c>
      <c r="F73" s="196">
        <f t="shared" si="27"/>
        <v>39.408344733242131</v>
      </c>
      <c r="G73" s="156">
        <v>14</v>
      </c>
      <c r="H73" s="156">
        <v>35</v>
      </c>
      <c r="I73" s="156">
        <v>98</v>
      </c>
      <c r="J73" s="88">
        <v>1600</v>
      </c>
      <c r="K73" s="149">
        <v>87307</v>
      </c>
      <c r="L73" s="197">
        <f t="shared" si="28"/>
        <v>54.566875000000003</v>
      </c>
      <c r="M73" s="156">
        <v>7</v>
      </c>
      <c r="N73" s="156">
        <v>21</v>
      </c>
      <c r="O73" s="156">
        <v>71</v>
      </c>
      <c r="P73" s="88">
        <v>1801</v>
      </c>
      <c r="Q73" s="178">
        <v>57605</v>
      </c>
      <c r="R73" s="179">
        <f t="shared" si="29"/>
        <v>31.985008328706275</v>
      </c>
      <c r="S73" s="156">
        <v>17</v>
      </c>
      <c r="T73" s="156">
        <v>44</v>
      </c>
      <c r="U73" s="156">
        <v>125</v>
      </c>
      <c r="V73" s="90">
        <v>2060</v>
      </c>
      <c r="W73" s="152">
        <v>59253</v>
      </c>
      <c r="X73" s="44">
        <f t="shared" si="30"/>
        <v>28.76359223300971</v>
      </c>
      <c r="Y73" s="156">
        <v>21</v>
      </c>
      <c r="Z73" s="156">
        <v>52</v>
      </c>
      <c r="AA73" s="156">
        <v>148</v>
      </c>
      <c r="AB73" s="182">
        <v>2339</v>
      </c>
      <c r="AC73" s="181">
        <v>71765</v>
      </c>
      <c r="AD73" s="198">
        <f t="shared" si="31"/>
        <v>30.681915348439503</v>
      </c>
      <c r="AE73" s="156">
        <v>19</v>
      </c>
      <c r="AF73" s="156">
        <v>53</v>
      </c>
      <c r="AG73" s="156">
        <v>147</v>
      </c>
      <c r="AH73" s="250">
        <v>2568</v>
      </c>
      <c r="AI73" s="180">
        <v>126840</v>
      </c>
      <c r="AJ73" s="199">
        <f t="shared" si="32"/>
        <v>49.392523364485982</v>
      </c>
      <c r="AK73" s="156">
        <v>10</v>
      </c>
      <c r="AL73" s="156">
        <v>25</v>
      </c>
      <c r="AM73" s="156">
        <v>87</v>
      </c>
      <c r="AN73" s="232">
        <f t="shared" si="33"/>
        <v>11830</v>
      </c>
      <c r="AO73" s="200">
        <f t="shared" si="34"/>
        <v>460385</v>
      </c>
      <c r="AP73" s="196">
        <f t="shared" si="35"/>
        <v>38.916737109044803</v>
      </c>
      <c r="AQ73" s="156">
        <v>15</v>
      </c>
      <c r="AR73" s="156">
        <v>37</v>
      </c>
      <c r="AS73" s="237">
        <v>114</v>
      </c>
      <c r="AT73" s="189"/>
      <c r="AU73" s="95"/>
      <c r="AV73" s="192"/>
      <c r="AW73" s="192"/>
      <c r="AX73" s="192"/>
      <c r="AY73" s="192"/>
      <c r="AZ73" s="192"/>
      <c r="BA73" s="192"/>
      <c r="BB73" s="192"/>
      <c r="BC73" s="192"/>
      <c r="BD73" s="192"/>
      <c r="BE73" s="192"/>
      <c r="BF73" s="192"/>
      <c r="BG73" s="192"/>
      <c r="BH73" s="192"/>
      <c r="BI73" s="192"/>
      <c r="BJ73" s="192"/>
      <c r="BK73" s="192"/>
      <c r="BL73" s="192"/>
      <c r="BM73" s="192"/>
      <c r="BN73" s="192"/>
      <c r="BO73" s="192"/>
      <c r="BP73" s="192"/>
      <c r="BQ73" s="192"/>
      <c r="BR73" s="192"/>
      <c r="BS73" s="192"/>
      <c r="BT73" s="192"/>
      <c r="BU73" s="192"/>
      <c r="BV73" s="192"/>
    </row>
    <row r="74" spans="1:74" ht="15.75" customHeight="1" x14ac:dyDescent="0.2">
      <c r="A74" s="177">
        <v>5</v>
      </c>
      <c r="B74" s="195" t="s">
        <v>458</v>
      </c>
      <c r="C74" s="195" t="s">
        <v>2718</v>
      </c>
      <c r="D74" s="88">
        <v>17380</v>
      </c>
      <c r="E74" s="148">
        <v>390987</v>
      </c>
      <c r="F74" s="196">
        <f t="shared" si="27"/>
        <v>22.496375143843498</v>
      </c>
      <c r="G74" s="156">
        <v>23</v>
      </c>
      <c r="H74" s="156">
        <v>61</v>
      </c>
      <c r="I74" s="156">
        <v>166</v>
      </c>
      <c r="J74" s="88">
        <v>17942</v>
      </c>
      <c r="K74" s="149">
        <v>418871</v>
      </c>
      <c r="L74" s="197">
        <f t="shared" si="28"/>
        <v>23.345836584550216</v>
      </c>
      <c r="M74" s="156">
        <v>20</v>
      </c>
      <c r="N74" s="156">
        <v>60</v>
      </c>
      <c r="O74" s="156">
        <v>165</v>
      </c>
      <c r="P74" s="88">
        <v>18368</v>
      </c>
      <c r="Q74" s="178">
        <v>551635</v>
      </c>
      <c r="R74" s="179">
        <f t="shared" si="29"/>
        <v>30.032393292682926</v>
      </c>
      <c r="S74" s="156">
        <v>18</v>
      </c>
      <c r="T74" s="156">
        <v>49</v>
      </c>
      <c r="U74" s="156">
        <v>134</v>
      </c>
      <c r="V74" s="90">
        <v>18725</v>
      </c>
      <c r="W74" s="152">
        <v>642955</v>
      </c>
      <c r="X74" s="44">
        <f t="shared" si="30"/>
        <v>34.336715620827768</v>
      </c>
      <c r="Y74" s="156">
        <v>15</v>
      </c>
      <c r="Z74" s="156">
        <v>39</v>
      </c>
      <c r="AA74" s="156">
        <v>119</v>
      </c>
      <c r="AB74" s="182">
        <v>19698</v>
      </c>
      <c r="AC74" s="181">
        <v>730681</v>
      </c>
      <c r="AD74" s="198">
        <f t="shared" si="31"/>
        <v>37.094171997157069</v>
      </c>
      <c r="AE74" s="156">
        <v>13</v>
      </c>
      <c r="AF74" s="156">
        <v>41</v>
      </c>
      <c r="AG74" s="156">
        <v>122</v>
      </c>
      <c r="AH74" s="250">
        <v>19736</v>
      </c>
      <c r="AI74" s="180">
        <v>1566333</v>
      </c>
      <c r="AJ74" s="199">
        <f t="shared" si="32"/>
        <v>79.364258208350222</v>
      </c>
      <c r="AK74" s="156">
        <v>5</v>
      </c>
      <c r="AL74" s="156">
        <v>9</v>
      </c>
      <c r="AM74" s="156">
        <v>40</v>
      </c>
      <c r="AN74" s="232">
        <f t="shared" si="33"/>
        <v>111849</v>
      </c>
      <c r="AO74" s="200">
        <f t="shared" si="34"/>
        <v>4301462</v>
      </c>
      <c r="AP74" s="196">
        <f t="shared" si="35"/>
        <v>38.457760015735502</v>
      </c>
      <c r="AQ74" s="156">
        <v>16</v>
      </c>
      <c r="AR74" s="156">
        <v>38</v>
      </c>
      <c r="AS74" s="237">
        <v>115</v>
      </c>
      <c r="AT74" s="189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</row>
    <row r="75" spans="1:74" ht="15.75" customHeight="1" x14ac:dyDescent="0.2">
      <c r="A75" s="177">
        <v>5</v>
      </c>
      <c r="B75" s="195" t="s">
        <v>780</v>
      </c>
      <c r="C75" s="195" t="s">
        <v>2727</v>
      </c>
      <c r="D75" s="88">
        <v>13151</v>
      </c>
      <c r="E75" s="148">
        <v>355118</v>
      </c>
      <c r="F75" s="196">
        <f t="shared" si="27"/>
        <v>27.003117633640027</v>
      </c>
      <c r="G75" s="156">
        <v>20</v>
      </c>
      <c r="H75" s="156">
        <v>51</v>
      </c>
      <c r="I75" s="156">
        <v>145</v>
      </c>
      <c r="J75" s="88">
        <v>13250</v>
      </c>
      <c r="K75" s="149">
        <v>593900</v>
      </c>
      <c r="L75" s="197">
        <f t="shared" si="28"/>
        <v>44.822641509433964</v>
      </c>
      <c r="M75" s="156">
        <v>12</v>
      </c>
      <c r="N75" s="156">
        <v>28</v>
      </c>
      <c r="O75" s="156">
        <v>89</v>
      </c>
      <c r="P75" s="88">
        <v>13270</v>
      </c>
      <c r="Q75" s="178">
        <v>609523</v>
      </c>
      <c r="R75" s="179">
        <f t="shared" si="29"/>
        <v>45.932403918613417</v>
      </c>
      <c r="S75" s="156">
        <v>9</v>
      </c>
      <c r="T75" s="156">
        <v>23</v>
      </c>
      <c r="U75" s="156">
        <v>79</v>
      </c>
      <c r="V75" s="90">
        <v>13270</v>
      </c>
      <c r="W75" s="152">
        <v>518284</v>
      </c>
      <c r="X75" s="44">
        <f t="shared" si="30"/>
        <v>39.056819894498872</v>
      </c>
      <c r="Y75" s="156">
        <v>13</v>
      </c>
      <c r="Z75" s="156">
        <v>33</v>
      </c>
      <c r="AA75" s="156">
        <v>105</v>
      </c>
      <c r="AB75" s="182">
        <v>13241</v>
      </c>
      <c r="AC75" s="181">
        <v>483092</v>
      </c>
      <c r="AD75" s="198">
        <f t="shared" si="31"/>
        <v>36.484555547164113</v>
      </c>
      <c r="AE75" s="156">
        <v>14</v>
      </c>
      <c r="AF75" s="156">
        <v>42</v>
      </c>
      <c r="AG75" s="156">
        <v>124</v>
      </c>
      <c r="AH75" s="250">
        <v>13019</v>
      </c>
      <c r="AI75" s="180">
        <v>455698</v>
      </c>
      <c r="AJ75" s="199">
        <f t="shared" si="32"/>
        <v>35.002534756893773</v>
      </c>
      <c r="AK75" s="156">
        <v>17</v>
      </c>
      <c r="AL75" s="156">
        <v>49</v>
      </c>
      <c r="AM75" s="156">
        <v>137</v>
      </c>
      <c r="AN75" s="232">
        <f t="shared" si="33"/>
        <v>79201</v>
      </c>
      <c r="AO75" s="200">
        <f t="shared" si="34"/>
        <v>3015615</v>
      </c>
      <c r="AP75" s="196">
        <f t="shared" si="35"/>
        <v>38.075466218860875</v>
      </c>
      <c r="AQ75" s="156">
        <v>17</v>
      </c>
      <c r="AR75" s="156">
        <v>40</v>
      </c>
      <c r="AS75" s="237">
        <v>117</v>
      </c>
      <c r="AT75" s="189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</row>
    <row r="76" spans="1:74" s="80" customFormat="1" ht="15.75" customHeight="1" x14ac:dyDescent="0.15">
      <c r="A76" s="177">
        <v>5</v>
      </c>
      <c r="B76" s="195" t="s">
        <v>512</v>
      </c>
      <c r="C76" s="195" t="s">
        <v>2721</v>
      </c>
      <c r="D76" s="88">
        <v>11470</v>
      </c>
      <c r="E76" s="148">
        <v>597421</v>
      </c>
      <c r="F76" s="196">
        <f t="shared" si="27"/>
        <v>52.085527462946821</v>
      </c>
      <c r="G76" s="156">
        <v>8</v>
      </c>
      <c r="H76" s="156">
        <v>24</v>
      </c>
      <c r="I76" s="156">
        <v>66</v>
      </c>
      <c r="J76" s="88">
        <v>11600</v>
      </c>
      <c r="K76" s="149">
        <v>485020</v>
      </c>
      <c r="L76" s="197">
        <f t="shared" si="28"/>
        <v>41.812068965517241</v>
      </c>
      <c r="M76" s="156">
        <v>14</v>
      </c>
      <c r="N76" s="156">
        <v>32</v>
      </c>
      <c r="O76" s="156">
        <v>97</v>
      </c>
      <c r="P76" s="88">
        <v>11635</v>
      </c>
      <c r="Q76" s="178">
        <v>425370</v>
      </c>
      <c r="R76" s="179">
        <f t="shared" si="29"/>
        <v>36.559518693596907</v>
      </c>
      <c r="S76" s="156">
        <v>14</v>
      </c>
      <c r="T76" s="156">
        <v>37</v>
      </c>
      <c r="U76" s="156">
        <v>110</v>
      </c>
      <c r="V76" s="90">
        <v>11720</v>
      </c>
      <c r="W76" s="152">
        <v>393889</v>
      </c>
      <c r="X76" s="44">
        <f t="shared" si="30"/>
        <v>33.608276450511944</v>
      </c>
      <c r="Y76" s="156">
        <v>17</v>
      </c>
      <c r="Z76" s="156">
        <v>41</v>
      </c>
      <c r="AA76" s="156">
        <v>122</v>
      </c>
      <c r="AB76" s="182">
        <v>11582</v>
      </c>
      <c r="AC76" s="181">
        <v>326504</v>
      </c>
      <c r="AD76" s="198">
        <f t="shared" si="31"/>
        <v>28.19064064928337</v>
      </c>
      <c r="AE76" s="156">
        <v>20</v>
      </c>
      <c r="AF76" s="156">
        <v>57</v>
      </c>
      <c r="AG76" s="156">
        <v>161</v>
      </c>
      <c r="AH76" s="250">
        <v>11566</v>
      </c>
      <c r="AI76" s="180">
        <v>356181</v>
      </c>
      <c r="AJ76" s="199">
        <f t="shared" si="32"/>
        <v>30.795521355697733</v>
      </c>
      <c r="AK76" s="156">
        <v>19</v>
      </c>
      <c r="AL76" s="156">
        <v>57</v>
      </c>
      <c r="AM76" s="156">
        <v>150</v>
      </c>
      <c r="AN76" s="232">
        <f t="shared" si="33"/>
        <v>69573</v>
      </c>
      <c r="AO76" s="200">
        <f t="shared" si="34"/>
        <v>2584385</v>
      </c>
      <c r="AP76" s="196">
        <f t="shared" si="35"/>
        <v>37.146378623891451</v>
      </c>
      <c r="AQ76" s="156">
        <v>18</v>
      </c>
      <c r="AR76" s="156">
        <v>41</v>
      </c>
      <c r="AS76" s="237">
        <v>118</v>
      </c>
      <c r="AT76" s="189"/>
      <c r="AU76" s="85"/>
      <c r="AV76" s="184"/>
      <c r="AW76" s="184"/>
      <c r="AX76" s="184"/>
      <c r="AY76" s="184"/>
      <c r="AZ76" s="184"/>
      <c r="BA76" s="184"/>
      <c r="BB76" s="184"/>
      <c r="BC76" s="184"/>
      <c r="BD76" s="184"/>
      <c r="BE76" s="184"/>
      <c r="BF76" s="184"/>
      <c r="BG76" s="184"/>
      <c r="BH76" s="184"/>
      <c r="BI76" s="184"/>
      <c r="BJ76" s="184"/>
      <c r="BK76" s="184"/>
      <c r="BL76" s="184"/>
      <c r="BM76" s="184"/>
      <c r="BN76" s="184"/>
      <c r="BO76" s="184"/>
      <c r="BP76" s="184"/>
      <c r="BQ76" s="184"/>
      <c r="BR76" s="184"/>
      <c r="BS76" s="184"/>
      <c r="BT76" s="184"/>
      <c r="BU76" s="184"/>
      <c r="BV76" s="184"/>
    </row>
    <row r="77" spans="1:74" ht="15.75" customHeight="1" x14ac:dyDescent="0.2">
      <c r="A77" s="177">
        <v>5</v>
      </c>
      <c r="B77" s="195" t="s">
        <v>481</v>
      </c>
      <c r="C77" s="195" t="s">
        <v>2692</v>
      </c>
      <c r="D77" s="88">
        <v>7977</v>
      </c>
      <c r="E77" s="148">
        <v>349191</v>
      </c>
      <c r="F77" s="196">
        <f t="shared" si="27"/>
        <v>43.774727341105681</v>
      </c>
      <c r="G77" s="156">
        <v>11</v>
      </c>
      <c r="H77" s="156">
        <v>30</v>
      </c>
      <c r="I77" s="156">
        <v>91</v>
      </c>
      <c r="J77" s="88">
        <v>8030</v>
      </c>
      <c r="K77" s="149">
        <v>316674</v>
      </c>
      <c r="L77" s="197">
        <f t="shared" si="28"/>
        <v>39.436363636363637</v>
      </c>
      <c r="M77" s="156">
        <v>15</v>
      </c>
      <c r="N77" s="156">
        <v>37</v>
      </c>
      <c r="O77" s="156">
        <v>105</v>
      </c>
      <c r="P77" s="88">
        <v>8050</v>
      </c>
      <c r="Q77" s="178">
        <v>282072</v>
      </c>
      <c r="R77" s="179">
        <f t="shared" si="29"/>
        <v>35.04</v>
      </c>
      <c r="S77" s="156">
        <v>16</v>
      </c>
      <c r="T77" s="156">
        <v>40</v>
      </c>
      <c r="U77" s="156">
        <v>115</v>
      </c>
      <c r="V77" s="90">
        <v>8105</v>
      </c>
      <c r="W77" s="152">
        <v>245193</v>
      </c>
      <c r="X77" s="44">
        <f t="shared" si="30"/>
        <v>30.25206662553979</v>
      </c>
      <c r="Y77" s="156">
        <v>19</v>
      </c>
      <c r="Z77" s="156">
        <v>49</v>
      </c>
      <c r="AA77" s="156">
        <v>141</v>
      </c>
      <c r="AB77" s="182">
        <v>7941</v>
      </c>
      <c r="AC77" s="181">
        <v>220614</v>
      </c>
      <c r="AD77" s="198">
        <f t="shared" si="31"/>
        <v>27.781639591990935</v>
      </c>
      <c r="AE77" s="156">
        <v>21</v>
      </c>
      <c r="AF77" s="156">
        <v>59</v>
      </c>
      <c r="AG77" s="156">
        <v>163</v>
      </c>
      <c r="AH77" s="250">
        <v>8039</v>
      </c>
      <c r="AI77" s="180">
        <v>238262</v>
      </c>
      <c r="AJ77" s="199">
        <f t="shared" si="32"/>
        <v>29.638263465605174</v>
      </c>
      <c r="AK77" s="156">
        <v>21</v>
      </c>
      <c r="AL77" s="156">
        <v>61</v>
      </c>
      <c r="AM77" s="156">
        <v>159</v>
      </c>
      <c r="AN77" s="232">
        <f t="shared" si="33"/>
        <v>48142</v>
      </c>
      <c r="AO77" s="200">
        <f t="shared" si="34"/>
        <v>1652006</v>
      </c>
      <c r="AP77" s="196">
        <f t="shared" si="35"/>
        <v>34.315275642889787</v>
      </c>
      <c r="AQ77" s="156">
        <v>19</v>
      </c>
      <c r="AR77" s="156">
        <v>47</v>
      </c>
      <c r="AS77" s="237">
        <v>129</v>
      </c>
      <c r="AT77" s="189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</row>
    <row r="78" spans="1:74" ht="15.75" customHeight="1" x14ac:dyDescent="0.2">
      <c r="A78" s="177">
        <v>5</v>
      </c>
      <c r="B78" s="195" t="s">
        <v>786</v>
      </c>
      <c r="C78" s="195" t="s">
        <v>113</v>
      </c>
      <c r="D78" s="88">
        <v>4365</v>
      </c>
      <c r="E78" s="148">
        <v>142470</v>
      </c>
      <c r="F78" s="196">
        <f t="shared" si="27"/>
        <v>32.639175257731956</v>
      </c>
      <c r="G78" s="156">
        <v>16</v>
      </c>
      <c r="H78" s="156">
        <v>40</v>
      </c>
      <c r="I78" s="156">
        <v>121</v>
      </c>
      <c r="J78" s="88">
        <v>4790</v>
      </c>
      <c r="K78" s="149">
        <v>145672</v>
      </c>
      <c r="L78" s="197">
        <f t="shared" si="28"/>
        <v>30.411691022964508</v>
      </c>
      <c r="M78" s="156">
        <v>17</v>
      </c>
      <c r="N78" s="156">
        <v>47</v>
      </c>
      <c r="O78" s="156">
        <v>134</v>
      </c>
      <c r="P78" s="88">
        <v>5198</v>
      </c>
      <c r="Q78" s="178">
        <v>115861</v>
      </c>
      <c r="R78" s="179">
        <f t="shared" si="29"/>
        <v>22.289534436321663</v>
      </c>
      <c r="S78" s="156">
        <v>21</v>
      </c>
      <c r="T78" s="156">
        <v>60</v>
      </c>
      <c r="U78" s="156">
        <v>173</v>
      </c>
      <c r="V78" s="90">
        <v>5480</v>
      </c>
      <c r="W78" s="152">
        <v>163232</v>
      </c>
      <c r="X78" s="44">
        <f t="shared" si="30"/>
        <v>29.786861313868613</v>
      </c>
      <c r="Y78" s="156">
        <v>20</v>
      </c>
      <c r="Z78" s="156">
        <v>51</v>
      </c>
      <c r="AA78" s="156">
        <v>145</v>
      </c>
      <c r="AB78" s="182">
        <v>5837</v>
      </c>
      <c r="AC78" s="181">
        <v>189302</v>
      </c>
      <c r="AD78" s="198">
        <f t="shared" si="31"/>
        <v>32.431385985951685</v>
      </c>
      <c r="AE78" s="156">
        <v>18</v>
      </c>
      <c r="AF78" s="156">
        <v>49</v>
      </c>
      <c r="AG78" s="156">
        <v>139</v>
      </c>
      <c r="AH78" s="250">
        <v>6039</v>
      </c>
      <c r="AI78" s="180">
        <v>185352</v>
      </c>
      <c r="AJ78" s="199">
        <f t="shared" si="32"/>
        <v>30.692498758072528</v>
      </c>
      <c r="AK78" s="156">
        <v>20</v>
      </c>
      <c r="AL78" s="156">
        <v>58</v>
      </c>
      <c r="AM78" s="156">
        <v>151</v>
      </c>
      <c r="AN78" s="232">
        <f t="shared" si="33"/>
        <v>31709</v>
      </c>
      <c r="AO78" s="200">
        <f t="shared" si="34"/>
        <v>941889</v>
      </c>
      <c r="AP78" s="196">
        <f t="shared" si="35"/>
        <v>29.70415339493519</v>
      </c>
      <c r="AQ78" s="156">
        <v>20</v>
      </c>
      <c r="AR78" s="156">
        <v>56</v>
      </c>
      <c r="AS78" s="237">
        <v>155</v>
      </c>
      <c r="AT78" s="189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</row>
    <row r="79" spans="1:74" s="80" customFormat="1" ht="15.75" customHeight="1" x14ac:dyDescent="0.15">
      <c r="A79" s="177">
        <v>5</v>
      </c>
      <c r="B79" s="195" t="s">
        <v>710</v>
      </c>
      <c r="C79" s="195" t="s">
        <v>57</v>
      </c>
      <c r="D79" s="88">
        <v>1998</v>
      </c>
      <c r="E79" s="148">
        <v>36088</v>
      </c>
      <c r="F79" s="196">
        <f t="shared" si="27"/>
        <v>18.062062062062061</v>
      </c>
      <c r="G79" s="156">
        <v>26</v>
      </c>
      <c r="H79" s="156">
        <v>76</v>
      </c>
      <c r="I79" s="156">
        <v>191</v>
      </c>
      <c r="J79" s="88">
        <v>2163</v>
      </c>
      <c r="K79" s="149">
        <v>36878</v>
      </c>
      <c r="L79" s="197">
        <f t="shared" si="28"/>
        <v>17.049468331021728</v>
      </c>
      <c r="M79" s="156">
        <v>26</v>
      </c>
      <c r="N79" s="156">
        <v>75</v>
      </c>
      <c r="O79" s="156">
        <v>198</v>
      </c>
      <c r="P79" s="88">
        <v>2300</v>
      </c>
      <c r="Q79" s="178">
        <v>52396</v>
      </c>
      <c r="R79" s="179">
        <f t="shared" si="29"/>
        <v>22.78086956521739</v>
      </c>
      <c r="S79" s="156">
        <v>20</v>
      </c>
      <c r="T79" s="156">
        <v>59</v>
      </c>
      <c r="U79" s="156">
        <v>169</v>
      </c>
      <c r="V79" s="90">
        <v>2290</v>
      </c>
      <c r="W79" s="152">
        <v>89491</v>
      </c>
      <c r="X79" s="44">
        <f t="shared" si="30"/>
        <v>39.079039301310047</v>
      </c>
      <c r="Y79" s="156">
        <v>12</v>
      </c>
      <c r="Z79" s="156">
        <v>32</v>
      </c>
      <c r="AA79" s="156">
        <v>104</v>
      </c>
      <c r="AB79" s="182">
        <v>2377</v>
      </c>
      <c r="AC79" s="181">
        <v>84496</v>
      </c>
      <c r="AD79" s="198">
        <f t="shared" si="31"/>
        <v>35.547328565418596</v>
      </c>
      <c r="AE79" s="156">
        <v>15</v>
      </c>
      <c r="AF79" s="156">
        <v>44</v>
      </c>
      <c r="AG79" s="156">
        <v>128</v>
      </c>
      <c r="AH79" s="250">
        <v>2305</v>
      </c>
      <c r="AI79" s="180">
        <v>72797</v>
      </c>
      <c r="AJ79" s="199">
        <f t="shared" si="32"/>
        <v>31.582212581344901</v>
      </c>
      <c r="AK79" s="156">
        <v>18</v>
      </c>
      <c r="AL79" s="156">
        <v>56</v>
      </c>
      <c r="AM79" s="156">
        <v>148</v>
      </c>
      <c r="AN79" s="232">
        <f t="shared" si="33"/>
        <v>13433</v>
      </c>
      <c r="AO79" s="200">
        <f t="shared" si="34"/>
        <v>372146</v>
      </c>
      <c r="AP79" s="196">
        <f t="shared" si="35"/>
        <v>27.70386361944465</v>
      </c>
      <c r="AQ79" s="156">
        <v>21</v>
      </c>
      <c r="AR79" s="156">
        <v>59</v>
      </c>
      <c r="AS79" s="237">
        <v>160</v>
      </c>
      <c r="AT79" s="189"/>
      <c r="AU79" s="85"/>
      <c r="AV79" s="184"/>
      <c r="AW79" s="184"/>
      <c r="AX79" s="184"/>
      <c r="AY79" s="184"/>
      <c r="AZ79" s="184"/>
      <c r="BA79" s="184"/>
      <c r="BB79" s="184"/>
      <c r="BC79" s="184"/>
      <c r="BD79" s="184"/>
      <c r="BE79" s="184"/>
      <c r="BF79" s="184"/>
      <c r="BG79" s="184"/>
      <c r="BH79" s="184"/>
      <c r="BI79" s="184"/>
      <c r="BJ79" s="184"/>
      <c r="BK79" s="184"/>
      <c r="BL79" s="184"/>
      <c r="BM79" s="184"/>
      <c r="BN79" s="184"/>
      <c r="BO79" s="184"/>
      <c r="BP79" s="184"/>
      <c r="BQ79" s="184"/>
      <c r="BR79" s="184"/>
      <c r="BS79" s="184"/>
      <c r="BT79" s="184"/>
      <c r="BU79" s="184"/>
      <c r="BV79" s="184"/>
    </row>
    <row r="80" spans="1:74" s="80" customFormat="1" ht="15.75" customHeight="1" x14ac:dyDescent="0.15">
      <c r="A80" s="177">
        <v>5</v>
      </c>
      <c r="B80" s="195" t="s">
        <v>581</v>
      </c>
      <c r="C80" s="195" t="s">
        <v>2718</v>
      </c>
      <c r="D80" s="88">
        <v>6952</v>
      </c>
      <c r="E80" s="148">
        <v>193285</v>
      </c>
      <c r="F80" s="196">
        <f t="shared" si="27"/>
        <v>27.802790563866512</v>
      </c>
      <c r="G80" s="156">
        <v>18</v>
      </c>
      <c r="H80" s="156">
        <v>48</v>
      </c>
      <c r="I80" s="156">
        <v>141</v>
      </c>
      <c r="J80" s="88">
        <v>7090</v>
      </c>
      <c r="K80" s="149">
        <v>207130</v>
      </c>
      <c r="L80" s="197">
        <f t="shared" si="28"/>
        <v>29.21438645980254</v>
      </c>
      <c r="M80" s="156">
        <v>19</v>
      </c>
      <c r="N80" s="156">
        <v>50</v>
      </c>
      <c r="O80" s="156">
        <v>140</v>
      </c>
      <c r="P80" s="88">
        <v>7290</v>
      </c>
      <c r="Q80" s="178">
        <v>203428</v>
      </c>
      <c r="R80" s="179">
        <f t="shared" si="29"/>
        <v>27.905075445816188</v>
      </c>
      <c r="S80" s="156">
        <v>19</v>
      </c>
      <c r="T80" s="156">
        <v>53</v>
      </c>
      <c r="U80" s="156">
        <v>147</v>
      </c>
      <c r="V80" s="90">
        <v>7455</v>
      </c>
      <c r="W80" s="152">
        <v>178539</v>
      </c>
      <c r="X80" s="44">
        <f t="shared" si="30"/>
        <v>23.948893360160966</v>
      </c>
      <c r="Y80" s="156">
        <v>22</v>
      </c>
      <c r="Z80" s="156">
        <v>62</v>
      </c>
      <c r="AA80" s="156">
        <v>170</v>
      </c>
      <c r="AB80" s="182">
        <v>7997</v>
      </c>
      <c r="AC80" s="181">
        <v>190018</v>
      </c>
      <c r="AD80" s="198">
        <f t="shared" si="31"/>
        <v>23.761160435163188</v>
      </c>
      <c r="AE80" s="156">
        <v>22</v>
      </c>
      <c r="AF80" s="156">
        <v>65</v>
      </c>
      <c r="AG80" s="156">
        <v>179</v>
      </c>
      <c r="AH80" s="250">
        <v>8249</v>
      </c>
      <c r="AI80" s="180">
        <v>155807</v>
      </c>
      <c r="AJ80" s="199">
        <f t="shared" si="32"/>
        <v>18.887986422596679</v>
      </c>
      <c r="AK80" s="156">
        <v>23</v>
      </c>
      <c r="AL80" s="156">
        <v>73</v>
      </c>
      <c r="AM80" s="156">
        <v>201</v>
      </c>
      <c r="AN80" s="232">
        <f t="shared" si="33"/>
        <v>45033</v>
      </c>
      <c r="AO80" s="200">
        <f t="shared" si="34"/>
        <v>1128207</v>
      </c>
      <c r="AP80" s="196">
        <f t="shared" si="35"/>
        <v>25.052894544001067</v>
      </c>
      <c r="AQ80" s="156">
        <v>22</v>
      </c>
      <c r="AR80" s="156">
        <v>63</v>
      </c>
      <c r="AS80" s="237">
        <v>173</v>
      </c>
      <c r="AT80" s="189"/>
      <c r="AU80" s="85"/>
      <c r="AV80" s="184"/>
      <c r="AW80" s="184"/>
      <c r="AX80" s="184"/>
      <c r="AY80" s="184"/>
      <c r="AZ80" s="184"/>
      <c r="BA80" s="184"/>
      <c r="BB80" s="184"/>
      <c r="BC80" s="184"/>
      <c r="BD80" s="184"/>
      <c r="BE80" s="184"/>
      <c r="BF80" s="184"/>
      <c r="BG80" s="184"/>
      <c r="BH80" s="184"/>
      <c r="BI80" s="184"/>
      <c r="BJ80" s="184"/>
      <c r="BK80" s="184"/>
      <c r="BL80" s="184"/>
      <c r="BM80" s="184"/>
      <c r="BN80" s="184"/>
      <c r="BO80" s="184"/>
      <c r="BP80" s="184"/>
      <c r="BQ80" s="184"/>
      <c r="BR80" s="184"/>
      <c r="BS80" s="184"/>
      <c r="BT80" s="184"/>
      <c r="BU80" s="184"/>
      <c r="BV80" s="184"/>
    </row>
    <row r="81" spans="1:74" ht="15.75" customHeight="1" x14ac:dyDescent="0.2">
      <c r="A81" s="177">
        <v>5</v>
      </c>
      <c r="B81" s="195" t="s">
        <v>792</v>
      </c>
      <c r="C81" s="195" t="s">
        <v>113</v>
      </c>
      <c r="D81" s="88">
        <v>7300</v>
      </c>
      <c r="E81" s="148">
        <v>167310</v>
      </c>
      <c r="F81" s="196">
        <f t="shared" si="27"/>
        <v>22.919178082191781</v>
      </c>
      <c r="G81" s="156">
        <v>22</v>
      </c>
      <c r="H81" s="156">
        <v>60</v>
      </c>
      <c r="I81" s="156">
        <v>164</v>
      </c>
      <c r="J81" s="88">
        <v>7600</v>
      </c>
      <c r="K81" s="149">
        <v>166482</v>
      </c>
      <c r="L81" s="197">
        <f t="shared" si="28"/>
        <v>21.905526315789473</v>
      </c>
      <c r="M81" s="156">
        <v>22</v>
      </c>
      <c r="N81" s="156">
        <v>63</v>
      </c>
      <c r="O81" s="156">
        <v>169</v>
      </c>
      <c r="P81" s="88">
        <v>8018</v>
      </c>
      <c r="Q81" s="178">
        <v>163072</v>
      </c>
      <c r="R81" s="179">
        <f t="shared" si="29"/>
        <v>20.338238962334746</v>
      </c>
      <c r="S81" s="156">
        <v>22</v>
      </c>
      <c r="T81" s="156">
        <v>64</v>
      </c>
      <c r="U81" s="156">
        <v>182</v>
      </c>
      <c r="V81" s="90">
        <v>8622</v>
      </c>
      <c r="W81" s="152">
        <v>292996</v>
      </c>
      <c r="X81" s="44">
        <f t="shared" si="30"/>
        <v>33.98237067965669</v>
      </c>
      <c r="Y81" s="156">
        <v>16</v>
      </c>
      <c r="Z81" s="156">
        <v>40</v>
      </c>
      <c r="AA81" s="156">
        <v>121</v>
      </c>
      <c r="AB81" s="182">
        <v>9250</v>
      </c>
      <c r="AC81" s="181">
        <v>301915</v>
      </c>
      <c r="AD81" s="198">
        <f t="shared" si="31"/>
        <v>32.639459459459459</v>
      </c>
      <c r="AE81" s="156">
        <v>17</v>
      </c>
      <c r="AF81" s="156">
        <v>48</v>
      </c>
      <c r="AG81" s="156">
        <v>137</v>
      </c>
      <c r="AH81" s="250">
        <v>9557</v>
      </c>
      <c r="AI81" s="180">
        <v>129747</v>
      </c>
      <c r="AJ81" s="199">
        <f t="shared" si="32"/>
        <v>13.576122214083918</v>
      </c>
      <c r="AK81" s="156">
        <v>28</v>
      </c>
      <c r="AL81" s="156">
        <v>89</v>
      </c>
      <c r="AM81" s="177">
        <v>231</v>
      </c>
      <c r="AN81" s="232">
        <f t="shared" si="33"/>
        <v>50347</v>
      </c>
      <c r="AO81" s="200">
        <f t="shared" si="34"/>
        <v>1221522</v>
      </c>
      <c r="AP81" s="196">
        <f t="shared" si="35"/>
        <v>24.262061294615368</v>
      </c>
      <c r="AQ81" s="156">
        <v>23</v>
      </c>
      <c r="AR81" s="156">
        <v>64</v>
      </c>
      <c r="AS81" s="237">
        <v>175</v>
      </c>
      <c r="AT81" s="189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</row>
    <row r="82" spans="1:74" ht="15.75" customHeight="1" x14ac:dyDescent="0.2">
      <c r="A82" s="177">
        <v>5</v>
      </c>
      <c r="B82" s="195" t="s">
        <v>384</v>
      </c>
      <c r="C82" s="195" t="s">
        <v>2721</v>
      </c>
      <c r="D82" s="88">
        <v>30150</v>
      </c>
      <c r="E82" s="148">
        <v>980674</v>
      </c>
      <c r="F82" s="196">
        <f t="shared" si="27"/>
        <v>32.526500829187398</v>
      </c>
      <c r="G82" s="156">
        <v>17</v>
      </c>
      <c r="H82" s="156">
        <v>41</v>
      </c>
      <c r="I82" s="156">
        <v>122</v>
      </c>
      <c r="J82" s="88">
        <v>30708</v>
      </c>
      <c r="K82" s="149">
        <v>620409</v>
      </c>
      <c r="L82" s="197">
        <f t="shared" si="28"/>
        <v>20.203497459945289</v>
      </c>
      <c r="M82" s="156">
        <v>23</v>
      </c>
      <c r="N82" s="156">
        <v>67</v>
      </c>
      <c r="O82" s="156">
        <v>181</v>
      </c>
      <c r="P82" s="88">
        <v>31053</v>
      </c>
      <c r="Q82" s="178">
        <v>620409</v>
      </c>
      <c r="R82" s="179">
        <f t="shared" si="29"/>
        <v>19.979035841947638</v>
      </c>
      <c r="S82" s="156">
        <v>24</v>
      </c>
      <c r="T82" s="156">
        <v>67</v>
      </c>
      <c r="U82" s="156">
        <v>185</v>
      </c>
      <c r="V82" s="90">
        <v>32193</v>
      </c>
      <c r="W82" s="152">
        <v>542206</v>
      </c>
      <c r="X82" s="44">
        <f t="shared" si="30"/>
        <v>16.842357034137855</v>
      </c>
      <c r="Y82" s="156">
        <v>26</v>
      </c>
      <c r="Z82" s="156">
        <v>79</v>
      </c>
      <c r="AA82" s="156">
        <v>207</v>
      </c>
      <c r="AB82" s="182">
        <v>33195</v>
      </c>
      <c r="AC82" s="181">
        <v>596075</v>
      </c>
      <c r="AD82" s="198">
        <f t="shared" si="31"/>
        <v>17.956770597981624</v>
      </c>
      <c r="AE82" s="156">
        <v>24</v>
      </c>
      <c r="AF82" s="156">
        <v>77</v>
      </c>
      <c r="AG82" s="156">
        <v>209</v>
      </c>
      <c r="AH82" s="250">
        <v>33139</v>
      </c>
      <c r="AI82" s="180">
        <v>549274</v>
      </c>
      <c r="AJ82" s="199">
        <f t="shared" si="32"/>
        <v>16.574851383566191</v>
      </c>
      <c r="AK82" s="156">
        <v>24</v>
      </c>
      <c r="AL82" s="156">
        <v>80</v>
      </c>
      <c r="AM82" s="156">
        <v>217</v>
      </c>
      <c r="AN82" s="232">
        <f t="shared" si="33"/>
        <v>190438</v>
      </c>
      <c r="AO82" s="200">
        <f t="shared" si="34"/>
        <v>3909047</v>
      </c>
      <c r="AP82" s="196">
        <f t="shared" si="35"/>
        <v>20.526612335773322</v>
      </c>
      <c r="AQ82" s="156">
        <v>24</v>
      </c>
      <c r="AR82" s="156">
        <v>70</v>
      </c>
      <c r="AS82" s="237">
        <v>192</v>
      </c>
      <c r="AT82" s="189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</row>
    <row r="83" spans="1:74" s="80" customFormat="1" ht="15.75" customHeight="1" x14ac:dyDescent="0.15">
      <c r="A83" s="177">
        <v>5</v>
      </c>
      <c r="B83" s="195" t="s">
        <v>629</v>
      </c>
      <c r="C83" s="195" t="s">
        <v>22</v>
      </c>
      <c r="D83" s="88">
        <v>16457</v>
      </c>
      <c r="E83" s="148">
        <v>304693</v>
      </c>
      <c r="F83" s="196">
        <f t="shared" si="27"/>
        <v>18.514492313301332</v>
      </c>
      <c r="G83" s="156">
        <v>25</v>
      </c>
      <c r="H83" s="156">
        <v>70</v>
      </c>
      <c r="I83" s="156">
        <v>184</v>
      </c>
      <c r="J83" s="88">
        <v>17160</v>
      </c>
      <c r="K83" s="149">
        <v>296832</v>
      </c>
      <c r="L83" s="197">
        <f t="shared" si="28"/>
        <v>17.297902097902099</v>
      </c>
      <c r="M83" s="156">
        <v>25</v>
      </c>
      <c r="N83" s="156">
        <v>73</v>
      </c>
      <c r="O83" s="156">
        <v>196</v>
      </c>
      <c r="P83" s="88">
        <v>19662</v>
      </c>
      <c r="Q83" s="178">
        <v>254792</v>
      </c>
      <c r="R83" s="179">
        <f t="shared" si="29"/>
        <v>12.958600345844777</v>
      </c>
      <c r="S83" s="156">
        <v>28</v>
      </c>
      <c r="T83" s="156">
        <v>88</v>
      </c>
      <c r="U83" s="156">
        <v>221</v>
      </c>
      <c r="V83" s="90">
        <v>21156</v>
      </c>
      <c r="W83" s="152">
        <v>471564</v>
      </c>
      <c r="X83" s="44">
        <f t="shared" si="30"/>
        <v>22.289846851956892</v>
      </c>
      <c r="Y83" s="156">
        <v>23</v>
      </c>
      <c r="Z83" s="156">
        <v>64</v>
      </c>
      <c r="AA83" s="156">
        <v>176</v>
      </c>
      <c r="AB83" s="182">
        <v>21395</v>
      </c>
      <c r="AC83" s="181">
        <v>408574</v>
      </c>
      <c r="AD83" s="198">
        <f t="shared" si="31"/>
        <v>19.096704837578873</v>
      </c>
      <c r="AE83" s="156">
        <v>23</v>
      </c>
      <c r="AF83" s="156">
        <v>73</v>
      </c>
      <c r="AG83" s="156">
        <v>199</v>
      </c>
      <c r="AH83" s="250">
        <v>21542</v>
      </c>
      <c r="AI83" s="180">
        <v>476716</v>
      </c>
      <c r="AJ83" s="199">
        <f t="shared" si="32"/>
        <v>22.129607278804198</v>
      </c>
      <c r="AK83" s="156">
        <v>22</v>
      </c>
      <c r="AL83" s="156">
        <v>67</v>
      </c>
      <c r="AM83" s="156">
        <v>184</v>
      </c>
      <c r="AN83" s="232">
        <f t="shared" si="33"/>
        <v>117372</v>
      </c>
      <c r="AO83" s="200">
        <f t="shared" si="34"/>
        <v>2213171</v>
      </c>
      <c r="AP83" s="196">
        <f t="shared" si="35"/>
        <v>18.856038918992606</v>
      </c>
      <c r="AQ83" s="156">
        <v>25</v>
      </c>
      <c r="AR83" s="156">
        <v>75</v>
      </c>
      <c r="AS83" s="237">
        <v>201</v>
      </c>
      <c r="AT83" s="189"/>
      <c r="AU83" s="85"/>
      <c r="AV83" s="184"/>
      <c r="AW83" s="184"/>
      <c r="AX83" s="184"/>
      <c r="AY83" s="184"/>
      <c r="AZ83" s="184"/>
      <c r="BA83" s="184"/>
      <c r="BB83" s="184"/>
      <c r="BC83" s="184"/>
      <c r="BD83" s="184"/>
      <c r="BE83" s="184"/>
      <c r="BF83" s="184"/>
      <c r="BG83" s="184"/>
      <c r="BH83" s="184"/>
      <c r="BI83" s="184"/>
      <c r="BJ83" s="184"/>
      <c r="BK83" s="184"/>
      <c r="BL83" s="184"/>
      <c r="BM83" s="184"/>
      <c r="BN83" s="184"/>
      <c r="BO83" s="184"/>
      <c r="BP83" s="184"/>
      <c r="BQ83" s="184"/>
      <c r="BR83" s="184"/>
      <c r="BS83" s="184"/>
      <c r="BT83" s="184"/>
      <c r="BU83" s="184"/>
      <c r="BV83" s="184"/>
    </row>
    <row r="84" spans="1:74" ht="15.75" customHeight="1" x14ac:dyDescent="0.2">
      <c r="A84" s="177">
        <v>5</v>
      </c>
      <c r="B84" s="195" t="s">
        <v>331</v>
      </c>
      <c r="C84" s="195" t="s">
        <v>2718</v>
      </c>
      <c r="D84" s="88">
        <v>13110</v>
      </c>
      <c r="E84" s="148">
        <v>355974</v>
      </c>
      <c r="F84" s="196">
        <f t="shared" si="27"/>
        <v>27.152860411899315</v>
      </c>
      <c r="G84" s="156">
        <v>19</v>
      </c>
      <c r="H84" s="156">
        <v>50</v>
      </c>
      <c r="I84" s="156">
        <v>144</v>
      </c>
      <c r="J84" s="88">
        <v>13555</v>
      </c>
      <c r="K84" s="149">
        <v>225744</v>
      </c>
      <c r="L84" s="197">
        <f t="shared" si="28"/>
        <v>16.653928439690151</v>
      </c>
      <c r="M84" s="156">
        <v>27</v>
      </c>
      <c r="N84" s="156">
        <v>77</v>
      </c>
      <c r="O84" s="156">
        <v>200</v>
      </c>
      <c r="P84" s="88">
        <v>14034</v>
      </c>
      <c r="Q84" s="178">
        <v>268975</v>
      </c>
      <c r="R84" s="179">
        <f t="shared" si="29"/>
        <v>19.165954111443636</v>
      </c>
      <c r="S84" s="156">
        <v>25</v>
      </c>
      <c r="T84" s="156">
        <v>73</v>
      </c>
      <c r="U84" s="156">
        <v>192</v>
      </c>
      <c r="V84" s="90">
        <v>14508</v>
      </c>
      <c r="W84" s="152">
        <v>248495</v>
      </c>
      <c r="X84" s="44">
        <f t="shared" si="30"/>
        <v>17.128136200716845</v>
      </c>
      <c r="Y84" s="156">
        <v>24</v>
      </c>
      <c r="Z84" s="156">
        <v>76</v>
      </c>
      <c r="AA84" s="156">
        <v>204</v>
      </c>
      <c r="AB84" s="182">
        <v>15136</v>
      </c>
      <c r="AC84" s="181">
        <v>268904</v>
      </c>
      <c r="AD84" s="198">
        <f t="shared" si="31"/>
        <v>17.765856236786469</v>
      </c>
      <c r="AE84" s="156">
        <v>25</v>
      </c>
      <c r="AF84" s="156">
        <v>78</v>
      </c>
      <c r="AG84" s="156">
        <v>212</v>
      </c>
      <c r="AH84" s="250">
        <v>15005</v>
      </c>
      <c r="AI84" s="180">
        <v>229023</v>
      </c>
      <c r="AJ84" s="199">
        <f t="shared" si="32"/>
        <v>15.263112295901367</v>
      </c>
      <c r="AK84" s="156">
        <v>25</v>
      </c>
      <c r="AL84" s="156">
        <v>83</v>
      </c>
      <c r="AM84" s="156">
        <v>221</v>
      </c>
      <c r="AN84" s="232">
        <f t="shared" si="33"/>
        <v>85348</v>
      </c>
      <c r="AO84" s="200">
        <f t="shared" si="34"/>
        <v>1597115</v>
      </c>
      <c r="AP84" s="196">
        <f t="shared" si="35"/>
        <v>18.712975113652341</v>
      </c>
      <c r="AQ84" s="156">
        <v>26</v>
      </c>
      <c r="AR84" s="156">
        <v>76</v>
      </c>
      <c r="AS84" s="237">
        <v>202</v>
      </c>
      <c r="AT84" s="189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</row>
    <row r="85" spans="1:74" s="80" customFormat="1" ht="15.75" customHeight="1" x14ac:dyDescent="0.15">
      <c r="A85" s="177">
        <v>5</v>
      </c>
      <c r="B85" s="195" t="s">
        <v>438</v>
      </c>
      <c r="C85" s="195" t="s">
        <v>2721</v>
      </c>
      <c r="D85" s="88">
        <v>44751</v>
      </c>
      <c r="E85" s="148">
        <v>1131825</v>
      </c>
      <c r="F85" s="196">
        <f t="shared" si="27"/>
        <v>25.291613595226924</v>
      </c>
      <c r="G85" s="156">
        <v>21</v>
      </c>
      <c r="H85" s="156">
        <v>55</v>
      </c>
      <c r="I85" s="156">
        <v>155</v>
      </c>
      <c r="J85" s="88">
        <v>46285</v>
      </c>
      <c r="K85" s="149">
        <v>1063545</v>
      </c>
      <c r="L85" s="197">
        <f t="shared" si="28"/>
        <v>22.978178675596844</v>
      </c>
      <c r="M85" s="156">
        <v>21</v>
      </c>
      <c r="N85" s="156">
        <v>61</v>
      </c>
      <c r="O85" s="156">
        <v>166</v>
      </c>
      <c r="P85" s="88">
        <v>47523</v>
      </c>
      <c r="Q85" s="178">
        <v>962519</v>
      </c>
      <c r="R85" s="179">
        <f t="shared" si="29"/>
        <v>20.25375081539465</v>
      </c>
      <c r="S85" s="156">
        <v>23</v>
      </c>
      <c r="T85" s="156">
        <v>66</v>
      </c>
      <c r="U85" s="156">
        <v>184</v>
      </c>
      <c r="V85" s="90">
        <v>49097</v>
      </c>
      <c r="W85" s="152">
        <v>839585</v>
      </c>
      <c r="X85" s="44">
        <f t="shared" si="30"/>
        <v>17.100535674277452</v>
      </c>
      <c r="Y85" s="156">
        <v>25</v>
      </c>
      <c r="Z85" s="156">
        <v>77</v>
      </c>
      <c r="AA85" s="156">
        <v>205</v>
      </c>
      <c r="AB85" s="182">
        <v>51722</v>
      </c>
      <c r="AC85" s="181">
        <v>731489</v>
      </c>
      <c r="AD85" s="198">
        <f t="shared" si="31"/>
        <v>14.142705231816249</v>
      </c>
      <c r="AE85" s="156">
        <v>27</v>
      </c>
      <c r="AF85" s="156">
        <v>88</v>
      </c>
      <c r="AG85" s="156">
        <v>226</v>
      </c>
      <c r="AH85" s="250">
        <v>52323</v>
      </c>
      <c r="AI85" s="180">
        <v>713485</v>
      </c>
      <c r="AJ85" s="199">
        <f t="shared" si="32"/>
        <v>13.636163828526652</v>
      </c>
      <c r="AK85" s="156">
        <v>27</v>
      </c>
      <c r="AL85" s="156">
        <v>88</v>
      </c>
      <c r="AM85" s="177">
        <v>230</v>
      </c>
      <c r="AN85" s="232">
        <f t="shared" si="33"/>
        <v>291701</v>
      </c>
      <c r="AO85" s="200">
        <f t="shared" si="34"/>
        <v>5442448</v>
      </c>
      <c r="AP85" s="196">
        <f t="shared" si="35"/>
        <v>18.657625445233304</v>
      </c>
      <c r="AQ85" s="156">
        <v>27</v>
      </c>
      <c r="AR85" s="156">
        <v>80</v>
      </c>
      <c r="AS85" s="237">
        <v>206</v>
      </c>
      <c r="AT85" s="189"/>
      <c r="AU85" s="85"/>
      <c r="AV85" s="184"/>
      <c r="AW85" s="184"/>
      <c r="AX85" s="184"/>
      <c r="AY85" s="184"/>
      <c r="AZ85" s="184"/>
      <c r="BA85" s="184"/>
      <c r="BB85" s="184"/>
      <c r="BC85" s="184"/>
      <c r="BD85" s="184"/>
      <c r="BE85" s="184"/>
      <c r="BF85" s="184"/>
      <c r="BG85" s="184"/>
      <c r="BH85" s="184"/>
      <c r="BI85" s="184"/>
      <c r="BJ85" s="184"/>
      <c r="BK85" s="184"/>
      <c r="BL85" s="184"/>
      <c r="BM85" s="184"/>
      <c r="BN85" s="184"/>
      <c r="BO85" s="184"/>
      <c r="BP85" s="184"/>
      <c r="BQ85" s="184"/>
      <c r="BR85" s="184"/>
      <c r="BS85" s="184"/>
      <c r="BT85" s="184"/>
      <c r="BU85" s="184"/>
      <c r="BV85" s="184"/>
    </row>
    <row r="86" spans="1:74" ht="15.75" customHeight="1" x14ac:dyDescent="0.2">
      <c r="A86" s="177">
        <v>5</v>
      </c>
      <c r="B86" s="195" t="s">
        <v>122</v>
      </c>
      <c r="C86" s="195" t="s">
        <v>57</v>
      </c>
      <c r="D86" s="88">
        <v>22482</v>
      </c>
      <c r="E86" s="148">
        <v>488224</v>
      </c>
      <c r="F86" s="196">
        <f t="shared" si="27"/>
        <v>21.716217418379149</v>
      </c>
      <c r="G86" s="156">
        <v>24</v>
      </c>
      <c r="H86" s="156">
        <v>63</v>
      </c>
      <c r="I86" s="156">
        <v>170</v>
      </c>
      <c r="J86" s="88">
        <v>22620</v>
      </c>
      <c r="K86" s="149">
        <v>438879</v>
      </c>
      <c r="L86" s="197">
        <f t="shared" si="28"/>
        <v>19.402254641909813</v>
      </c>
      <c r="M86" s="156">
        <v>24</v>
      </c>
      <c r="N86" s="156">
        <v>69</v>
      </c>
      <c r="O86" s="156">
        <v>186</v>
      </c>
      <c r="P86" s="88">
        <v>22925</v>
      </c>
      <c r="Q86" s="178">
        <v>387609</v>
      </c>
      <c r="R86" s="179">
        <f t="shared" si="29"/>
        <v>16.907699018538715</v>
      </c>
      <c r="S86" s="156">
        <v>27</v>
      </c>
      <c r="T86" s="156">
        <v>78</v>
      </c>
      <c r="U86" s="156">
        <v>199</v>
      </c>
      <c r="V86" s="90">
        <v>23659</v>
      </c>
      <c r="W86" s="152">
        <v>390996</v>
      </c>
      <c r="X86" s="44">
        <f t="shared" si="30"/>
        <v>16.526311340293333</v>
      </c>
      <c r="Y86" s="156">
        <v>27</v>
      </c>
      <c r="Z86" s="156">
        <v>82</v>
      </c>
      <c r="AA86" s="156">
        <v>212</v>
      </c>
      <c r="AB86" s="182">
        <v>24071</v>
      </c>
      <c r="AC86" s="181">
        <v>380396</v>
      </c>
      <c r="AD86" s="198">
        <f t="shared" si="31"/>
        <v>15.803082547463752</v>
      </c>
      <c r="AE86" s="156">
        <v>26</v>
      </c>
      <c r="AF86" s="156">
        <v>82</v>
      </c>
      <c r="AG86" s="156">
        <v>218</v>
      </c>
      <c r="AH86" s="250">
        <v>23860</v>
      </c>
      <c r="AI86" s="180">
        <v>331839</v>
      </c>
      <c r="AJ86" s="199">
        <f t="shared" si="32"/>
        <v>13.907753562447612</v>
      </c>
      <c r="AK86" s="156">
        <v>26</v>
      </c>
      <c r="AL86" s="156">
        <v>87</v>
      </c>
      <c r="AM86" s="177">
        <v>228</v>
      </c>
      <c r="AN86" s="232">
        <f t="shared" si="33"/>
        <v>139617</v>
      </c>
      <c r="AO86" s="200">
        <f t="shared" si="34"/>
        <v>2417943</v>
      </c>
      <c r="AP86" s="196">
        <f t="shared" si="35"/>
        <v>17.318399621822557</v>
      </c>
      <c r="AQ86" s="156">
        <v>28</v>
      </c>
      <c r="AR86" s="156">
        <v>82</v>
      </c>
      <c r="AS86" s="237">
        <v>211</v>
      </c>
      <c r="AT86" s="189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</row>
    <row r="87" spans="1:74" ht="15.75" customHeight="1" x14ac:dyDescent="0.2">
      <c r="A87" s="177">
        <v>5</v>
      </c>
      <c r="B87" s="195" t="s">
        <v>2717</v>
      </c>
      <c r="C87" s="195" t="s">
        <v>2718</v>
      </c>
      <c r="D87" s="88">
        <v>27446</v>
      </c>
      <c r="E87" s="148">
        <v>432207</v>
      </c>
      <c r="F87" s="196">
        <f t="shared" si="27"/>
        <v>15.747540625227719</v>
      </c>
      <c r="G87" s="156">
        <v>27</v>
      </c>
      <c r="H87" s="156">
        <v>80</v>
      </c>
      <c r="I87" s="156">
        <v>202</v>
      </c>
      <c r="J87" s="88">
        <v>28664</v>
      </c>
      <c r="K87" s="149">
        <v>328831</v>
      </c>
      <c r="L87" s="197">
        <f t="shared" si="28"/>
        <v>11.47191599218532</v>
      </c>
      <c r="M87" s="156">
        <v>28</v>
      </c>
      <c r="N87" s="156">
        <v>91</v>
      </c>
      <c r="O87" s="156">
        <v>226</v>
      </c>
      <c r="P87" s="88">
        <v>28939</v>
      </c>
      <c r="Q87" s="178">
        <v>544773</v>
      </c>
      <c r="R87" s="179">
        <f t="shared" si="29"/>
        <v>18.824873008742529</v>
      </c>
      <c r="S87" s="156">
        <v>26</v>
      </c>
      <c r="T87" s="156">
        <v>74</v>
      </c>
      <c r="U87" s="156">
        <v>193</v>
      </c>
      <c r="V87" s="90">
        <v>29262</v>
      </c>
      <c r="W87" s="152">
        <v>200315</v>
      </c>
      <c r="X87" s="44">
        <f t="shared" si="30"/>
        <v>6.8455676303738633</v>
      </c>
      <c r="Y87" s="156">
        <v>30</v>
      </c>
      <c r="Z87" s="156">
        <v>106</v>
      </c>
      <c r="AA87" s="177">
        <v>259</v>
      </c>
      <c r="AB87" s="182">
        <v>30080</v>
      </c>
      <c r="AC87" s="181">
        <v>191537</v>
      </c>
      <c r="AD87" s="198">
        <f t="shared" si="31"/>
        <v>6.367586436170213</v>
      </c>
      <c r="AE87" s="156">
        <v>30</v>
      </c>
      <c r="AF87" s="156">
        <v>109</v>
      </c>
      <c r="AG87" s="177">
        <v>269</v>
      </c>
      <c r="AH87" s="250">
        <v>30207</v>
      </c>
      <c r="AI87" s="180">
        <v>221489</v>
      </c>
      <c r="AJ87" s="199">
        <f t="shared" si="32"/>
        <v>7.3323732909590493</v>
      </c>
      <c r="AK87" s="156">
        <v>31</v>
      </c>
      <c r="AL87" s="156">
        <v>106</v>
      </c>
      <c r="AM87" s="177">
        <v>265</v>
      </c>
      <c r="AN87" s="232">
        <f t="shared" si="33"/>
        <v>174598</v>
      </c>
      <c r="AO87" s="200">
        <f t="shared" si="34"/>
        <v>1919152</v>
      </c>
      <c r="AP87" s="196">
        <f t="shared" si="35"/>
        <v>10.99183266704086</v>
      </c>
      <c r="AQ87" s="156">
        <v>29</v>
      </c>
      <c r="AR87" s="156">
        <v>96</v>
      </c>
      <c r="AS87" s="241">
        <v>245</v>
      </c>
      <c r="AT87" s="189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</row>
    <row r="88" spans="1:74" s="80" customFormat="1" ht="15.75" customHeight="1" x14ac:dyDescent="0.15">
      <c r="A88" s="177">
        <v>5</v>
      </c>
      <c r="B88" s="195" t="s">
        <v>2727</v>
      </c>
      <c r="C88" s="195" t="s">
        <v>2718</v>
      </c>
      <c r="D88" s="88">
        <v>18668</v>
      </c>
      <c r="E88" s="148">
        <v>236372</v>
      </c>
      <c r="F88" s="196">
        <f t="shared" si="27"/>
        <v>12.661881294193272</v>
      </c>
      <c r="G88" s="156">
        <v>28</v>
      </c>
      <c r="H88" s="156">
        <v>88</v>
      </c>
      <c r="I88" s="156">
        <v>219</v>
      </c>
      <c r="J88" s="88">
        <v>18830</v>
      </c>
      <c r="K88" s="149">
        <v>196015</v>
      </c>
      <c r="L88" s="197">
        <f t="shared" si="28"/>
        <v>10.40971853425385</v>
      </c>
      <c r="M88" s="156">
        <v>29</v>
      </c>
      <c r="N88" s="156">
        <v>93</v>
      </c>
      <c r="O88" s="177">
        <v>236</v>
      </c>
      <c r="P88" s="88">
        <v>19208</v>
      </c>
      <c r="Q88" s="178">
        <v>168386</v>
      </c>
      <c r="R88" s="179">
        <f t="shared" si="29"/>
        <v>8.7664514785506036</v>
      </c>
      <c r="S88" s="156">
        <v>29</v>
      </c>
      <c r="T88" s="156">
        <v>98</v>
      </c>
      <c r="U88" s="177">
        <v>246</v>
      </c>
      <c r="V88" s="90">
        <v>20040</v>
      </c>
      <c r="W88" s="152">
        <v>163355</v>
      </c>
      <c r="X88" s="44">
        <f t="shared" si="30"/>
        <v>8.1514471057884226</v>
      </c>
      <c r="Y88" s="156">
        <v>29</v>
      </c>
      <c r="Z88" s="156">
        <v>102</v>
      </c>
      <c r="AA88" s="177">
        <v>254</v>
      </c>
      <c r="AB88" s="182">
        <v>21749</v>
      </c>
      <c r="AC88" s="181">
        <v>162252</v>
      </c>
      <c r="AD88" s="198">
        <f t="shared" si="31"/>
        <v>7.4602050668996274</v>
      </c>
      <c r="AE88" s="156">
        <v>29</v>
      </c>
      <c r="AF88" s="156">
        <v>103</v>
      </c>
      <c r="AG88" s="177">
        <v>261</v>
      </c>
      <c r="AH88" s="250">
        <v>22059</v>
      </c>
      <c r="AI88" s="180">
        <v>199104</v>
      </c>
      <c r="AJ88" s="199">
        <f t="shared" si="32"/>
        <v>9.0259757921936625</v>
      </c>
      <c r="AK88" s="156">
        <v>30</v>
      </c>
      <c r="AL88" s="156">
        <v>101</v>
      </c>
      <c r="AM88" s="177">
        <v>256</v>
      </c>
      <c r="AN88" s="232">
        <f t="shared" si="33"/>
        <v>120554</v>
      </c>
      <c r="AO88" s="200">
        <f t="shared" si="34"/>
        <v>1125484</v>
      </c>
      <c r="AP88" s="196">
        <f t="shared" si="35"/>
        <v>9.3359324452112737</v>
      </c>
      <c r="AQ88" s="156">
        <v>30</v>
      </c>
      <c r="AR88" s="156">
        <v>102</v>
      </c>
      <c r="AS88" s="241">
        <v>256</v>
      </c>
      <c r="AT88" s="189"/>
      <c r="AU88" s="85"/>
      <c r="AV88" s="184"/>
      <c r="AW88" s="184"/>
      <c r="AX88" s="184"/>
      <c r="AY88" s="184"/>
      <c r="AZ88" s="184"/>
      <c r="BA88" s="184"/>
      <c r="BB88" s="184"/>
      <c r="BC88" s="184"/>
      <c r="BD88" s="184"/>
      <c r="BE88" s="184"/>
      <c r="BF88" s="184"/>
      <c r="BG88" s="184"/>
      <c r="BH88" s="184"/>
      <c r="BI88" s="184"/>
      <c r="BJ88" s="184"/>
      <c r="BK88" s="184"/>
      <c r="BL88" s="184"/>
      <c r="BM88" s="184"/>
      <c r="BN88" s="184"/>
      <c r="BO88" s="184"/>
      <c r="BP88" s="184"/>
      <c r="BQ88" s="184"/>
      <c r="BR88" s="184"/>
      <c r="BS88" s="184"/>
      <c r="BT88" s="184"/>
      <c r="BU88" s="184"/>
      <c r="BV88" s="184"/>
    </row>
    <row r="89" spans="1:74" ht="15.75" customHeight="1" x14ac:dyDescent="0.2">
      <c r="A89" s="177">
        <v>5</v>
      </c>
      <c r="B89" s="195" t="s">
        <v>378</v>
      </c>
      <c r="C89" s="195" t="s">
        <v>2692</v>
      </c>
      <c r="D89" s="88">
        <v>7195</v>
      </c>
      <c r="E89" s="148">
        <v>57829</v>
      </c>
      <c r="F89" s="196">
        <f t="shared" si="27"/>
        <v>8.0373870743571931</v>
      </c>
      <c r="G89" s="156">
        <v>29</v>
      </c>
      <c r="H89" s="156">
        <v>98</v>
      </c>
      <c r="I89" s="177">
        <v>244</v>
      </c>
      <c r="J89" s="88">
        <v>7900</v>
      </c>
      <c r="K89" s="149">
        <v>54566</v>
      </c>
      <c r="L89" s="197">
        <f t="shared" si="28"/>
        <v>6.9070886075949369</v>
      </c>
      <c r="M89" s="156">
        <v>30</v>
      </c>
      <c r="N89" s="156">
        <v>101</v>
      </c>
      <c r="O89" s="177">
        <v>252</v>
      </c>
      <c r="P89" s="88">
        <v>8375</v>
      </c>
      <c r="Q89" s="178">
        <v>57469</v>
      </c>
      <c r="R89" s="179">
        <f t="shared" si="29"/>
        <v>6.8619701492537315</v>
      </c>
      <c r="S89" s="156">
        <v>30</v>
      </c>
      <c r="T89" s="156">
        <v>103</v>
      </c>
      <c r="U89" s="177">
        <v>255</v>
      </c>
      <c r="V89" s="90">
        <v>8760</v>
      </c>
      <c r="W89" s="152">
        <v>53101</v>
      </c>
      <c r="X89" s="44">
        <f t="shared" si="30"/>
        <v>6.06175799086758</v>
      </c>
      <c r="Y89" s="156">
        <v>31</v>
      </c>
      <c r="Z89" s="156">
        <v>108</v>
      </c>
      <c r="AA89" s="177">
        <v>262</v>
      </c>
      <c r="AB89" s="182">
        <v>9440</v>
      </c>
      <c r="AC89" s="181">
        <v>97748</v>
      </c>
      <c r="AD89" s="198">
        <f t="shared" si="31"/>
        <v>10.354661016949153</v>
      </c>
      <c r="AE89" s="156">
        <v>28</v>
      </c>
      <c r="AF89" s="156">
        <v>99</v>
      </c>
      <c r="AG89" s="177">
        <v>248</v>
      </c>
      <c r="AH89" s="250">
        <v>10361</v>
      </c>
      <c r="AI89" s="180">
        <v>110043</v>
      </c>
      <c r="AJ89" s="199">
        <f t="shared" si="32"/>
        <v>10.62088601486343</v>
      </c>
      <c r="AK89" s="156">
        <v>29</v>
      </c>
      <c r="AL89" s="156">
        <v>97</v>
      </c>
      <c r="AM89" s="177">
        <v>246</v>
      </c>
      <c r="AN89" s="232">
        <f t="shared" si="33"/>
        <v>52031</v>
      </c>
      <c r="AO89" s="200">
        <f t="shared" si="34"/>
        <v>430756</v>
      </c>
      <c r="AP89" s="196">
        <f t="shared" si="35"/>
        <v>8.2788337721742806</v>
      </c>
      <c r="AQ89" s="156">
        <v>31</v>
      </c>
      <c r="AR89" s="156">
        <v>106</v>
      </c>
      <c r="AS89" s="241">
        <v>262</v>
      </c>
      <c r="AT89" s="189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</row>
    <row r="90" spans="1:74" s="80" customFormat="1" ht="15.75" customHeight="1" x14ac:dyDescent="0.15">
      <c r="A90" s="177">
        <v>5</v>
      </c>
      <c r="B90" s="210" t="s">
        <v>2500</v>
      </c>
      <c r="C90" s="195" t="s">
        <v>22</v>
      </c>
      <c r="D90" s="88">
        <f>558+535</f>
        <v>1093</v>
      </c>
      <c r="E90" s="148">
        <v>6269</v>
      </c>
      <c r="F90" s="196">
        <f t="shared" si="27"/>
        <v>5.7355901189387009</v>
      </c>
      <c r="G90" s="156">
        <v>31</v>
      </c>
      <c r="H90" s="156">
        <v>104</v>
      </c>
      <c r="I90" s="177">
        <v>256</v>
      </c>
      <c r="J90" s="88">
        <f>630+815</f>
        <v>1445</v>
      </c>
      <c r="K90" s="149">
        <v>4295</v>
      </c>
      <c r="L90" s="197">
        <f t="shared" si="28"/>
        <v>2.972318339100346</v>
      </c>
      <c r="M90" s="156">
        <v>32</v>
      </c>
      <c r="N90" s="156">
        <v>109</v>
      </c>
      <c r="O90" s="177">
        <v>277</v>
      </c>
      <c r="P90" s="88">
        <f>765+1028</f>
        <v>1793</v>
      </c>
      <c r="Q90" s="148">
        <v>4091</v>
      </c>
      <c r="R90" s="179">
        <f t="shared" si="29"/>
        <v>2.2816508644729505</v>
      </c>
      <c r="S90" s="156">
        <v>32</v>
      </c>
      <c r="T90" s="156">
        <v>110</v>
      </c>
      <c r="U90" s="177">
        <v>281</v>
      </c>
      <c r="V90" s="148">
        <v>2311</v>
      </c>
      <c r="W90" s="149">
        <v>25742</v>
      </c>
      <c r="X90" s="44">
        <f t="shared" si="30"/>
        <v>11.138900908697533</v>
      </c>
      <c r="Y90" s="156">
        <v>28</v>
      </c>
      <c r="Z90" s="156">
        <v>95</v>
      </c>
      <c r="AA90" s="177">
        <v>237</v>
      </c>
      <c r="AB90" s="182">
        <f>1321+1490</f>
        <v>2811</v>
      </c>
      <c r="AC90" s="148">
        <v>16206</v>
      </c>
      <c r="AD90" s="198">
        <f t="shared" si="31"/>
        <v>5.7652081109925293</v>
      </c>
      <c r="AE90" s="156">
        <v>31</v>
      </c>
      <c r="AF90" s="156">
        <v>110</v>
      </c>
      <c r="AG90" s="177">
        <v>271</v>
      </c>
      <c r="AH90" s="250">
        <v>3305</v>
      </c>
      <c r="AI90" s="148">
        <v>14132</v>
      </c>
      <c r="AJ90" s="199">
        <f t="shared" si="32"/>
        <v>4.275945537065053</v>
      </c>
      <c r="AK90" s="156">
        <v>32</v>
      </c>
      <c r="AL90" s="156">
        <v>112</v>
      </c>
      <c r="AM90" s="177">
        <v>280</v>
      </c>
      <c r="AN90" s="232">
        <f t="shared" si="33"/>
        <v>12758</v>
      </c>
      <c r="AO90" s="200">
        <f t="shared" si="34"/>
        <v>70735</v>
      </c>
      <c r="AP90" s="196">
        <f t="shared" si="35"/>
        <v>5.544364320426399</v>
      </c>
      <c r="AQ90" s="156">
        <v>32</v>
      </c>
      <c r="AR90" s="156">
        <v>111</v>
      </c>
      <c r="AS90" s="241">
        <v>272</v>
      </c>
      <c r="AT90" s="189"/>
      <c r="AU90" s="85"/>
      <c r="AV90" s="184"/>
      <c r="AW90" s="184"/>
      <c r="AX90" s="184"/>
      <c r="AY90" s="184"/>
      <c r="AZ90" s="184"/>
      <c r="BA90" s="184"/>
      <c r="BB90" s="184"/>
      <c r="BC90" s="184"/>
      <c r="BD90" s="184"/>
      <c r="BE90" s="184"/>
      <c r="BF90" s="184"/>
      <c r="BG90" s="184"/>
      <c r="BH90" s="184"/>
      <c r="BI90" s="184"/>
      <c r="BJ90" s="184"/>
      <c r="BK90" s="184"/>
      <c r="BL90" s="184"/>
      <c r="BM90" s="184"/>
      <c r="BN90" s="184"/>
      <c r="BO90" s="184"/>
      <c r="BP90" s="184"/>
      <c r="BQ90" s="184"/>
      <c r="BR90" s="184"/>
      <c r="BS90" s="184"/>
      <c r="BT90" s="184"/>
      <c r="BU90" s="184"/>
      <c r="BV90" s="184"/>
    </row>
    <row r="91" spans="1:74" ht="15.75" customHeight="1" x14ac:dyDescent="0.2">
      <c r="A91" s="177">
        <v>5</v>
      </c>
      <c r="B91" s="195" t="s">
        <v>714</v>
      </c>
      <c r="C91" s="195" t="s">
        <v>2718</v>
      </c>
      <c r="D91" s="88">
        <v>5330</v>
      </c>
      <c r="E91" s="148">
        <v>7234</v>
      </c>
      <c r="F91" s="196">
        <f t="shared" si="27"/>
        <v>1.3572232645403377</v>
      </c>
      <c r="G91" s="156">
        <v>33</v>
      </c>
      <c r="H91" s="156">
        <v>114</v>
      </c>
      <c r="I91" s="177">
        <v>291</v>
      </c>
      <c r="J91" s="88">
        <v>5680</v>
      </c>
      <c r="K91" s="149">
        <v>6844</v>
      </c>
      <c r="L91" s="197">
        <f t="shared" si="28"/>
        <v>1.2049295774647888</v>
      </c>
      <c r="M91" s="156">
        <v>33</v>
      </c>
      <c r="N91" s="156">
        <v>114</v>
      </c>
      <c r="O91" s="177">
        <v>297</v>
      </c>
      <c r="P91" s="88">
        <v>6177</v>
      </c>
      <c r="Q91" s="178">
        <v>6561</v>
      </c>
      <c r="R91" s="179">
        <f t="shared" si="29"/>
        <v>1.0621661000485674</v>
      </c>
      <c r="S91" s="156">
        <v>33</v>
      </c>
      <c r="T91" s="156">
        <v>115</v>
      </c>
      <c r="U91" s="177">
        <v>300</v>
      </c>
      <c r="V91" s="90">
        <v>6500</v>
      </c>
      <c r="W91" s="152">
        <v>0</v>
      </c>
      <c r="X91" s="44">
        <f t="shared" si="30"/>
        <v>0</v>
      </c>
      <c r="Y91" s="156">
        <v>33</v>
      </c>
      <c r="Z91" s="156">
        <v>115</v>
      </c>
      <c r="AA91" s="177">
        <v>310</v>
      </c>
      <c r="AB91" s="182">
        <v>7163</v>
      </c>
      <c r="AC91" s="181">
        <v>0</v>
      </c>
      <c r="AD91" s="198">
        <f t="shared" si="31"/>
        <v>0</v>
      </c>
      <c r="AE91" s="156">
        <v>33</v>
      </c>
      <c r="AF91" s="156">
        <v>115</v>
      </c>
      <c r="AG91" s="177">
        <v>308</v>
      </c>
      <c r="AH91" s="250">
        <v>7201</v>
      </c>
      <c r="AI91" s="180">
        <v>0</v>
      </c>
      <c r="AJ91" s="199">
        <f t="shared" si="32"/>
        <v>0</v>
      </c>
      <c r="AK91" s="156">
        <v>33</v>
      </c>
      <c r="AL91" s="156">
        <v>116</v>
      </c>
      <c r="AM91" s="177">
        <v>310</v>
      </c>
      <c r="AN91" s="232">
        <f t="shared" si="33"/>
        <v>38051</v>
      </c>
      <c r="AO91" s="200">
        <f t="shared" si="34"/>
        <v>20639</v>
      </c>
      <c r="AP91" s="196">
        <f t="shared" si="35"/>
        <v>0.54240361619931143</v>
      </c>
      <c r="AQ91" s="156">
        <v>33</v>
      </c>
      <c r="AR91" s="156">
        <v>116</v>
      </c>
      <c r="AS91" s="241">
        <v>310</v>
      </c>
      <c r="AT91" s="189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</row>
    <row r="92" spans="1:74" s="106" customFormat="1" ht="13" x14ac:dyDescent="0.15">
      <c r="B92" s="284" t="s">
        <v>1908</v>
      </c>
      <c r="G92" s="223">
        <v>33</v>
      </c>
      <c r="H92" s="224">
        <v>118</v>
      </c>
      <c r="I92" s="106">
        <v>309</v>
      </c>
      <c r="M92" s="106">
        <v>33</v>
      </c>
      <c r="N92" s="106">
        <v>117</v>
      </c>
      <c r="O92" s="106">
        <v>307</v>
      </c>
      <c r="S92" s="106">
        <v>33</v>
      </c>
      <c r="T92" s="106">
        <v>117</v>
      </c>
      <c r="U92" s="106">
        <v>308</v>
      </c>
      <c r="Y92" s="106">
        <v>33</v>
      </c>
      <c r="Z92" s="106">
        <v>115</v>
      </c>
      <c r="AA92" s="106">
        <v>310</v>
      </c>
      <c r="AE92" s="106">
        <v>33</v>
      </c>
      <c r="AF92" s="106">
        <v>115</v>
      </c>
      <c r="AG92" s="106">
        <v>308</v>
      </c>
      <c r="AH92" s="288">
        <f>SUM(AH59:AH91)</f>
        <v>585361</v>
      </c>
      <c r="AI92" s="287">
        <f>SUM(AI59:AI91)</f>
        <v>28098996</v>
      </c>
      <c r="AJ92" s="290">
        <f t="shared" si="32"/>
        <v>48.002849523627297</v>
      </c>
      <c r="AK92" s="106">
        <v>33</v>
      </c>
      <c r="AL92" s="106">
        <v>116</v>
      </c>
      <c r="AM92" s="106">
        <v>310</v>
      </c>
      <c r="AN92" s="288">
        <f>SUM(AN59:AN91)</f>
        <v>3273362</v>
      </c>
      <c r="AO92" s="287">
        <f>SUM(AO59:AO91)</f>
        <v>130801863</v>
      </c>
      <c r="AP92" s="290">
        <f t="shared" si="35"/>
        <v>39.959485996354815</v>
      </c>
      <c r="AQ92" s="106">
        <v>33</v>
      </c>
      <c r="AR92" s="106">
        <v>118</v>
      </c>
      <c r="AS92" s="239">
        <v>321</v>
      </c>
    </row>
    <row r="93" spans="1:74" ht="15.75" customHeight="1" x14ac:dyDescent="0.2">
      <c r="B93" s="195"/>
      <c r="C93" s="195"/>
      <c r="D93" s="181"/>
      <c r="E93" s="148"/>
      <c r="F93" s="196"/>
      <c r="G93" s="156"/>
      <c r="H93" s="181"/>
      <c r="I93" s="189"/>
      <c r="J93" s="149"/>
      <c r="K93" s="197"/>
      <c r="L93" s="189"/>
      <c r="M93" s="181"/>
      <c r="N93" s="178"/>
      <c r="O93" s="181"/>
      <c r="P93" s="179"/>
      <c r="Q93" s="189"/>
      <c r="R93" s="90"/>
      <c r="S93" s="181"/>
      <c r="T93" s="44"/>
      <c r="U93" s="90"/>
      <c r="V93" s="189"/>
      <c r="W93" s="182"/>
      <c r="X93" s="181"/>
      <c r="Y93" s="181"/>
      <c r="Z93" s="189"/>
      <c r="AA93" s="198"/>
      <c r="AB93" s="70"/>
      <c r="AC93" s="180"/>
      <c r="AD93" s="199"/>
      <c r="AE93" s="181"/>
      <c r="AF93" s="183"/>
      <c r="AG93" s="189"/>
      <c r="AH93" s="253"/>
      <c r="AI93" s="199"/>
      <c r="AJ93" s="189"/>
      <c r="AK93" s="181"/>
      <c r="AL93" s="123"/>
      <c r="AM93" s="189"/>
      <c r="AN93" s="229"/>
      <c r="AO93" s="123"/>
      <c r="AP93" s="123"/>
      <c r="AQ93" s="181"/>
      <c r="AR93" s="123"/>
      <c r="AS93" s="240"/>
      <c r="AT93" s="123"/>
      <c r="AV93" s="123"/>
      <c r="AW93" s="123"/>
      <c r="AX93" s="123"/>
    </row>
    <row r="94" spans="1:74" ht="15.75" customHeight="1" x14ac:dyDescent="0.2">
      <c r="B94" s="243" t="s">
        <v>499</v>
      </c>
      <c r="C94" s="157"/>
      <c r="D94" s="170"/>
      <c r="E94" s="160"/>
      <c r="F94" s="161"/>
      <c r="G94" s="142"/>
      <c r="H94" s="170"/>
      <c r="I94" s="219"/>
      <c r="J94" s="162"/>
      <c r="K94" s="163"/>
      <c r="L94" s="219"/>
      <c r="M94" s="170"/>
      <c r="N94" s="164"/>
      <c r="O94" s="170"/>
      <c r="P94" s="166"/>
      <c r="Q94" s="219"/>
      <c r="R94" s="215"/>
      <c r="S94" s="170"/>
      <c r="T94" s="168"/>
      <c r="U94" s="215"/>
      <c r="V94" s="219"/>
      <c r="W94" s="217"/>
      <c r="X94" s="170"/>
      <c r="Y94" s="170"/>
      <c r="Z94" s="219"/>
      <c r="AA94" s="171"/>
      <c r="AB94" s="218"/>
      <c r="AC94" s="172"/>
      <c r="AD94" s="248"/>
      <c r="AE94" s="170"/>
      <c r="AF94" s="277"/>
      <c r="AG94" s="219"/>
      <c r="AH94" s="278"/>
      <c r="AI94" s="248"/>
      <c r="AJ94" s="219"/>
      <c r="AK94" s="170"/>
      <c r="AL94" s="220"/>
      <c r="AM94" s="219"/>
      <c r="AN94" s="281"/>
      <c r="AO94" s="220"/>
      <c r="AP94" s="220"/>
      <c r="AQ94" s="170"/>
      <c r="AR94" s="220"/>
      <c r="AS94" s="280"/>
      <c r="AT94" s="123"/>
      <c r="AV94" s="123"/>
      <c r="AW94" s="123"/>
      <c r="AX94" s="123"/>
    </row>
    <row r="95" spans="1:74" ht="15.75" customHeight="1" x14ac:dyDescent="0.2">
      <c r="A95" s="177">
        <v>6</v>
      </c>
      <c r="B95" s="195" t="s">
        <v>593</v>
      </c>
      <c r="C95" s="195" t="s">
        <v>57</v>
      </c>
      <c r="D95" s="88">
        <v>7592</v>
      </c>
      <c r="E95" s="148">
        <v>530922</v>
      </c>
      <c r="F95" s="196">
        <f t="shared" ref="F95:F104" si="36">E95/D95</f>
        <v>69.931770284510009</v>
      </c>
      <c r="G95" s="156">
        <v>1</v>
      </c>
      <c r="H95" s="156">
        <v>17</v>
      </c>
      <c r="I95" s="156">
        <v>41</v>
      </c>
      <c r="J95" s="88">
        <v>7625</v>
      </c>
      <c r="K95" s="149">
        <v>477831</v>
      </c>
      <c r="L95" s="197">
        <f t="shared" ref="L95:L104" si="37">K95/J95</f>
        <v>62.666360655737705</v>
      </c>
      <c r="M95" s="156">
        <v>1</v>
      </c>
      <c r="N95" s="156">
        <v>17</v>
      </c>
      <c r="O95" s="156">
        <v>55</v>
      </c>
      <c r="P95" s="88">
        <v>7687</v>
      </c>
      <c r="Q95" s="178">
        <v>405988</v>
      </c>
      <c r="R95" s="179">
        <f t="shared" ref="R95:R104" si="38">Q95/P95</f>
        <v>52.814882268765452</v>
      </c>
      <c r="S95" s="156">
        <v>1</v>
      </c>
      <c r="T95" s="156">
        <v>17</v>
      </c>
      <c r="U95" s="156">
        <v>67</v>
      </c>
      <c r="V95" s="90">
        <v>7728</v>
      </c>
      <c r="W95" s="152">
        <v>350947</v>
      </c>
      <c r="X95" s="44">
        <f t="shared" ref="X95:X104" si="39">W95/V95</f>
        <v>45.41239648033126</v>
      </c>
      <c r="Y95" s="156">
        <v>1</v>
      </c>
      <c r="Z95" s="156">
        <v>27</v>
      </c>
      <c r="AA95" s="156">
        <v>92</v>
      </c>
      <c r="AB95" s="182">
        <v>7653</v>
      </c>
      <c r="AC95" s="181">
        <v>347374</v>
      </c>
      <c r="AD95" s="198">
        <f t="shared" ref="AD95:AD104" si="40">AC95/AB95</f>
        <v>45.390565791192998</v>
      </c>
      <c r="AE95" s="156">
        <v>1</v>
      </c>
      <c r="AF95" s="156">
        <v>31</v>
      </c>
      <c r="AG95" s="156">
        <v>98</v>
      </c>
      <c r="AH95" s="250">
        <v>7842</v>
      </c>
      <c r="AI95" s="180">
        <v>324839</v>
      </c>
      <c r="AJ95" s="199">
        <f t="shared" ref="AJ95:AJ105" si="41">AI95/AH95</f>
        <v>41.422978831930628</v>
      </c>
      <c r="AK95" s="156">
        <v>1</v>
      </c>
      <c r="AL95" s="156">
        <v>37</v>
      </c>
      <c r="AM95" s="156">
        <v>113</v>
      </c>
      <c r="AN95" s="232">
        <f t="shared" ref="AN95:AN104" si="42">D95+J95+P95+V95+AB95+AH95</f>
        <v>46127</v>
      </c>
      <c r="AO95" s="200">
        <f t="shared" ref="AO95:AO104" si="43">E95+K95+Q95+W95+AC95+AI95</f>
        <v>2437901</v>
      </c>
      <c r="AP95" s="196">
        <f t="shared" ref="AP95:AP105" si="44">AO95/AN95</f>
        <v>52.851930539597198</v>
      </c>
      <c r="AQ95" s="156">
        <v>1</v>
      </c>
      <c r="AR95" s="156">
        <v>23</v>
      </c>
      <c r="AS95" s="237">
        <v>82</v>
      </c>
      <c r="AT95" s="189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</row>
    <row r="96" spans="1:74" ht="15.75" customHeight="1" x14ac:dyDescent="0.2">
      <c r="A96" s="177">
        <v>6</v>
      </c>
      <c r="B96" s="195" t="s">
        <v>529</v>
      </c>
      <c r="C96" s="195" t="s">
        <v>57</v>
      </c>
      <c r="D96" s="88">
        <v>4475</v>
      </c>
      <c r="E96" s="148">
        <v>271603</v>
      </c>
      <c r="F96" s="196">
        <f t="shared" si="36"/>
        <v>60.693407821229052</v>
      </c>
      <c r="G96" s="156">
        <v>2</v>
      </c>
      <c r="H96" s="156">
        <v>21</v>
      </c>
      <c r="I96" s="156">
        <v>54</v>
      </c>
      <c r="J96" s="88">
        <v>4610</v>
      </c>
      <c r="K96" s="149">
        <v>263967</v>
      </c>
      <c r="L96" s="197">
        <f t="shared" si="37"/>
        <v>57.259652928416486</v>
      </c>
      <c r="M96" s="156">
        <v>2</v>
      </c>
      <c r="N96" s="177">
        <v>19</v>
      </c>
      <c r="O96" s="156">
        <v>66</v>
      </c>
      <c r="P96" s="88">
        <v>4890</v>
      </c>
      <c r="Q96" s="178">
        <v>242659</v>
      </c>
      <c r="R96" s="179">
        <f t="shared" si="38"/>
        <v>49.623517382413091</v>
      </c>
      <c r="S96" s="156">
        <v>2</v>
      </c>
      <c r="T96" s="156">
        <v>21</v>
      </c>
      <c r="U96" s="156">
        <v>76</v>
      </c>
      <c r="V96" s="90">
        <v>5250</v>
      </c>
      <c r="W96" s="152">
        <v>133627</v>
      </c>
      <c r="X96" s="44">
        <f t="shared" si="39"/>
        <v>25.452761904761903</v>
      </c>
      <c r="Y96" s="156">
        <v>3</v>
      </c>
      <c r="Z96" s="156">
        <v>60</v>
      </c>
      <c r="AA96" s="156">
        <v>163</v>
      </c>
      <c r="AB96" s="182">
        <v>5542</v>
      </c>
      <c r="AC96" s="181">
        <v>58569</v>
      </c>
      <c r="AD96" s="198">
        <f t="shared" si="40"/>
        <v>10.568206423673765</v>
      </c>
      <c r="AE96" s="156">
        <v>5</v>
      </c>
      <c r="AF96" s="156">
        <v>98</v>
      </c>
      <c r="AG96" s="177">
        <v>247</v>
      </c>
      <c r="AH96" s="250">
        <v>5902</v>
      </c>
      <c r="AI96" s="180">
        <v>62727</v>
      </c>
      <c r="AJ96" s="199">
        <f t="shared" si="41"/>
        <v>10.628092172145035</v>
      </c>
      <c r="AK96" s="156">
        <v>6</v>
      </c>
      <c r="AL96" s="156">
        <v>96</v>
      </c>
      <c r="AM96" s="177">
        <v>245</v>
      </c>
      <c r="AN96" s="232">
        <f t="shared" si="42"/>
        <v>30669</v>
      </c>
      <c r="AO96" s="200">
        <f t="shared" si="43"/>
        <v>1033152</v>
      </c>
      <c r="AP96" s="196">
        <f t="shared" si="44"/>
        <v>33.687175975740978</v>
      </c>
      <c r="AQ96" s="156">
        <v>2</v>
      </c>
      <c r="AR96" s="156">
        <v>50</v>
      </c>
      <c r="AS96" s="237">
        <v>135</v>
      </c>
      <c r="AT96" s="189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</row>
    <row r="97" spans="1:74" ht="15.75" customHeight="1" x14ac:dyDescent="0.2">
      <c r="A97" s="177">
        <v>6</v>
      </c>
      <c r="B97" s="195" t="s">
        <v>382</v>
      </c>
      <c r="C97" s="195" t="s">
        <v>57</v>
      </c>
      <c r="D97" s="88">
        <v>3346</v>
      </c>
      <c r="E97" s="148">
        <v>145089</v>
      </c>
      <c r="F97" s="196">
        <f t="shared" si="36"/>
        <v>43.361924686192467</v>
      </c>
      <c r="G97" s="156">
        <v>3</v>
      </c>
      <c r="H97" s="156">
        <v>32</v>
      </c>
      <c r="I97" s="156">
        <v>93</v>
      </c>
      <c r="J97" s="88">
        <v>3400</v>
      </c>
      <c r="K97" s="149">
        <v>130654</v>
      </c>
      <c r="L97" s="197">
        <f t="shared" si="37"/>
        <v>38.427647058823531</v>
      </c>
      <c r="M97" s="156">
        <v>3</v>
      </c>
      <c r="N97" s="156">
        <v>39</v>
      </c>
      <c r="O97" s="156">
        <v>108</v>
      </c>
      <c r="P97" s="88">
        <v>3529</v>
      </c>
      <c r="Q97" s="178">
        <v>108847</v>
      </c>
      <c r="R97" s="179">
        <f t="shared" si="38"/>
        <v>30.843581751204308</v>
      </c>
      <c r="S97" s="156">
        <v>3</v>
      </c>
      <c r="T97" s="156">
        <v>47</v>
      </c>
      <c r="U97" s="156">
        <v>131</v>
      </c>
      <c r="V97" s="90">
        <v>3605</v>
      </c>
      <c r="W97" s="152">
        <v>101123</v>
      </c>
      <c r="X97" s="44">
        <f t="shared" si="39"/>
        <v>28.050762829403606</v>
      </c>
      <c r="Y97" s="156">
        <v>2</v>
      </c>
      <c r="Z97" s="156">
        <v>54</v>
      </c>
      <c r="AA97" s="156">
        <v>154</v>
      </c>
      <c r="AB97" s="182">
        <v>3714</v>
      </c>
      <c r="AC97" s="181">
        <v>89346</v>
      </c>
      <c r="AD97" s="198">
        <f t="shared" si="40"/>
        <v>24.056542810985459</v>
      </c>
      <c r="AE97" s="156">
        <v>2</v>
      </c>
      <c r="AF97" s="156">
        <v>62</v>
      </c>
      <c r="AG97" s="156">
        <v>176</v>
      </c>
      <c r="AH97" s="250">
        <v>3715</v>
      </c>
      <c r="AI97" s="180">
        <v>80992</v>
      </c>
      <c r="AJ97" s="199">
        <f t="shared" si="41"/>
        <v>21.801345895020187</v>
      </c>
      <c r="AK97" s="156">
        <v>3</v>
      </c>
      <c r="AL97" s="156">
        <v>68</v>
      </c>
      <c r="AM97" s="156">
        <v>186</v>
      </c>
      <c r="AN97" s="232">
        <f t="shared" si="42"/>
        <v>21309</v>
      </c>
      <c r="AO97" s="200">
        <f t="shared" si="43"/>
        <v>656051</v>
      </c>
      <c r="AP97" s="196">
        <f t="shared" si="44"/>
        <v>30.787507625885777</v>
      </c>
      <c r="AQ97" s="156">
        <v>3</v>
      </c>
      <c r="AR97" s="156">
        <v>53</v>
      </c>
      <c r="AS97" s="237">
        <v>146</v>
      </c>
      <c r="AT97" s="189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</row>
    <row r="98" spans="1:74" ht="15.75" customHeight="1" x14ac:dyDescent="0.2">
      <c r="A98" s="177">
        <v>6</v>
      </c>
      <c r="B98" s="195" t="s">
        <v>428</v>
      </c>
      <c r="C98" s="195" t="s">
        <v>2692</v>
      </c>
      <c r="D98" s="88">
        <v>7036</v>
      </c>
      <c r="E98" s="148">
        <v>75739</v>
      </c>
      <c r="F98" s="196">
        <f t="shared" si="36"/>
        <v>10.764496873223422</v>
      </c>
      <c r="G98" s="156">
        <v>5</v>
      </c>
      <c r="H98" s="156">
        <v>91</v>
      </c>
      <c r="I98" s="177">
        <v>229</v>
      </c>
      <c r="J98" s="88">
        <v>7387</v>
      </c>
      <c r="K98" s="149">
        <v>178445</v>
      </c>
      <c r="L98" s="197">
        <f t="shared" si="37"/>
        <v>24.156626506024097</v>
      </c>
      <c r="M98" s="156">
        <v>4</v>
      </c>
      <c r="N98" s="156">
        <v>57</v>
      </c>
      <c r="O98" s="156">
        <v>159</v>
      </c>
      <c r="P98" s="88">
        <v>7666</v>
      </c>
      <c r="Q98" s="178">
        <v>150612</v>
      </c>
      <c r="R98" s="179">
        <f t="shared" si="38"/>
        <v>19.646751891468824</v>
      </c>
      <c r="S98" s="156">
        <v>4</v>
      </c>
      <c r="T98" s="156">
        <v>69</v>
      </c>
      <c r="U98" s="156">
        <v>188</v>
      </c>
      <c r="V98" s="90">
        <v>7790</v>
      </c>
      <c r="W98" s="152">
        <v>103128</v>
      </c>
      <c r="X98" s="44">
        <f t="shared" si="39"/>
        <v>13.238510911424903</v>
      </c>
      <c r="Y98" s="156">
        <v>5</v>
      </c>
      <c r="Z98" s="156">
        <v>86</v>
      </c>
      <c r="AA98" s="156">
        <v>223</v>
      </c>
      <c r="AB98" s="182">
        <v>7966</v>
      </c>
      <c r="AC98" s="181">
        <v>119031</v>
      </c>
      <c r="AD98" s="198">
        <f t="shared" si="40"/>
        <v>14.942380115490836</v>
      </c>
      <c r="AE98" s="156">
        <v>3</v>
      </c>
      <c r="AF98" s="156">
        <v>84</v>
      </c>
      <c r="AG98" s="156">
        <v>222</v>
      </c>
      <c r="AH98" s="250">
        <v>7695</v>
      </c>
      <c r="AI98" s="180">
        <v>113248</v>
      </c>
      <c r="AJ98" s="199">
        <f t="shared" si="41"/>
        <v>14.717089018843405</v>
      </c>
      <c r="AK98" s="156">
        <v>5</v>
      </c>
      <c r="AL98" s="156">
        <v>85</v>
      </c>
      <c r="AM98" s="156">
        <v>224</v>
      </c>
      <c r="AN98" s="232">
        <f t="shared" si="42"/>
        <v>45540</v>
      </c>
      <c r="AO98" s="200">
        <f t="shared" si="43"/>
        <v>740203</v>
      </c>
      <c r="AP98" s="196">
        <f t="shared" si="44"/>
        <v>16.25390865173474</v>
      </c>
      <c r="AQ98" s="156">
        <v>4</v>
      </c>
      <c r="AR98" s="156">
        <v>85</v>
      </c>
      <c r="AS98" s="237">
        <v>217</v>
      </c>
      <c r="AT98" s="189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</row>
    <row r="99" spans="1:74" ht="15.75" customHeight="1" x14ac:dyDescent="0.2">
      <c r="A99" s="177">
        <v>6</v>
      </c>
      <c r="B99" s="195" t="s">
        <v>690</v>
      </c>
      <c r="C99" s="195" t="s">
        <v>57</v>
      </c>
      <c r="D99" s="88">
        <v>7540</v>
      </c>
      <c r="E99" s="148">
        <v>138729</v>
      </c>
      <c r="F99" s="196">
        <f t="shared" si="36"/>
        <v>18.399071618037134</v>
      </c>
      <c r="G99" s="156">
        <v>4</v>
      </c>
      <c r="H99" s="156">
        <v>71</v>
      </c>
      <c r="I99" s="156">
        <v>185</v>
      </c>
      <c r="J99" s="88">
        <v>7590</v>
      </c>
      <c r="K99" s="149">
        <v>94543</v>
      </c>
      <c r="L99" s="197">
        <f t="shared" si="37"/>
        <v>12.456258234519105</v>
      </c>
      <c r="M99" s="156">
        <v>5</v>
      </c>
      <c r="N99" s="156">
        <v>89</v>
      </c>
      <c r="O99" s="156">
        <v>223</v>
      </c>
      <c r="P99" s="88">
        <v>7595</v>
      </c>
      <c r="Q99" s="178">
        <v>79507</v>
      </c>
      <c r="R99" s="179">
        <f t="shared" si="38"/>
        <v>10.468334430546411</v>
      </c>
      <c r="S99" s="156">
        <v>6</v>
      </c>
      <c r="T99" s="156">
        <v>95</v>
      </c>
      <c r="U99" s="177">
        <v>237</v>
      </c>
      <c r="V99" s="90">
        <v>7625</v>
      </c>
      <c r="W99" s="152">
        <v>79576</v>
      </c>
      <c r="X99" s="44">
        <f t="shared" si="39"/>
        <v>10.436196721311475</v>
      </c>
      <c r="Y99" s="156">
        <v>7</v>
      </c>
      <c r="Z99" s="156">
        <v>97</v>
      </c>
      <c r="AA99" s="177">
        <v>242</v>
      </c>
      <c r="AB99" s="182">
        <v>7551</v>
      </c>
      <c r="AC99" s="181">
        <v>83900</v>
      </c>
      <c r="AD99" s="198">
        <f t="shared" si="40"/>
        <v>11.111111111111111</v>
      </c>
      <c r="AE99" s="156">
        <v>4</v>
      </c>
      <c r="AF99" s="156">
        <v>95</v>
      </c>
      <c r="AG99" s="177">
        <v>242</v>
      </c>
      <c r="AH99" s="250">
        <v>7499</v>
      </c>
      <c r="AI99" s="180">
        <v>75912</v>
      </c>
      <c r="AJ99" s="199">
        <f t="shared" si="41"/>
        <v>10.122949726630218</v>
      </c>
      <c r="AK99" s="156">
        <v>7</v>
      </c>
      <c r="AL99" s="156">
        <v>98</v>
      </c>
      <c r="AM99" s="177">
        <v>249</v>
      </c>
      <c r="AN99" s="232">
        <f t="shared" si="42"/>
        <v>45400</v>
      </c>
      <c r="AO99" s="200">
        <f t="shared" si="43"/>
        <v>552167</v>
      </c>
      <c r="AP99" s="196">
        <f t="shared" si="44"/>
        <v>12.16226872246696</v>
      </c>
      <c r="AQ99" s="156">
        <v>5</v>
      </c>
      <c r="AR99" s="156">
        <v>93</v>
      </c>
      <c r="AS99" s="241">
        <v>236</v>
      </c>
      <c r="AT99" s="189"/>
      <c r="AV99" s="123"/>
      <c r="AW99" s="123"/>
      <c r="AX99" s="123"/>
      <c r="AY99" s="123"/>
      <c r="AZ99" s="123"/>
      <c r="BA99" s="123"/>
      <c r="BB99" s="123"/>
      <c r="BC99" s="123"/>
      <c r="BD99" s="123"/>
      <c r="BE99" s="123"/>
    </row>
    <row r="100" spans="1:74" ht="15.75" customHeight="1" x14ac:dyDescent="0.2">
      <c r="A100" s="177">
        <v>6</v>
      </c>
      <c r="B100" s="195" t="s">
        <v>2732</v>
      </c>
      <c r="C100" s="195" t="s">
        <v>2692</v>
      </c>
      <c r="D100" s="88">
        <v>4077</v>
      </c>
      <c r="E100" s="148">
        <v>18266</v>
      </c>
      <c r="F100" s="196">
        <f t="shared" si="36"/>
        <v>4.4802550895266124</v>
      </c>
      <c r="G100" s="156">
        <v>10</v>
      </c>
      <c r="H100" s="156">
        <v>108</v>
      </c>
      <c r="I100" s="177">
        <v>261</v>
      </c>
      <c r="J100" s="88">
        <v>4120</v>
      </c>
      <c r="K100" s="149">
        <v>41660</v>
      </c>
      <c r="L100" s="197">
        <f t="shared" si="37"/>
        <v>10.111650485436893</v>
      </c>
      <c r="M100" s="156">
        <v>6</v>
      </c>
      <c r="N100" s="156">
        <v>94</v>
      </c>
      <c r="O100" s="177">
        <v>237</v>
      </c>
      <c r="P100" s="88">
        <v>4170</v>
      </c>
      <c r="Q100" s="178">
        <v>14800</v>
      </c>
      <c r="R100" s="179">
        <f t="shared" si="38"/>
        <v>3.5491606714628299</v>
      </c>
      <c r="S100" s="156">
        <v>9</v>
      </c>
      <c r="T100" s="156">
        <v>107</v>
      </c>
      <c r="U100" s="177">
        <v>273</v>
      </c>
      <c r="V100" s="90">
        <v>4180</v>
      </c>
      <c r="W100" s="152">
        <v>69718</v>
      </c>
      <c r="X100" s="44">
        <f t="shared" si="39"/>
        <v>16.678947368421053</v>
      </c>
      <c r="Y100" s="156">
        <v>4</v>
      </c>
      <c r="Z100" s="156">
        <v>80</v>
      </c>
      <c r="AA100" s="156">
        <v>209</v>
      </c>
      <c r="AB100" s="182">
        <v>4218</v>
      </c>
      <c r="AC100" s="181">
        <v>23768</v>
      </c>
      <c r="AD100" s="198">
        <f t="shared" si="40"/>
        <v>5.6348980559506874</v>
      </c>
      <c r="AE100" s="156">
        <v>9</v>
      </c>
      <c r="AF100" s="156">
        <v>111</v>
      </c>
      <c r="AG100" s="177">
        <v>273</v>
      </c>
      <c r="AH100" s="250">
        <v>4236</v>
      </c>
      <c r="AI100" s="180">
        <v>94256</v>
      </c>
      <c r="AJ100" s="199">
        <f t="shared" si="41"/>
        <v>22.251180358829085</v>
      </c>
      <c r="AK100" s="156">
        <v>2</v>
      </c>
      <c r="AL100" s="156">
        <v>66</v>
      </c>
      <c r="AM100" s="156">
        <v>183</v>
      </c>
      <c r="AN100" s="232">
        <f t="shared" si="42"/>
        <v>25001</v>
      </c>
      <c r="AO100" s="200">
        <f t="shared" si="43"/>
        <v>262468</v>
      </c>
      <c r="AP100" s="196">
        <f t="shared" si="44"/>
        <v>10.498300067997279</v>
      </c>
      <c r="AQ100" s="156">
        <v>6</v>
      </c>
      <c r="AR100" s="156">
        <v>98</v>
      </c>
      <c r="AS100" s="241">
        <v>247</v>
      </c>
      <c r="AT100" s="189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</row>
    <row r="101" spans="1:74" ht="15.75" customHeight="1" x14ac:dyDescent="0.2">
      <c r="A101" s="177">
        <v>6</v>
      </c>
      <c r="B101" s="195" t="s">
        <v>575</v>
      </c>
      <c r="C101" s="195" t="s">
        <v>2727</v>
      </c>
      <c r="D101" s="88">
        <v>4000</v>
      </c>
      <c r="E101" s="148">
        <v>29702</v>
      </c>
      <c r="F101" s="196">
        <f t="shared" si="36"/>
        <v>7.4255000000000004</v>
      </c>
      <c r="G101" s="156">
        <v>6</v>
      </c>
      <c r="H101" s="156">
        <v>99</v>
      </c>
      <c r="I101" s="177">
        <v>247</v>
      </c>
      <c r="J101" s="88">
        <v>4060</v>
      </c>
      <c r="K101" s="149">
        <v>28946</v>
      </c>
      <c r="L101" s="197">
        <f t="shared" si="37"/>
        <v>7.1295566502463057</v>
      </c>
      <c r="M101" s="156">
        <v>8</v>
      </c>
      <c r="N101" s="156">
        <v>100</v>
      </c>
      <c r="O101" s="177">
        <v>251</v>
      </c>
      <c r="P101" s="88">
        <v>4082</v>
      </c>
      <c r="Q101" s="178">
        <v>33151</v>
      </c>
      <c r="R101" s="179">
        <f t="shared" si="38"/>
        <v>8.1212640862322392</v>
      </c>
      <c r="S101" s="156">
        <v>7</v>
      </c>
      <c r="T101" s="156">
        <v>99</v>
      </c>
      <c r="U101" s="177">
        <v>249</v>
      </c>
      <c r="V101" s="90">
        <v>4200</v>
      </c>
      <c r="W101" s="152">
        <v>33167</v>
      </c>
      <c r="X101" s="44">
        <f t="shared" si="39"/>
        <v>7.8969047619047616</v>
      </c>
      <c r="Y101" s="156">
        <v>9</v>
      </c>
      <c r="Z101" s="156">
        <v>103</v>
      </c>
      <c r="AA101" s="177">
        <v>255</v>
      </c>
      <c r="AB101" s="182">
        <v>4502</v>
      </c>
      <c r="AC101" s="181">
        <v>33928</v>
      </c>
      <c r="AD101" s="198">
        <f t="shared" si="40"/>
        <v>7.5362061306086181</v>
      </c>
      <c r="AE101" s="156">
        <v>7</v>
      </c>
      <c r="AF101" s="156">
        <v>102</v>
      </c>
      <c r="AG101" s="177">
        <v>260</v>
      </c>
      <c r="AH101" s="250">
        <v>4457</v>
      </c>
      <c r="AI101" s="180">
        <v>78043</v>
      </c>
      <c r="AJ101" s="199">
        <f t="shared" si="41"/>
        <v>17.510208660533991</v>
      </c>
      <c r="AK101" s="156">
        <v>4</v>
      </c>
      <c r="AL101" s="156">
        <v>77</v>
      </c>
      <c r="AM101" s="156">
        <v>209</v>
      </c>
      <c r="AN101" s="232">
        <f t="shared" si="42"/>
        <v>25301</v>
      </c>
      <c r="AO101" s="200">
        <f t="shared" si="43"/>
        <v>236937</v>
      </c>
      <c r="AP101" s="196">
        <f t="shared" si="44"/>
        <v>9.3647286668511125</v>
      </c>
      <c r="AQ101" s="156">
        <v>7</v>
      </c>
      <c r="AR101" s="156">
        <v>101</v>
      </c>
      <c r="AS101" s="241">
        <v>255</v>
      </c>
      <c r="AT101" s="189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</row>
    <row r="102" spans="1:74" ht="15.75" customHeight="1" x14ac:dyDescent="0.2">
      <c r="A102" s="177">
        <v>6</v>
      </c>
      <c r="B102" s="195" t="s">
        <v>188</v>
      </c>
      <c r="C102" s="195" t="s">
        <v>57</v>
      </c>
      <c r="D102" s="88">
        <v>3860</v>
      </c>
      <c r="E102" s="148">
        <v>18390</v>
      </c>
      <c r="F102" s="196">
        <f t="shared" si="36"/>
        <v>4.7642487046632125</v>
      </c>
      <c r="G102" s="156">
        <v>9</v>
      </c>
      <c r="H102" s="156">
        <v>107</v>
      </c>
      <c r="I102" s="177">
        <v>260</v>
      </c>
      <c r="J102" s="88">
        <v>3881</v>
      </c>
      <c r="K102" s="149">
        <v>21929</v>
      </c>
      <c r="L102" s="197">
        <f t="shared" si="37"/>
        <v>5.6503478484926566</v>
      </c>
      <c r="M102" s="156">
        <v>10</v>
      </c>
      <c r="N102" s="156">
        <v>103</v>
      </c>
      <c r="O102" s="177">
        <v>256</v>
      </c>
      <c r="P102" s="88">
        <v>3885</v>
      </c>
      <c r="Q102" s="178">
        <v>49206</v>
      </c>
      <c r="R102" s="179">
        <f t="shared" si="38"/>
        <v>12.665637065637066</v>
      </c>
      <c r="S102" s="156">
        <v>5</v>
      </c>
      <c r="T102" s="156">
        <v>90</v>
      </c>
      <c r="U102" s="156">
        <v>225</v>
      </c>
      <c r="V102" s="90">
        <v>3900</v>
      </c>
      <c r="W102" s="152">
        <v>48288</v>
      </c>
      <c r="X102" s="44">
        <f t="shared" si="39"/>
        <v>12.381538461538462</v>
      </c>
      <c r="Y102" s="156">
        <v>6</v>
      </c>
      <c r="Z102" s="156">
        <v>90</v>
      </c>
      <c r="AA102" s="177">
        <v>229</v>
      </c>
      <c r="AB102" s="182">
        <v>3737</v>
      </c>
      <c r="AC102" s="181">
        <v>34232</v>
      </c>
      <c r="AD102" s="198">
        <f t="shared" si="40"/>
        <v>9.16028900187316</v>
      </c>
      <c r="AE102" s="156">
        <v>6</v>
      </c>
      <c r="AF102" s="156">
        <v>100</v>
      </c>
      <c r="AG102" s="177">
        <v>253</v>
      </c>
      <c r="AH102" s="250">
        <v>3767</v>
      </c>
      <c r="AI102" s="180">
        <v>25036</v>
      </c>
      <c r="AJ102" s="199">
        <f t="shared" si="41"/>
        <v>6.6461375099548716</v>
      </c>
      <c r="AK102" s="156">
        <v>9</v>
      </c>
      <c r="AL102" s="156">
        <v>108</v>
      </c>
      <c r="AM102" s="177">
        <v>269</v>
      </c>
      <c r="AN102" s="232">
        <f t="shared" si="42"/>
        <v>23030</v>
      </c>
      <c r="AO102" s="200">
        <f t="shared" si="43"/>
        <v>197081</v>
      </c>
      <c r="AP102" s="196">
        <f t="shared" si="44"/>
        <v>8.5575770733825447</v>
      </c>
      <c r="AQ102" s="156">
        <v>8</v>
      </c>
      <c r="AR102" s="156">
        <v>104</v>
      </c>
      <c r="AS102" s="241">
        <v>259</v>
      </c>
      <c r="AT102" s="189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</row>
    <row r="103" spans="1:74" ht="15.75" customHeight="1" x14ac:dyDescent="0.2">
      <c r="A103" s="177">
        <v>6</v>
      </c>
      <c r="B103" s="195" t="s">
        <v>164</v>
      </c>
      <c r="C103" s="195" t="s">
        <v>57</v>
      </c>
      <c r="D103" s="88">
        <v>5665</v>
      </c>
      <c r="E103" s="148">
        <v>39005</v>
      </c>
      <c r="F103" s="196">
        <f t="shared" si="36"/>
        <v>6.8852603706972637</v>
      </c>
      <c r="G103" s="156">
        <v>8</v>
      </c>
      <c r="H103" s="156">
        <v>101</v>
      </c>
      <c r="I103" s="177">
        <v>250</v>
      </c>
      <c r="J103" s="88">
        <v>5800</v>
      </c>
      <c r="K103" s="149">
        <v>43481</v>
      </c>
      <c r="L103" s="197">
        <f t="shared" si="37"/>
        <v>7.4967241379310341</v>
      </c>
      <c r="M103" s="156">
        <v>7</v>
      </c>
      <c r="N103" s="156">
        <v>99</v>
      </c>
      <c r="O103" s="177">
        <v>250</v>
      </c>
      <c r="P103" s="88">
        <v>5850</v>
      </c>
      <c r="Q103" s="178">
        <v>40119</v>
      </c>
      <c r="R103" s="179">
        <f t="shared" si="38"/>
        <v>6.8579487179487177</v>
      </c>
      <c r="S103" s="156">
        <v>8</v>
      </c>
      <c r="T103" s="156">
        <v>104</v>
      </c>
      <c r="U103" s="177">
        <v>256</v>
      </c>
      <c r="V103" s="90">
        <v>5875</v>
      </c>
      <c r="W103" s="152">
        <v>50432</v>
      </c>
      <c r="X103" s="44">
        <f t="shared" si="39"/>
        <v>8.584170212765958</v>
      </c>
      <c r="Y103" s="156">
        <v>8</v>
      </c>
      <c r="Z103" s="156">
        <v>101</v>
      </c>
      <c r="AA103" s="177">
        <v>252</v>
      </c>
      <c r="AB103" s="182">
        <v>5884</v>
      </c>
      <c r="AC103" s="181">
        <v>40688</v>
      </c>
      <c r="AD103" s="198">
        <f t="shared" si="40"/>
        <v>6.9150237933378653</v>
      </c>
      <c r="AE103" s="156">
        <v>8</v>
      </c>
      <c r="AF103" s="156">
        <v>105</v>
      </c>
      <c r="AG103" s="177">
        <v>265</v>
      </c>
      <c r="AH103" s="250">
        <v>5800</v>
      </c>
      <c r="AI103" s="180">
        <v>42628</v>
      </c>
      <c r="AJ103" s="199">
        <f t="shared" si="41"/>
        <v>7.3496551724137928</v>
      </c>
      <c r="AK103" s="156">
        <v>8</v>
      </c>
      <c r="AL103" s="156">
        <v>105</v>
      </c>
      <c r="AM103" s="177">
        <v>264</v>
      </c>
      <c r="AN103" s="232">
        <f t="shared" si="42"/>
        <v>34874</v>
      </c>
      <c r="AO103" s="200">
        <f t="shared" si="43"/>
        <v>256353</v>
      </c>
      <c r="AP103" s="196">
        <f t="shared" si="44"/>
        <v>7.3508344325285311</v>
      </c>
      <c r="AQ103" s="156">
        <v>9</v>
      </c>
      <c r="AR103" s="156">
        <v>108</v>
      </c>
      <c r="AS103" s="241">
        <v>266</v>
      </c>
      <c r="AT103" s="189"/>
      <c r="AV103" s="123"/>
      <c r="AW103" s="123"/>
      <c r="AX103" s="123"/>
      <c r="AY103" s="123"/>
      <c r="AZ103" s="123"/>
      <c r="BA103" s="123"/>
      <c r="BB103" s="123"/>
      <c r="BC103" s="123"/>
      <c r="BD103" s="123"/>
      <c r="BE103" s="123"/>
    </row>
    <row r="104" spans="1:74" ht="15.75" customHeight="1" x14ac:dyDescent="0.2">
      <c r="A104" s="177">
        <v>6</v>
      </c>
      <c r="B104" s="195" t="s">
        <v>2691</v>
      </c>
      <c r="C104" s="195" t="s">
        <v>2692</v>
      </c>
      <c r="D104" s="88">
        <v>2866</v>
      </c>
      <c r="E104" s="148">
        <v>20413</v>
      </c>
      <c r="F104" s="196">
        <f t="shared" si="36"/>
        <v>7.1224703419399864</v>
      </c>
      <c r="G104" s="156">
        <v>7</v>
      </c>
      <c r="H104" s="156">
        <v>100</v>
      </c>
      <c r="I104" s="177">
        <v>249</v>
      </c>
      <c r="J104" s="88">
        <v>2890</v>
      </c>
      <c r="K104" s="149">
        <v>18527</v>
      </c>
      <c r="L104" s="197">
        <f t="shared" si="37"/>
        <v>6.4107266435986157</v>
      </c>
      <c r="M104" s="156">
        <v>9</v>
      </c>
      <c r="N104" s="156">
        <v>102</v>
      </c>
      <c r="O104" s="177">
        <v>254</v>
      </c>
      <c r="P104" s="88">
        <v>2908</v>
      </c>
      <c r="Q104" s="178">
        <v>0</v>
      </c>
      <c r="R104" s="179">
        <f t="shared" si="38"/>
        <v>0</v>
      </c>
      <c r="S104" s="156">
        <v>10</v>
      </c>
      <c r="T104" s="156">
        <v>117</v>
      </c>
      <c r="U104" s="177">
        <v>308</v>
      </c>
      <c r="V104" s="90">
        <v>2945</v>
      </c>
      <c r="W104" s="152">
        <v>0</v>
      </c>
      <c r="X104" s="44">
        <f t="shared" si="39"/>
        <v>0</v>
      </c>
      <c r="Y104" s="156">
        <v>10</v>
      </c>
      <c r="Z104" s="156">
        <v>115</v>
      </c>
      <c r="AA104" s="177">
        <v>310</v>
      </c>
      <c r="AB104" s="182">
        <v>2919</v>
      </c>
      <c r="AC104" s="181">
        <v>0</v>
      </c>
      <c r="AD104" s="198">
        <f t="shared" si="40"/>
        <v>0</v>
      </c>
      <c r="AE104" s="156">
        <v>10</v>
      </c>
      <c r="AF104" s="156">
        <v>115</v>
      </c>
      <c r="AG104" s="177">
        <v>308</v>
      </c>
      <c r="AH104" s="250">
        <v>2923</v>
      </c>
      <c r="AI104" s="180">
        <v>541</v>
      </c>
      <c r="AJ104" s="199">
        <f t="shared" si="41"/>
        <v>0.1850838179952104</v>
      </c>
      <c r="AK104" s="156">
        <v>10</v>
      </c>
      <c r="AL104" s="156">
        <v>115</v>
      </c>
      <c r="AM104" s="177">
        <v>303</v>
      </c>
      <c r="AN104" s="232">
        <f t="shared" si="42"/>
        <v>17451</v>
      </c>
      <c r="AO104" s="200">
        <f t="shared" si="43"/>
        <v>39481</v>
      </c>
      <c r="AP104" s="196">
        <f t="shared" si="44"/>
        <v>2.2623918400091685</v>
      </c>
      <c r="AQ104" s="156">
        <v>10</v>
      </c>
      <c r="AR104" s="156">
        <v>115</v>
      </c>
      <c r="AS104" s="241">
        <v>295</v>
      </c>
      <c r="AT104" s="189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</row>
    <row r="105" spans="1:74" s="106" customFormat="1" ht="13" x14ac:dyDescent="0.15">
      <c r="B105" s="284" t="s">
        <v>1908</v>
      </c>
      <c r="G105" s="223">
        <v>10</v>
      </c>
      <c r="H105" s="224">
        <v>118</v>
      </c>
      <c r="I105" s="106">
        <v>309</v>
      </c>
      <c r="M105" s="106">
        <v>10</v>
      </c>
      <c r="N105" s="106">
        <v>117</v>
      </c>
      <c r="O105" s="106">
        <v>307</v>
      </c>
      <c r="S105" s="106">
        <v>10</v>
      </c>
      <c r="T105" s="106">
        <v>117</v>
      </c>
      <c r="U105" s="106">
        <v>308</v>
      </c>
      <c r="Y105" s="106">
        <v>10</v>
      </c>
      <c r="Z105" s="106">
        <v>115</v>
      </c>
      <c r="AA105" s="106">
        <v>310</v>
      </c>
      <c r="AE105" s="106">
        <v>10</v>
      </c>
      <c r="AF105" s="106">
        <v>115</v>
      </c>
      <c r="AG105" s="106">
        <v>308</v>
      </c>
      <c r="AH105" s="289">
        <f>SUM(AH95:AH104)</f>
        <v>53836</v>
      </c>
      <c r="AI105" s="293">
        <f>SUM(AI95:AI104)</f>
        <v>898222</v>
      </c>
      <c r="AJ105" s="290">
        <f t="shared" si="41"/>
        <v>16.684411917675906</v>
      </c>
      <c r="AK105" s="106">
        <v>10</v>
      </c>
      <c r="AL105" s="106">
        <v>116</v>
      </c>
      <c r="AM105" s="106">
        <v>310</v>
      </c>
      <c r="AN105" s="289">
        <f>SUM(AN95:AN104)</f>
        <v>314702</v>
      </c>
      <c r="AO105" s="293">
        <f>SUM(AO95:AO104)</f>
        <v>6411794</v>
      </c>
      <c r="AP105" s="290">
        <f t="shared" si="44"/>
        <v>20.374176204790565</v>
      </c>
      <c r="AQ105" s="106">
        <v>10</v>
      </c>
      <c r="AR105" s="106">
        <v>118</v>
      </c>
      <c r="AS105" s="239">
        <v>321</v>
      </c>
    </row>
    <row r="106" spans="1:74" ht="15.75" customHeight="1" x14ac:dyDescent="0.2">
      <c r="B106" s="195"/>
      <c r="C106" s="195"/>
      <c r="D106" s="181"/>
      <c r="E106" s="148"/>
      <c r="F106" s="196"/>
      <c r="G106" s="156"/>
      <c r="H106" s="181"/>
      <c r="I106" s="189"/>
      <c r="J106" s="149"/>
      <c r="K106" s="197"/>
      <c r="L106" s="189"/>
      <c r="M106" s="181"/>
      <c r="N106" s="178"/>
      <c r="O106" s="181"/>
      <c r="P106" s="179"/>
      <c r="Q106" s="123"/>
      <c r="R106" s="90"/>
      <c r="S106" s="181"/>
      <c r="T106" s="44"/>
      <c r="U106" s="90"/>
      <c r="V106" s="189"/>
      <c r="W106" s="182"/>
      <c r="X106" s="181"/>
      <c r="Y106" s="181"/>
      <c r="Z106" s="123"/>
      <c r="AA106" s="198"/>
      <c r="AB106" s="70"/>
      <c r="AC106" s="180"/>
      <c r="AD106" s="199"/>
      <c r="AE106" s="181"/>
      <c r="AF106" s="183"/>
      <c r="AG106" s="123"/>
      <c r="AH106" s="253"/>
      <c r="AI106" s="199"/>
      <c r="AJ106" s="189"/>
      <c r="AK106" s="181"/>
      <c r="AL106" s="123"/>
      <c r="AM106" s="123"/>
      <c r="AN106" s="229"/>
      <c r="AO106" s="123"/>
      <c r="AP106" s="123"/>
      <c r="AQ106" s="181"/>
      <c r="AR106" s="123"/>
      <c r="AS106" s="240"/>
      <c r="AT106" s="123"/>
      <c r="AV106" s="123"/>
      <c r="AW106" s="123"/>
      <c r="AX106" s="123"/>
    </row>
    <row r="107" spans="1:74" ht="15.75" customHeight="1" x14ac:dyDescent="0.2">
      <c r="B107" s="243" t="s">
        <v>500</v>
      </c>
      <c r="C107" s="157"/>
      <c r="D107" s="170"/>
      <c r="E107" s="160"/>
      <c r="F107" s="161"/>
      <c r="G107" s="142"/>
      <c r="H107" s="170"/>
      <c r="I107" s="219"/>
      <c r="J107" s="162"/>
      <c r="K107" s="163"/>
      <c r="L107" s="219"/>
      <c r="M107" s="170"/>
      <c r="N107" s="164"/>
      <c r="O107" s="170"/>
      <c r="P107" s="166"/>
      <c r="Q107" s="220"/>
      <c r="R107" s="215"/>
      <c r="S107" s="170"/>
      <c r="T107" s="168"/>
      <c r="U107" s="215"/>
      <c r="V107" s="219"/>
      <c r="W107" s="217"/>
      <c r="X107" s="170"/>
      <c r="Y107" s="170"/>
      <c r="Z107" s="220"/>
      <c r="AA107" s="171"/>
      <c r="AB107" s="218"/>
      <c r="AC107" s="172"/>
      <c r="AD107" s="248"/>
      <c r="AE107" s="170"/>
      <c r="AF107" s="277"/>
      <c r="AG107" s="220"/>
      <c r="AH107" s="278"/>
      <c r="AI107" s="248"/>
      <c r="AJ107" s="219"/>
      <c r="AK107" s="170"/>
      <c r="AL107" s="220"/>
      <c r="AM107" s="220"/>
      <c r="AN107" s="281"/>
      <c r="AO107" s="220"/>
      <c r="AP107" s="220"/>
      <c r="AQ107" s="170"/>
      <c r="AR107" s="220"/>
      <c r="AS107" s="280"/>
      <c r="AT107" s="123"/>
      <c r="AV107" s="123"/>
      <c r="AW107" s="123"/>
      <c r="AX107" s="123"/>
    </row>
    <row r="108" spans="1:74" ht="15.75" customHeight="1" x14ac:dyDescent="0.2">
      <c r="A108" s="177">
        <v>7</v>
      </c>
      <c r="B108" s="195" t="s">
        <v>21</v>
      </c>
      <c r="C108" s="195" t="s">
        <v>22</v>
      </c>
      <c r="D108" s="88">
        <v>4124</v>
      </c>
      <c r="E108" s="148">
        <v>399661</v>
      </c>
      <c r="F108" s="196">
        <f t="shared" ref="F108:F129" si="45">E108/D108</f>
        <v>96.911008729388939</v>
      </c>
      <c r="G108" s="156">
        <v>1</v>
      </c>
      <c r="H108" s="156">
        <v>4</v>
      </c>
      <c r="I108" s="156">
        <v>15</v>
      </c>
      <c r="J108" s="88">
        <v>4550</v>
      </c>
      <c r="K108" s="149">
        <v>464960</v>
      </c>
      <c r="L108" s="197">
        <f t="shared" ref="L108:L129" si="46">K108/J108</f>
        <v>102.189010989011</v>
      </c>
      <c r="M108" s="156">
        <v>1</v>
      </c>
      <c r="N108" s="156">
        <v>5</v>
      </c>
      <c r="O108" s="156">
        <v>15</v>
      </c>
      <c r="P108" s="88">
        <v>5002</v>
      </c>
      <c r="Q108" s="178">
        <v>400381</v>
      </c>
      <c r="R108" s="179">
        <f t="shared" ref="R108:R129" si="47">Q108/P108</f>
        <v>80.044182327069166</v>
      </c>
      <c r="S108" s="156">
        <v>1</v>
      </c>
      <c r="T108" s="156">
        <v>6</v>
      </c>
      <c r="U108" s="156">
        <v>28</v>
      </c>
      <c r="V108" s="90">
        <v>5300</v>
      </c>
      <c r="W108" s="152">
        <v>328490</v>
      </c>
      <c r="X108" s="44">
        <f t="shared" ref="X108:X129" si="48">W108/V108</f>
        <v>61.979245283018869</v>
      </c>
      <c r="Y108" s="156">
        <v>4</v>
      </c>
      <c r="Z108" s="156">
        <v>13</v>
      </c>
      <c r="AA108" s="156">
        <v>52</v>
      </c>
      <c r="AB108" s="182">
        <v>6037</v>
      </c>
      <c r="AC108" s="181">
        <v>382620</v>
      </c>
      <c r="AD108" s="198">
        <f t="shared" ref="AD108:AD129" si="49">AC108/AB108</f>
        <v>63.379161835348683</v>
      </c>
      <c r="AE108" s="156">
        <v>6</v>
      </c>
      <c r="AF108" s="156">
        <v>17</v>
      </c>
      <c r="AG108" s="156">
        <v>63</v>
      </c>
      <c r="AH108" s="250">
        <v>6595</v>
      </c>
      <c r="AI108" s="180">
        <v>374360</v>
      </c>
      <c r="AJ108" s="199">
        <f t="shared" ref="AJ108:AJ130" si="50">AI108/AH108</f>
        <v>56.764215314632295</v>
      </c>
      <c r="AK108" s="156">
        <v>7</v>
      </c>
      <c r="AL108" s="177">
        <v>19</v>
      </c>
      <c r="AM108" s="156">
        <v>71</v>
      </c>
      <c r="AN108" s="232">
        <f t="shared" ref="AN108:AN129" si="51">D108+J108+P108+V108+AB108+AH108</f>
        <v>31608</v>
      </c>
      <c r="AO108" s="200">
        <f t="shared" ref="AO108:AO129" si="52">E108+K108+Q108+W108+AC108+AI108</f>
        <v>2350472</v>
      </c>
      <c r="AP108" s="196">
        <f t="shared" ref="AP108:AP130" si="53">AO108/AN108</f>
        <v>74.363199190078461</v>
      </c>
      <c r="AQ108" s="156">
        <v>1</v>
      </c>
      <c r="AR108" s="156">
        <v>7</v>
      </c>
      <c r="AS108" s="237">
        <v>35</v>
      </c>
      <c r="AT108" s="189"/>
      <c r="AV108" s="123"/>
      <c r="AW108" s="123"/>
      <c r="AX108" s="123"/>
      <c r="AY108" s="123"/>
      <c r="AZ108" s="123"/>
      <c r="BA108" s="123"/>
      <c r="BB108" s="123"/>
      <c r="BC108" s="123"/>
      <c r="BD108" s="123"/>
      <c r="BE108" s="123"/>
    </row>
    <row r="109" spans="1:74" ht="15.75" customHeight="1" x14ac:dyDescent="0.2">
      <c r="A109" s="177">
        <v>7</v>
      </c>
      <c r="B109" s="195" t="s">
        <v>399</v>
      </c>
      <c r="C109" s="195" t="s">
        <v>22</v>
      </c>
      <c r="D109" s="88">
        <v>4100</v>
      </c>
      <c r="E109" s="148">
        <v>305216</v>
      </c>
      <c r="F109" s="196">
        <f t="shared" si="45"/>
        <v>74.442926829268288</v>
      </c>
      <c r="G109" s="156">
        <v>4</v>
      </c>
      <c r="H109" s="156">
        <v>14</v>
      </c>
      <c r="I109" s="156">
        <v>35</v>
      </c>
      <c r="J109" s="88">
        <v>4240</v>
      </c>
      <c r="K109" s="149">
        <v>306795</v>
      </c>
      <c r="L109" s="197">
        <f t="shared" si="46"/>
        <v>72.357311320754718</v>
      </c>
      <c r="M109" s="156">
        <v>3</v>
      </c>
      <c r="N109" s="156">
        <v>13</v>
      </c>
      <c r="O109" s="156">
        <v>42</v>
      </c>
      <c r="P109" s="88">
        <v>4413</v>
      </c>
      <c r="Q109" s="178">
        <v>304501</v>
      </c>
      <c r="R109" s="179">
        <f t="shared" si="47"/>
        <v>69.000906412871061</v>
      </c>
      <c r="S109" s="156">
        <v>2</v>
      </c>
      <c r="T109" s="156">
        <v>9</v>
      </c>
      <c r="U109" s="156">
        <v>37</v>
      </c>
      <c r="V109" s="90">
        <v>4544</v>
      </c>
      <c r="W109" s="152">
        <v>256701</v>
      </c>
      <c r="X109" s="44">
        <f t="shared" si="48"/>
        <v>56.492297535211264</v>
      </c>
      <c r="Y109" s="156">
        <v>5</v>
      </c>
      <c r="Z109" s="156">
        <v>16</v>
      </c>
      <c r="AA109" s="156">
        <v>64</v>
      </c>
      <c r="AB109" s="182">
        <v>5048</v>
      </c>
      <c r="AC109" s="181">
        <v>345212</v>
      </c>
      <c r="AD109" s="198">
        <f t="shared" si="49"/>
        <v>68.385895404120447</v>
      </c>
      <c r="AE109" s="156">
        <v>4</v>
      </c>
      <c r="AF109" s="156">
        <v>12</v>
      </c>
      <c r="AG109" s="156">
        <v>52</v>
      </c>
      <c r="AH109" s="250">
        <v>5146</v>
      </c>
      <c r="AI109" s="180">
        <v>342462</v>
      </c>
      <c r="AJ109" s="199">
        <f t="shared" si="50"/>
        <v>66.549164399533623</v>
      </c>
      <c r="AK109" s="156">
        <v>4</v>
      </c>
      <c r="AL109" s="156">
        <v>13</v>
      </c>
      <c r="AM109" s="156">
        <v>57</v>
      </c>
      <c r="AN109" s="232">
        <f t="shared" si="51"/>
        <v>27491</v>
      </c>
      <c r="AO109" s="200">
        <f t="shared" si="52"/>
        <v>1860887</v>
      </c>
      <c r="AP109" s="196">
        <f t="shared" si="53"/>
        <v>67.690771525226438</v>
      </c>
      <c r="AQ109" s="156">
        <v>2</v>
      </c>
      <c r="AR109" s="156">
        <v>11</v>
      </c>
      <c r="AS109" s="237">
        <v>44</v>
      </c>
      <c r="AT109" s="189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</row>
    <row r="110" spans="1:74" s="80" customFormat="1" ht="15.75" customHeight="1" x14ac:dyDescent="0.15">
      <c r="A110" s="177">
        <v>7</v>
      </c>
      <c r="B110" s="195" t="s">
        <v>805</v>
      </c>
      <c r="C110" s="195" t="s">
        <v>113</v>
      </c>
      <c r="D110" s="88">
        <v>3200</v>
      </c>
      <c r="E110" s="148">
        <v>271494</v>
      </c>
      <c r="F110" s="196">
        <f t="shared" si="45"/>
        <v>84.841875000000002</v>
      </c>
      <c r="G110" s="156">
        <v>2</v>
      </c>
      <c r="H110" s="156">
        <v>7</v>
      </c>
      <c r="I110" s="156">
        <v>23</v>
      </c>
      <c r="J110" s="88">
        <v>3413</v>
      </c>
      <c r="K110" s="149">
        <v>183180</v>
      </c>
      <c r="L110" s="197">
        <f t="shared" si="46"/>
        <v>53.671256958687373</v>
      </c>
      <c r="M110" s="156">
        <v>6</v>
      </c>
      <c r="N110" s="156">
        <v>22</v>
      </c>
      <c r="O110" s="156">
        <v>72</v>
      </c>
      <c r="P110" s="88">
        <v>3620</v>
      </c>
      <c r="Q110" s="178">
        <v>159905</v>
      </c>
      <c r="R110" s="179">
        <f t="shared" si="47"/>
        <v>44.172651933701658</v>
      </c>
      <c r="S110" s="156">
        <v>6</v>
      </c>
      <c r="T110" s="156">
        <v>25</v>
      </c>
      <c r="U110" s="156">
        <v>83</v>
      </c>
      <c r="V110" s="90">
        <v>3750</v>
      </c>
      <c r="W110" s="152">
        <v>199344</v>
      </c>
      <c r="X110" s="44">
        <f t="shared" si="48"/>
        <v>53.1584</v>
      </c>
      <c r="Y110" s="156">
        <v>6</v>
      </c>
      <c r="Z110" s="177">
        <v>19</v>
      </c>
      <c r="AA110" s="156">
        <v>68</v>
      </c>
      <c r="AB110" s="182">
        <v>4088</v>
      </c>
      <c r="AC110" s="181">
        <v>279655</v>
      </c>
      <c r="AD110" s="198">
        <f t="shared" si="49"/>
        <v>68.408757338551865</v>
      </c>
      <c r="AE110" s="156">
        <v>3</v>
      </c>
      <c r="AF110" s="156">
        <v>11</v>
      </c>
      <c r="AG110" s="156">
        <v>51</v>
      </c>
      <c r="AH110" s="250">
        <v>4081</v>
      </c>
      <c r="AI110" s="180">
        <v>259102</v>
      </c>
      <c r="AJ110" s="199">
        <f t="shared" si="50"/>
        <v>63.489830923793185</v>
      </c>
      <c r="AK110" s="156">
        <v>5</v>
      </c>
      <c r="AL110" s="156">
        <v>16</v>
      </c>
      <c r="AM110" s="156">
        <v>62</v>
      </c>
      <c r="AN110" s="232">
        <f t="shared" si="51"/>
        <v>22152</v>
      </c>
      <c r="AO110" s="200">
        <f t="shared" si="52"/>
        <v>1352680</v>
      </c>
      <c r="AP110" s="196">
        <f t="shared" si="53"/>
        <v>61.06356085229325</v>
      </c>
      <c r="AQ110" s="156">
        <v>3</v>
      </c>
      <c r="AR110" s="156">
        <v>16</v>
      </c>
      <c r="AS110" s="237">
        <v>61</v>
      </c>
      <c r="AT110" s="189"/>
      <c r="AU110" s="85"/>
      <c r="AV110" s="184"/>
      <c r="AW110" s="184"/>
      <c r="AX110" s="184"/>
      <c r="AY110" s="184"/>
      <c r="AZ110" s="184"/>
      <c r="BA110" s="184"/>
      <c r="BB110" s="184"/>
      <c r="BC110" s="184"/>
      <c r="BD110" s="184"/>
      <c r="BE110" s="184"/>
      <c r="BF110" s="184"/>
      <c r="BG110" s="184"/>
      <c r="BH110" s="184"/>
      <c r="BI110" s="184"/>
      <c r="BJ110" s="184"/>
      <c r="BK110" s="184"/>
      <c r="BL110" s="184"/>
      <c r="BM110" s="184"/>
      <c r="BN110" s="184"/>
      <c r="BO110" s="184"/>
      <c r="BP110" s="184"/>
      <c r="BQ110" s="184"/>
      <c r="BR110" s="184"/>
      <c r="BS110" s="184"/>
      <c r="BT110" s="184"/>
      <c r="BU110" s="184"/>
      <c r="BV110" s="184"/>
    </row>
    <row r="111" spans="1:74" ht="15.75" customHeight="1" x14ac:dyDescent="0.2">
      <c r="A111" s="177">
        <v>7</v>
      </c>
      <c r="B111" s="195" t="s">
        <v>445</v>
      </c>
      <c r="C111" s="195" t="s">
        <v>2727</v>
      </c>
      <c r="D111" s="88">
        <v>2364</v>
      </c>
      <c r="E111" s="148">
        <v>22492</v>
      </c>
      <c r="F111" s="196">
        <f t="shared" si="45"/>
        <v>9.514382402707275</v>
      </c>
      <c r="G111" s="156">
        <v>18</v>
      </c>
      <c r="H111" s="156">
        <v>96</v>
      </c>
      <c r="I111" s="177">
        <v>238</v>
      </c>
      <c r="J111" s="88">
        <v>2364</v>
      </c>
      <c r="K111" s="149">
        <v>89668</v>
      </c>
      <c r="L111" s="197">
        <f t="shared" si="46"/>
        <v>37.930626057529608</v>
      </c>
      <c r="M111" s="156">
        <v>8</v>
      </c>
      <c r="N111" s="156">
        <v>41</v>
      </c>
      <c r="O111" s="156">
        <v>111</v>
      </c>
      <c r="P111" s="88">
        <v>2364</v>
      </c>
      <c r="Q111" s="178">
        <v>139902</v>
      </c>
      <c r="R111" s="179">
        <f t="shared" si="47"/>
        <v>59.180203045685282</v>
      </c>
      <c r="S111" s="156">
        <v>3</v>
      </c>
      <c r="T111" s="156">
        <v>16</v>
      </c>
      <c r="U111" s="156">
        <v>59</v>
      </c>
      <c r="V111" s="90">
        <v>2330</v>
      </c>
      <c r="W111" s="152">
        <v>156671</v>
      </c>
      <c r="X111" s="44">
        <f t="shared" si="48"/>
        <v>67.240772532188842</v>
      </c>
      <c r="Y111" s="156">
        <v>3</v>
      </c>
      <c r="Z111" s="156">
        <v>10</v>
      </c>
      <c r="AA111" s="156">
        <v>42</v>
      </c>
      <c r="AB111" s="182">
        <v>2329</v>
      </c>
      <c r="AC111" s="181">
        <v>194315</v>
      </c>
      <c r="AD111" s="198">
        <f t="shared" si="49"/>
        <v>83.432803778445688</v>
      </c>
      <c r="AE111" s="156">
        <v>1</v>
      </c>
      <c r="AF111" s="156">
        <v>6</v>
      </c>
      <c r="AG111" s="156">
        <v>32</v>
      </c>
      <c r="AH111" s="250">
        <v>2321</v>
      </c>
      <c r="AI111" s="180">
        <v>173717</v>
      </c>
      <c r="AJ111" s="199">
        <f t="shared" si="50"/>
        <v>74.845756139594997</v>
      </c>
      <c r="AK111" s="156">
        <v>2</v>
      </c>
      <c r="AL111" s="156">
        <v>11</v>
      </c>
      <c r="AM111" s="156">
        <v>46</v>
      </c>
      <c r="AN111" s="232">
        <f t="shared" si="51"/>
        <v>14072</v>
      </c>
      <c r="AO111" s="200">
        <f t="shared" si="52"/>
        <v>776765</v>
      </c>
      <c r="AP111" s="196">
        <f t="shared" si="53"/>
        <v>55.199332006822061</v>
      </c>
      <c r="AQ111" s="156">
        <v>4</v>
      </c>
      <c r="AR111" s="156">
        <v>20</v>
      </c>
      <c r="AS111" s="237">
        <v>74</v>
      </c>
      <c r="AT111" s="189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</row>
    <row r="112" spans="1:74" ht="15.75" customHeight="1" x14ac:dyDescent="0.2">
      <c r="A112" s="177">
        <v>7</v>
      </c>
      <c r="B112" s="195" t="s">
        <v>562</v>
      </c>
      <c r="C112" s="195" t="s">
        <v>22</v>
      </c>
      <c r="D112" s="88">
        <v>4720</v>
      </c>
      <c r="E112" s="148">
        <v>398597</v>
      </c>
      <c r="F112" s="196">
        <f t="shared" si="45"/>
        <v>84.448516949152548</v>
      </c>
      <c r="G112" s="156">
        <v>3</v>
      </c>
      <c r="H112" s="156">
        <v>8</v>
      </c>
      <c r="I112" s="156">
        <v>24</v>
      </c>
      <c r="J112" s="88">
        <v>5016</v>
      </c>
      <c r="K112" s="149">
        <v>374461</v>
      </c>
      <c r="L112" s="197">
        <f t="shared" si="46"/>
        <v>74.653309409888351</v>
      </c>
      <c r="M112" s="156">
        <v>2</v>
      </c>
      <c r="N112" s="156">
        <v>11</v>
      </c>
      <c r="O112" s="156">
        <v>40</v>
      </c>
      <c r="P112" s="88">
        <v>5391</v>
      </c>
      <c r="Q112" s="178">
        <v>139268</v>
      </c>
      <c r="R112" s="179">
        <f t="shared" si="47"/>
        <v>25.833426080504545</v>
      </c>
      <c r="S112" s="156">
        <v>10</v>
      </c>
      <c r="T112" s="156">
        <v>56</v>
      </c>
      <c r="U112" s="156">
        <v>154</v>
      </c>
      <c r="V112" s="90">
        <v>6046</v>
      </c>
      <c r="W112" s="152">
        <v>129595</v>
      </c>
      <c r="X112" s="44">
        <f t="shared" si="48"/>
        <v>21.43483294740324</v>
      </c>
      <c r="Y112" s="156">
        <v>13</v>
      </c>
      <c r="Z112" s="156">
        <v>66</v>
      </c>
      <c r="AA112" s="156">
        <v>182</v>
      </c>
      <c r="AB112" s="182">
        <f>4049+2342</f>
        <v>6391</v>
      </c>
      <c r="AC112" s="181">
        <v>420336</v>
      </c>
      <c r="AD112" s="198">
        <f t="shared" si="49"/>
        <v>65.769989047097482</v>
      </c>
      <c r="AE112" s="156">
        <v>5</v>
      </c>
      <c r="AF112" s="156">
        <v>16</v>
      </c>
      <c r="AG112" s="156">
        <v>59</v>
      </c>
      <c r="AH112" s="250">
        <f>4248+2539</f>
        <v>6787</v>
      </c>
      <c r="AI112" s="180">
        <v>404679</v>
      </c>
      <c r="AJ112" s="199">
        <f t="shared" si="50"/>
        <v>59.625607779578608</v>
      </c>
      <c r="AK112" s="156">
        <v>6</v>
      </c>
      <c r="AL112" s="156">
        <v>17</v>
      </c>
      <c r="AM112" s="156">
        <v>66</v>
      </c>
      <c r="AN112" s="232">
        <f t="shared" si="51"/>
        <v>34351</v>
      </c>
      <c r="AO112" s="200">
        <f t="shared" si="52"/>
        <v>1866936</v>
      </c>
      <c r="AP112" s="196">
        <f t="shared" si="53"/>
        <v>54.348810806090071</v>
      </c>
      <c r="AQ112" s="156">
        <v>5</v>
      </c>
      <c r="AR112" s="156">
        <v>22</v>
      </c>
      <c r="AS112" s="237">
        <v>78</v>
      </c>
      <c r="AT112" s="189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</row>
    <row r="113" spans="1:74" ht="15.75" customHeight="1" x14ac:dyDescent="0.2">
      <c r="A113" s="177">
        <v>7</v>
      </c>
      <c r="B113" s="195" t="s">
        <v>568</v>
      </c>
      <c r="C113" s="195" t="s">
        <v>2692</v>
      </c>
      <c r="D113" s="88">
        <v>3725</v>
      </c>
      <c r="E113" s="148">
        <v>68179</v>
      </c>
      <c r="F113" s="196">
        <f t="shared" si="45"/>
        <v>18.303087248322147</v>
      </c>
      <c r="G113" s="156">
        <v>10</v>
      </c>
      <c r="H113" s="156">
        <v>72</v>
      </c>
      <c r="I113" s="156">
        <v>187</v>
      </c>
      <c r="J113" s="88">
        <v>3740</v>
      </c>
      <c r="K113" s="149">
        <v>57276</v>
      </c>
      <c r="L113" s="197">
        <f t="shared" si="46"/>
        <v>15.314438502673797</v>
      </c>
      <c r="M113" s="156">
        <v>13</v>
      </c>
      <c r="N113" s="156">
        <v>81</v>
      </c>
      <c r="O113" s="156">
        <v>208</v>
      </c>
      <c r="P113" s="88">
        <v>3694</v>
      </c>
      <c r="Q113" s="178">
        <v>51871</v>
      </c>
      <c r="R113" s="179">
        <f t="shared" si="47"/>
        <v>14.041959935029778</v>
      </c>
      <c r="S113" s="156">
        <v>15</v>
      </c>
      <c r="T113" s="156">
        <v>84</v>
      </c>
      <c r="U113" s="156">
        <v>216</v>
      </c>
      <c r="V113" s="90">
        <v>3700</v>
      </c>
      <c r="W113" s="152">
        <v>333867</v>
      </c>
      <c r="X113" s="44">
        <f t="shared" si="48"/>
        <v>90.234324324324319</v>
      </c>
      <c r="Y113" s="156">
        <v>1</v>
      </c>
      <c r="Z113" s="156">
        <v>5</v>
      </c>
      <c r="AA113" s="156">
        <v>22</v>
      </c>
      <c r="AB113" s="182">
        <v>3738</v>
      </c>
      <c r="AC113" s="181">
        <v>282917</v>
      </c>
      <c r="AD113" s="198">
        <f t="shared" si="49"/>
        <v>75.68673087212413</v>
      </c>
      <c r="AE113" s="156">
        <v>2</v>
      </c>
      <c r="AF113" s="156">
        <v>8</v>
      </c>
      <c r="AG113" s="156">
        <v>41</v>
      </c>
      <c r="AH113" s="250">
        <v>3565</v>
      </c>
      <c r="AI113" s="180">
        <v>314120</v>
      </c>
      <c r="AJ113" s="199">
        <f t="shared" si="50"/>
        <v>88.112201963534361</v>
      </c>
      <c r="AK113" s="156">
        <v>1</v>
      </c>
      <c r="AL113" s="156">
        <v>7</v>
      </c>
      <c r="AM113" s="156">
        <v>33</v>
      </c>
      <c r="AN113" s="232">
        <f t="shared" si="51"/>
        <v>22162</v>
      </c>
      <c r="AO113" s="200">
        <f t="shared" si="52"/>
        <v>1108230</v>
      </c>
      <c r="AP113" s="196">
        <f t="shared" si="53"/>
        <v>50.005865896579728</v>
      </c>
      <c r="AQ113" s="156">
        <v>6</v>
      </c>
      <c r="AR113" s="156">
        <v>25</v>
      </c>
      <c r="AS113" s="237">
        <v>87</v>
      </c>
      <c r="AT113" s="189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</row>
    <row r="114" spans="1:74" ht="15.75" customHeight="1" x14ac:dyDescent="0.2">
      <c r="A114" s="177">
        <v>7</v>
      </c>
      <c r="B114" s="195" t="s">
        <v>742</v>
      </c>
      <c r="C114" s="195" t="s">
        <v>2692</v>
      </c>
      <c r="D114" s="88">
        <v>15589</v>
      </c>
      <c r="E114" s="148">
        <v>847534</v>
      </c>
      <c r="F114" s="196">
        <f t="shared" si="45"/>
        <v>54.36743857848483</v>
      </c>
      <c r="G114" s="156">
        <v>5</v>
      </c>
      <c r="H114" s="156">
        <v>23</v>
      </c>
      <c r="I114" s="156">
        <v>63</v>
      </c>
      <c r="J114" s="88">
        <v>16109</v>
      </c>
      <c r="K114" s="149">
        <v>834693</v>
      </c>
      <c r="L114" s="197">
        <f t="shared" si="46"/>
        <v>51.815320628220249</v>
      </c>
      <c r="M114" s="156">
        <v>7</v>
      </c>
      <c r="N114" s="156">
        <v>25</v>
      </c>
      <c r="O114" s="156">
        <v>78</v>
      </c>
      <c r="P114" s="88">
        <v>16673</v>
      </c>
      <c r="Q114" s="178">
        <v>853044</v>
      </c>
      <c r="R114" s="179">
        <f t="shared" si="47"/>
        <v>51.163197984765787</v>
      </c>
      <c r="S114" s="156">
        <v>4</v>
      </c>
      <c r="T114" s="156">
        <v>20</v>
      </c>
      <c r="U114" s="156">
        <v>71</v>
      </c>
      <c r="V114" s="90">
        <v>17215</v>
      </c>
      <c r="W114" s="152">
        <v>846432</v>
      </c>
      <c r="X114" s="44">
        <f t="shared" si="48"/>
        <v>49.168283473714787</v>
      </c>
      <c r="Y114" s="156">
        <v>8</v>
      </c>
      <c r="Z114" s="156">
        <v>23</v>
      </c>
      <c r="AA114" s="156">
        <v>84</v>
      </c>
      <c r="AB114" s="182">
        <v>17429</v>
      </c>
      <c r="AC114" s="181">
        <v>777079</v>
      </c>
      <c r="AD114" s="198">
        <f t="shared" si="49"/>
        <v>44.585403637615471</v>
      </c>
      <c r="AE114" s="156">
        <v>10</v>
      </c>
      <c r="AF114" s="156">
        <v>33</v>
      </c>
      <c r="AG114" s="156">
        <v>102</v>
      </c>
      <c r="AH114" s="250">
        <v>17929</v>
      </c>
      <c r="AI114" s="180">
        <v>780408</v>
      </c>
      <c r="AJ114" s="199">
        <f t="shared" si="50"/>
        <v>43.527692565117967</v>
      </c>
      <c r="AK114" s="156">
        <v>8</v>
      </c>
      <c r="AL114" s="156">
        <v>32</v>
      </c>
      <c r="AM114" s="156">
        <v>103</v>
      </c>
      <c r="AN114" s="232">
        <f t="shared" si="51"/>
        <v>100944</v>
      </c>
      <c r="AO114" s="200">
        <f t="shared" si="52"/>
        <v>4939190</v>
      </c>
      <c r="AP114" s="196">
        <f t="shared" si="53"/>
        <v>48.930000792518626</v>
      </c>
      <c r="AQ114" s="156">
        <v>7</v>
      </c>
      <c r="AR114" s="156">
        <v>26</v>
      </c>
      <c r="AS114" s="237">
        <v>88</v>
      </c>
      <c r="AT114" s="189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</row>
    <row r="115" spans="1:74" s="80" customFormat="1" ht="15.75" customHeight="1" x14ac:dyDescent="0.15">
      <c r="A115" s="177">
        <v>7</v>
      </c>
      <c r="B115" s="195" t="s">
        <v>703</v>
      </c>
      <c r="C115" s="195" t="s">
        <v>2718</v>
      </c>
      <c r="D115" s="88">
        <v>6777</v>
      </c>
      <c r="E115" s="148">
        <v>216140</v>
      </c>
      <c r="F115" s="196">
        <f t="shared" si="45"/>
        <v>31.893168068466874</v>
      </c>
      <c r="G115" s="156">
        <v>6</v>
      </c>
      <c r="H115" s="156">
        <v>42</v>
      </c>
      <c r="I115" s="156">
        <v>126</v>
      </c>
      <c r="J115" s="88">
        <v>6825</v>
      </c>
      <c r="K115" s="149">
        <v>252942</v>
      </c>
      <c r="L115" s="197">
        <f t="shared" si="46"/>
        <v>37.061098901098902</v>
      </c>
      <c r="M115" s="156">
        <v>9</v>
      </c>
      <c r="N115" s="156">
        <v>42</v>
      </c>
      <c r="O115" s="156">
        <v>115</v>
      </c>
      <c r="P115" s="88">
        <v>6833</v>
      </c>
      <c r="Q115" s="178">
        <v>303197</v>
      </c>
      <c r="R115" s="179">
        <f t="shared" si="47"/>
        <v>44.372457193033803</v>
      </c>
      <c r="S115" s="156">
        <v>5</v>
      </c>
      <c r="T115" s="156">
        <v>24</v>
      </c>
      <c r="U115" s="156">
        <v>82</v>
      </c>
      <c r="V115" s="90">
        <v>6805</v>
      </c>
      <c r="W115" s="152">
        <v>346051</v>
      </c>
      <c r="X115" s="44">
        <f t="shared" si="48"/>
        <v>50.852461425422483</v>
      </c>
      <c r="Y115" s="156">
        <v>7</v>
      </c>
      <c r="Z115" s="156">
        <v>20</v>
      </c>
      <c r="AA115" s="156">
        <v>73</v>
      </c>
      <c r="AB115" s="182">
        <f>6527+115</f>
        <v>6642</v>
      </c>
      <c r="AC115" s="181">
        <v>352049</v>
      </c>
      <c r="AD115" s="198">
        <f t="shared" si="49"/>
        <v>53.0034628124059</v>
      </c>
      <c r="AE115" s="156">
        <v>8</v>
      </c>
      <c r="AF115" s="156">
        <v>22</v>
      </c>
      <c r="AG115" s="156">
        <v>79</v>
      </c>
      <c r="AH115" s="250">
        <f>6513+110</f>
        <v>6623</v>
      </c>
      <c r="AI115" s="180">
        <v>449699</v>
      </c>
      <c r="AJ115" s="199">
        <f t="shared" si="50"/>
        <v>67.899592329759926</v>
      </c>
      <c r="AK115" s="156">
        <v>3</v>
      </c>
      <c r="AL115" s="156">
        <v>12</v>
      </c>
      <c r="AM115" s="156">
        <v>55</v>
      </c>
      <c r="AN115" s="232">
        <f t="shared" si="51"/>
        <v>40505</v>
      </c>
      <c r="AO115" s="200">
        <f t="shared" si="52"/>
        <v>1920078</v>
      </c>
      <c r="AP115" s="196">
        <f t="shared" si="53"/>
        <v>47.403481051722011</v>
      </c>
      <c r="AQ115" s="156">
        <v>8</v>
      </c>
      <c r="AR115" s="156">
        <v>27</v>
      </c>
      <c r="AS115" s="237">
        <v>91</v>
      </c>
      <c r="AT115" s="189"/>
      <c r="AU115" s="85"/>
      <c r="AV115" s="184"/>
      <c r="AW115" s="184"/>
      <c r="AX115" s="184"/>
      <c r="AY115" s="184"/>
      <c r="AZ115" s="184"/>
      <c r="BA115" s="184"/>
      <c r="BB115" s="184"/>
      <c r="BC115" s="184"/>
      <c r="BD115" s="184"/>
      <c r="BE115" s="184"/>
      <c r="BF115" s="184"/>
      <c r="BG115" s="184"/>
      <c r="BH115" s="184"/>
      <c r="BI115" s="184"/>
      <c r="BJ115" s="184"/>
      <c r="BK115" s="184"/>
      <c r="BL115" s="184"/>
      <c r="BM115" s="184"/>
      <c r="BN115" s="184"/>
      <c r="BO115" s="184"/>
      <c r="BP115" s="184"/>
      <c r="BQ115" s="184"/>
      <c r="BR115" s="184"/>
      <c r="BS115" s="184"/>
      <c r="BT115" s="184"/>
      <c r="BU115" s="184"/>
      <c r="BV115" s="184"/>
    </row>
    <row r="116" spans="1:74" ht="15.75" customHeight="1" x14ac:dyDescent="0.2">
      <c r="A116" s="177">
        <v>7</v>
      </c>
      <c r="B116" s="195" t="s">
        <v>455</v>
      </c>
      <c r="C116" s="195" t="s">
        <v>2718</v>
      </c>
      <c r="D116" s="88">
        <v>2219</v>
      </c>
      <c r="E116" s="148">
        <v>68986</v>
      </c>
      <c r="F116" s="196">
        <f t="shared" si="45"/>
        <v>31.088778729157276</v>
      </c>
      <c r="G116" s="156">
        <v>7</v>
      </c>
      <c r="H116" s="156">
        <v>44</v>
      </c>
      <c r="I116" s="156">
        <v>129</v>
      </c>
      <c r="J116" s="88">
        <v>2220</v>
      </c>
      <c r="K116" s="149">
        <v>126946</v>
      </c>
      <c r="L116" s="197">
        <f t="shared" si="46"/>
        <v>57.182882882882886</v>
      </c>
      <c r="M116" s="156">
        <v>5</v>
      </c>
      <c r="N116" s="156">
        <v>20</v>
      </c>
      <c r="O116" s="156">
        <v>67</v>
      </c>
      <c r="P116" s="88">
        <v>2220</v>
      </c>
      <c r="Q116" s="178">
        <v>95994</v>
      </c>
      <c r="R116" s="179">
        <f t="shared" si="47"/>
        <v>43.240540540540543</v>
      </c>
      <c r="S116" s="156">
        <v>7</v>
      </c>
      <c r="T116" s="156">
        <v>27</v>
      </c>
      <c r="U116" s="156">
        <v>86</v>
      </c>
      <c r="V116" s="90">
        <v>2160</v>
      </c>
      <c r="W116" s="152">
        <v>88605</v>
      </c>
      <c r="X116" s="44">
        <f t="shared" si="48"/>
        <v>41.020833333333336</v>
      </c>
      <c r="Y116" s="156">
        <v>9</v>
      </c>
      <c r="Z116" s="156">
        <v>30</v>
      </c>
      <c r="AA116" s="156">
        <v>101</v>
      </c>
      <c r="AB116" s="182">
        <v>2114</v>
      </c>
      <c r="AC116" s="181">
        <v>100414</v>
      </c>
      <c r="AD116" s="198">
        <f t="shared" si="49"/>
        <v>47.499526963103122</v>
      </c>
      <c r="AE116" s="156">
        <v>9</v>
      </c>
      <c r="AF116" s="156">
        <v>29</v>
      </c>
      <c r="AG116" s="156">
        <v>93</v>
      </c>
      <c r="AH116" s="250">
        <v>2062</v>
      </c>
      <c r="AI116" s="180">
        <v>83098</v>
      </c>
      <c r="AJ116" s="199">
        <f t="shared" si="50"/>
        <v>40.299709020368574</v>
      </c>
      <c r="AK116" s="156">
        <v>11</v>
      </c>
      <c r="AL116" s="156">
        <v>41</v>
      </c>
      <c r="AM116" s="156">
        <v>117</v>
      </c>
      <c r="AN116" s="232">
        <f t="shared" si="51"/>
        <v>12995</v>
      </c>
      <c r="AO116" s="200">
        <f t="shared" si="52"/>
        <v>564043</v>
      </c>
      <c r="AP116" s="196">
        <f t="shared" si="53"/>
        <v>43.404617160446328</v>
      </c>
      <c r="AQ116" s="156">
        <v>9</v>
      </c>
      <c r="AR116" s="156">
        <v>33</v>
      </c>
      <c r="AS116" s="237">
        <v>101</v>
      </c>
      <c r="AT116" s="189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</row>
    <row r="117" spans="1:74" ht="15.75" customHeight="1" x14ac:dyDescent="0.2">
      <c r="A117" s="177">
        <v>7</v>
      </c>
      <c r="B117" s="195" t="s">
        <v>730</v>
      </c>
      <c r="C117" s="195" t="s">
        <v>2692</v>
      </c>
      <c r="D117" s="88">
        <v>5081</v>
      </c>
      <c r="E117" s="148">
        <v>54421</v>
      </c>
      <c r="F117" s="196">
        <f t="shared" si="45"/>
        <v>10.710686872662862</v>
      </c>
      <c r="G117" s="156">
        <v>15</v>
      </c>
      <c r="H117" s="156">
        <v>92</v>
      </c>
      <c r="I117" s="177">
        <v>230</v>
      </c>
      <c r="J117" s="88">
        <v>5095</v>
      </c>
      <c r="K117" s="149">
        <v>27324</v>
      </c>
      <c r="L117" s="197">
        <f t="shared" si="46"/>
        <v>5.3629048086359177</v>
      </c>
      <c r="M117" s="156">
        <v>20</v>
      </c>
      <c r="N117" s="156">
        <v>104</v>
      </c>
      <c r="O117" s="177">
        <v>258</v>
      </c>
      <c r="P117" s="88">
        <v>5052</v>
      </c>
      <c r="Q117" s="178">
        <v>144484</v>
      </c>
      <c r="R117" s="179">
        <f t="shared" si="47"/>
        <v>28.599366587490103</v>
      </c>
      <c r="S117" s="156">
        <v>9</v>
      </c>
      <c r="T117" s="156">
        <v>52</v>
      </c>
      <c r="U117" s="156">
        <v>144</v>
      </c>
      <c r="V117" s="90">
        <v>5052</v>
      </c>
      <c r="W117" s="152">
        <v>350491</v>
      </c>
      <c r="X117" s="44">
        <f t="shared" si="48"/>
        <v>69.376682501979417</v>
      </c>
      <c r="Y117" s="156">
        <v>2</v>
      </c>
      <c r="Z117" s="156">
        <v>7</v>
      </c>
      <c r="AA117" s="156">
        <v>37</v>
      </c>
      <c r="AB117" s="182">
        <v>5246</v>
      </c>
      <c r="AC117" s="181">
        <v>313417</v>
      </c>
      <c r="AD117" s="198">
        <f t="shared" si="49"/>
        <v>59.743995425085778</v>
      </c>
      <c r="AE117" s="156">
        <v>7</v>
      </c>
      <c r="AF117" s="156">
        <v>18</v>
      </c>
      <c r="AG117" s="156">
        <v>69</v>
      </c>
      <c r="AH117" s="250">
        <v>5323</v>
      </c>
      <c r="AI117" s="180">
        <v>229323</v>
      </c>
      <c r="AJ117" s="199">
        <f t="shared" si="50"/>
        <v>43.081532970129629</v>
      </c>
      <c r="AK117" s="156">
        <v>9</v>
      </c>
      <c r="AL117" s="156">
        <v>33</v>
      </c>
      <c r="AM117" s="156">
        <v>105</v>
      </c>
      <c r="AN117" s="232">
        <f t="shared" si="51"/>
        <v>30849</v>
      </c>
      <c r="AO117" s="200">
        <f t="shared" si="52"/>
        <v>1119460</v>
      </c>
      <c r="AP117" s="196">
        <f t="shared" si="53"/>
        <v>36.288372394567084</v>
      </c>
      <c r="AQ117" s="156">
        <v>10</v>
      </c>
      <c r="AR117" s="156">
        <v>43</v>
      </c>
      <c r="AS117" s="237">
        <v>122</v>
      </c>
      <c r="AT117" s="123"/>
      <c r="AV117" s="123"/>
      <c r="AW117" s="123"/>
      <c r="AX117" s="123"/>
      <c r="AY117" s="123"/>
      <c r="AZ117" s="123"/>
      <c r="BA117" s="123"/>
      <c r="BB117" s="123"/>
      <c r="BC117" s="123"/>
      <c r="BD117" s="123"/>
      <c r="BE117" s="123"/>
    </row>
    <row r="118" spans="1:74" ht="15.75" customHeight="1" x14ac:dyDescent="0.2">
      <c r="A118" s="177">
        <v>7</v>
      </c>
      <c r="B118" s="195" t="s">
        <v>186</v>
      </c>
      <c r="C118" s="195" t="s">
        <v>57</v>
      </c>
      <c r="D118" s="88">
        <v>4705</v>
      </c>
      <c r="E118" s="148">
        <v>69447</v>
      </c>
      <c r="F118" s="196">
        <f t="shared" si="45"/>
        <v>14.760255047821467</v>
      </c>
      <c r="G118" s="156">
        <v>14</v>
      </c>
      <c r="H118" s="156">
        <v>83</v>
      </c>
      <c r="I118" s="156">
        <v>208</v>
      </c>
      <c r="J118" s="88">
        <v>4877</v>
      </c>
      <c r="K118" s="149">
        <v>292061</v>
      </c>
      <c r="L118" s="197">
        <f t="shared" si="46"/>
        <v>59.885380356776707</v>
      </c>
      <c r="M118" s="156">
        <v>4</v>
      </c>
      <c r="N118" s="156">
        <v>18</v>
      </c>
      <c r="O118" s="156">
        <v>58</v>
      </c>
      <c r="P118" s="88">
        <v>4911</v>
      </c>
      <c r="Q118" s="178">
        <v>201526</v>
      </c>
      <c r="R118" s="179">
        <f t="shared" si="47"/>
        <v>41.035634290368563</v>
      </c>
      <c r="S118" s="156">
        <v>8</v>
      </c>
      <c r="T118" s="156">
        <v>32</v>
      </c>
      <c r="U118" s="156">
        <v>97</v>
      </c>
      <c r="V118" s="90">
        <v>4964</v>
      </c>
      <c r="W118" s="152">
        <v>159164</v>
      </c>
      <c r="X118" s="44">
        <f t="shared" si="48"/>
        <v>32.063658340048349</v>
      </c>
      <c r="Y118" s="156">
        <v>10</v>
      </c>
      <c r="Z118" s="156">
        <v>45</v>
      </c>
      <c r="AA118" s="156">
        <v>130</v>
      </c>
      <c r="AB118" s="182">
        <f>5007+52</f>
        <v>5059</v>
      </c>
      <c r="AC118" s="181">
        <v>163949</v>
      </c>
      <c r="AD118" s="198">
        <f t="shared" si="49"/>
        <v>32.407392765368648</v>
      </c>
      <c r="AE118" s="156">
        <v>11</v>
      </c>
      <c r="AF118" s="156">
        <v>50</v>
      </c>
      <c r="AG118" s="156">
        <v>141</v>
      </c>
      <c r="AH118" s="250">
        <f>4962+51</f>
        <v>5013</v>
      </c>
      <c r="AI118" s="180">
        <v>173373</v>
      </c>
      <c r="AJ118" s="199">
        <f t="shared" si="50"/>
        <v>34.584679832435668</v>
      </c>
      <c r="AK118" s="156">
        <v>13</v>
      </c>
      <c r="AL118" s="156">
        <v>50</v>
      </c>
      <c r="AM118" s="156">
        <v>140</v>
      </c>
      <c r="AN118" s="232">
        <f t="shared" si="51"/>
        <v>29529</v>
      </c>
      <c r="AO118" s="200">
        <f t="shared" si="52"/>
        <v>1059520</v>
      </c>
      <c r="AP118" s="196">
        <f t="shared" si="53"/>
        <v>35.88065969047377</v>
      </c>
      <c r="AQ118" s="156">
        <v>11</v>
      </c>
      <c r="AR118" s="156">
        <v>44</v>
      </c>
      <c r="AS118" s="237">
        <v>124</v>
      </c>
      <c r="AT118" s="123"/>
      <c r="AV118" s="123"/>
      <c r="AW118" s="123"/>
      <c r="AX118" s="123"/>
      <c r="AY118" s="123"/>
      <c r="AZ118" s="123"/>
      <c r="BA118" s="123"/>
      <c r="BB118" s="123"/>
      <c r="BC118" s="123"/>
      <c r="BD118" s="123"/>
      <c r="BE118" s="123"/>
    </row>
    <row r="119" spans="1:74" ht="15.75" customHeight="1" x14ac:dyDescent="0.2">
      <c r="A119" s="177">
        <v>7</v>
      </c>
      <c r="B119" s="195" t="s">
        <v>461</v>
      </c>
      <c r="C119" s="195" t="s">
        <v>2727</v>
      </c>
      <c r="D119" s="88">
        <v>9813</v>
      </c>
      <c r="E119" s="148">
        <v>176591</v>
      </c>
      <c r="F119" s="196">
        <f t="shared" si="45"/>
        <v>17.995618057678591</v>
      </c>
      <c r="G119" s="156">
        <v>11</v>
      </c>
      <c r="H119" s="156">
        <v>77</v>
      </c>
      <c r="I119" s="156">
        <v>193</v>
      </c>
      <c r="J119" s="88">
        <v>9825</v>
      </c>
      <c r="K119" s="149">
        <v>220460</v>
      </c>
      <c r="L119" s="197">
        <f t="shared" si="46"/>
        <v>22.438676844783714</v>
      </c>
      <c r="M119" s="156">
        <v>11</v>
      </c>
      <c r="N119" s="156">
        <v>62</v>
      </c>
      <c r="O119" s="156">
        <v>167</v>
      </c>
      <c r="P119" s="88">
        <v>9890</v>
      </c>
      <c r="Q119" s="178">
        <v>178577</v>
      </c>
      <c r="R119" s="179">
        <f t="shared" si="47"/>
        <v>18.056319514661276</v>
      </c>
      <c r="S119" s="156">
        <v>12</v>
      </c>
      <c r="T119" s="156">
        <v>75</v>
      </c>
      <c r="U119" s="156">
        <v>195</v>
      </c>
      <c r="V119" s="90">
        <v>9890</v>
      </c>
      <c r="W119" s="152">
        <v>212098</v>
      </c>
      <c r="X119" s="44">
        <f t="shared" si="48"/>
        <v>21.445702730030334</v>
      </c>
      <c r="Y119" s="156">
        <v>12</v>
      </c>
      <c r="Z119" s="156">
        <v>65</v>
      </c>
      <c r="AA119" s="156">
        <v>181</v>
      </c>
      <c r="AB119" s="182">
        <v>9996</v>
      </c>
      <c r="AC119" s="181">
        <v>301512</v>
      </c>
      <c r="AD119" s="198">
        <f t="shared" si="49"/>
        <v>30.163265306122447</v>
      </c>
      <c r="AE119" s="156">
        <v>12</v>
      </c>
      <c r="AF119" s="156">
        <v>54</v>
      </c>
      <c r="AG119" s="156">
        <v>150</v>
      </c>
      <c r="AH119" s="250">
        <v>10082</v>
      </c>
      <c r="AI119" s="180">
        <v>430215</v>
      </c>
      <c r="AJ119" s="199">
        <f t="shared" si="50"/>
        <v>42.671592937909146</v>
      </c>
      <c r="AK119" s="156">
        <v>10</v>
      </c>
      <c r="AL119" s="156">
        <v>34</v>
      </c>
      <c r="AM119" s="156">
        <v>107</v>
      </c>
      <c r="AN119" s="232">
        <f t="shared" si="51"/>
        <v>59496</v>
      </c>
      <c r="AO119" s="200">
        <f t="shared" si="52"/>
        <v>1519453</v>
      </c>
      <c r="AP119" s="196">
        <f t="shared" si="53"/>
        <v>25.538742100309264</v>
      </c>
      <c r="AQ119" s="156">
        <v>12</v>
      </c>
      <c r="AR119" s="156">
        <v>61</v>
      </c>
      <c r="AS119" s="237">
        <v>170</v>
      </c>
      <c r="AT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</row>
    <row r="120" spans="1:74" ht="15.75" customHeight="1" x14ac:dyDescent="0.2">
      <c r="A120" s="177">
        <v>7</v>
      </c>
      <c r="B120" s="195" t="s">
        <v>543</v>
      </c>
      <c r="C120" s="195" t="s">
        <v>57</v>
      </c>
      <c r="D120" s="88">
        <v>9454</v>
      </c>
      <c r="E120" s="148">
        <v>95819</v>
      </c>
      <c r="F120" s="196">
        <f t="shared" si="45"/>
        <v>10.135286651152951</v>
      </c>
      <c r="G120" s="156">
        <v>16</v>
      </c>
      <c r="H120" s="156">
        <v>93</v>
      </c>
      <c r="I120" s="177">
        <v>233</v>
      </c>
      <c r="J120" s="88">
        <v>9460</v>
      </c>
      <c r="K120" s="149">
        <v>87018</v>
      </c>
      <c r="L120" s="197">
        <f t="shared" si="46"/>
        <v>9.1985200845665958</v>
      </c>
      <c r="M120" s="156">
        <v>17</v>
      </c>
      <c r="N120" s="156">
        <v>96</v>
      </c>
      <c r="O120" s="177">
        <v>245</v>
      </c>
      <c r="P120" s="88">
        <v>9630</v>
      </c>
      <c r="Q120" s="178">
        <v>225333</v>
      </c>
      <c r="R120" s="179">
        <f t="shared" si="47"/>
        <v>23.399065420560749</v>
      </c>
      <c r="S120" s="156">
        <v>11</v>
      </c>
      <c r="T120" s="156">
        <v>58</v>
      </c>
      <c r="U120" s="156">
        <v>166</v>
      </c>
      <c r="V120" s="90">
        <v>9740</v>
      </c>
      <c r="W120" s="152">
        <v>230188</v>
      </c>
      <c r="X120" s="44">
        <f t="shared" si="48"/>
        <v>23.633264887063657</v>
      </c>
      <c r="Y120" s="156">
        <v>11</v>
      </c>
      <c r="Z120" s="156">
        <v>63</v>
      </c>
      <c r="AA120" s="156">
        <v>171</v>
      </c>
      <c r="AB120" s="182">
        <v>9838</v>
      </c>
      <c r="AC120" s="181">
        <v>238806</v>
      </c>
      <c r="AD120" s="198">
        <f t="shared" si="49"/>
        <v>24.27383614555804</v>
      </c>
      <c r="AE120" s="156">
        <v>13</v>
      </c>
      <c r="AF120" s="156">
        <v>61</v>
      </c>
      <c r="AG120" s="156">
        <v>175</v>
      </c>
      <c r="AH120" s="250">
        <v>9800</v>
      </c>
      <c r="AI120" s="180">
        <v>345787</v>
      </c>
      <c r="AJ120" s="199">
        <f t="shared" si="50"/>
        <v>35.284387755102038</v>
      </c>
      <c r="AK120" s="156">
        <v>12</v>
      </c>
      <c r="AL120" s="156">
        <v>47</v>
      </c>
      <c r="AM120" s="156">
        <v>134</v>
      </c>
      <c r="AN120" s="232">
        <f t="shared" si="51"/>
        <v>57922</v>
      </c>
      <c r="AO120" s="200">
        <f t="shared" si="52"/>
        <v>1222951</v>
      </c>
      <c r="AP120" s="196">
        <f t="shared" si="53"/>
        <v>21.113756431062463</v>
      </c>
      <c r="AQ120" s="156">
        <v>13</v>
      </c>
      <c r="AR120" s="156">
        <v>69</v>
      </c>
      <c r="AS120" s="237">
        <v>189</v>
      </c>
      <c r="AT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</row>
    <row r="121" spans="1:74" ht="15.75" customHeight="1" x14ac:dyDescent="0.2">
      <c r="A121" s="177">
        <v>7</v>
      </c>
      <c r="B121" s="195" t="s">
        <v>648</v>
      </c>
      <c r="C121" s="195" t="s">
        <v>57</v>
      </c>
      <c r="D121" s="88">
        <v>14070</v>
      </c>
      <c r="E121" s="148">
        <v>213155</v>
      </c>
      <c r="F121" s="196">
        <f t="shared" si="45"/>
        <v>15.149609097370291</v>
      </c>
      <c r="G121" s="156">
        <v>13</v>
      </c>
      <c r="H121" s="156">
        <v>82</v>
      </c>
      <c r="I121" s="156">
        <v>206</v>
      </c>
      <c r="J121" s="88">
        <v>14077</v>
      </c>
      <c r="K121" s="149">
        <v>214351</v>
      </c>
      <c r="L121" s="197">
        <f t="shared" si="46"/>
        <v>15.227037010726717</v>
      </c>
      <c r="M121" s="156">
        <v>14</v>
      </c>
      <c r="N121" s="156">
        <v>82</v>
      </c>
      <c r="O121" s="156">
        <v>210</v>
      </c>
      <c r="P121" s="88">
        <v>14068</v>
      </c>
      <c r="Q121" s="178">
        <v>230057</v>
      </c>
      <c r="R121" s="179">
        <f t="shared" si="47"/>
        <v>16.353212965595677</v>
      </c>
      <c r="S121" s="156">
        <v>13</v>
      </c>
      <c r="T121" s="156">
        <v>79</v>
      </c>
      <c r="U121" s="156">
        <v>202</v>
      </c>
      <c r="V121" s="90">
        <v>13950</v>
      </c>
      <c r="W121" s="152">
        <v>276329</v>
      </c>
      <c r="X121" s="44">
        <f t="shared" si="48"/>
        <v>19.808530465949822</v>
      </c>
      <c r="Y121" s="156">
        <v>15</v>
      </c>
      <c r="Z121" s="156">
        <v>71</v>
      </c>
      <c r="AA121" s="156">
        <v>191</v>
      </c>
      <c r="AB121" s="182">
        <v>13873</v>
      </c>
      <c r="AC121" s="181">
        <v>305414</v>
      </c>
      <c r="AD121" s="198">
        <f t="shared" si="49"/>
        <v>22.014993152166078</v>
      </c>
      <c r="AE121" s="156">
        <v>15</v>
      </c>
      <c r="AF121" s="156">
        <v>68</v>
      </c>
      <c r="AG121" s="156">
        <v>185</v>
      </c>
      <c r="AH121" s="250">
        <v>13698</v>
      </c>
      <c r="AI121" s="180">
        <v>405998</v>
      </c>
      <c r="AJ121" s="199">
        <f t="shared" si="50"/>
        <v>29.639217404000583</v>
      </c>
      <c r="AK121" s="156">
        <v>15</v>
      </c>
      <c r="AL121" s="156">
        <v>60</v>
      </c>
      <c r="AM121" s="156">
        <v>158</v>
      </c>
      <c r="AN121" s="232">
        <f t="shared" si="51"/>
        <v>83736</v>
      </c>
      <c r="AO121" s="200">
        <f t="shared" si="52"/>
        <v>1645304</v>
      </c>
      <c r="AP121" s="196">
        <f t="shared" si="53"/>
        <v>19.648705455240279</v>
      </c>
      <c r="AQ121" s="156">
        <v>14</v>
      </c>
      <c r="AR121" s="156">
        <v>71</v>
      </c>
      <c r="AS121" s="237">
        <v>196</v>
      </c>
      <c r="AT121" s="123"/>
      <c r="AV121" s="123"/>
      <c r="AW121" s="123"/>
      <c r="AX121" s="123"/>
      <c r="AY121" s="123"/>
      <c r="AZ121" s="123"/>
      <c r="BA121" s="123"/>
      <c r="BB121" s="123"/>
      <c r="BC121" s="123"/>
      <c r="BD121" s="123"/>
      <c r="BE121" s="123"/>
    </row>
    <row r="122" spans="1:74" ht="15.75" customHeight="1" x14ac:dyDescent="0.2">
      <c r="A122" s="177">
        <v>7</v>
      </c>
      <c r="B122" s="195" t="s">
        <v>580</v>
      </c>
      <c r="C122" s="195" t="s">
        <v>113</v>
      </c>
      <c r="D122" s="88">
        <v>3139</v>
      </c>
      <c r="E122" s="148">
        <v>77361</v>
      </c>
      <c r="F122" s="196">
        <f t="shared" si="45"/>
        <v>24.64510990761389</v>
      </c>
      <c r="G122" s="156">
        <v>8</v>
      </c>
      <c r="H122" s="156">
        <v>57</v>
      </c>
      <c r="I122" s="156">
        <v>157</v>
      </c>
      <c r="J122" s="88">
        <v>3162</v>
      </c>
      <c r="K122" s="149">
        <v>77719</v>
      </c>
      <c r="L122" s="197">
        <f t="shared" si="46"/>
        <v>24.579063883617962</v>
      </c>
      <c r="M122" s="156">
        <v>10</v>
      </c>
      <c r="N122" s="156">
        <v>56</v>
      </c>
      <c r="O122" s="156">
        <v>158</v>
      </c>
      <c r="P122" s="88">
        <v>3272</v>
      </c>
      <c r="Q122" s="178">
        <v>25657</v>
      </c>
      <c r="R122" s="179">
        <f t="shared" si="47"/>
        <v>7.8413814180929098</v>
      </c>
      <c r="S122" s="156">
        <v>18</v>
      </c>
      <c r="T122" s="156">
        <v>100</v>
      </c>
      <c r="U122" s="177">
        <v>250</v>
      </c>
      <c r="V122" s="90">
        <v>3340</v>
      </c>
      <c r="W122" s="152">
        <v>29138</v>
      </c>
      <c r="X122" s="44">
        <f t="shared" si="48"/>
        <v>8.723952095808384</v>
      </c>
      <c r="Y122" s="156">
        <v>19</v>
      </c>
      <c r="Z122" s="156">
        <v>100</v>
      </c>
      <c r="AA122" s="177">
        <v>250</v>
      </c>
      <c r="AB122" s="182">
        <v>3479</v>
      </c>
      <c r="AC122" s="181">
        <v>82676</v>
      </c>
      <c r="AD122" s="198">
        <f t="shared" si="49"/>
        <v>23.764300086231675</v>
      </c>
      <c r="AE122" s="156">
        <v>14</v>
      </c>
      <c r="AF122" s="156">
        <v>64</v>
      </c>
      <c r="AG122" s="156">
        <v>178</v>
      </c>
      <c r="AH122" s="250">
        <v>3526</v>
      </c>
      <c r="AI122" s="180">
        <v>38676</v>
      </c>
      <c r="AJ122" s="199">
        <f t="shared" si="50"/>
        <v>10.968803176403856</v>
      </c>
      <c r="AK122" s="156">
        <v>17</v>
      </c>
      <c r="AL122" s="156">
        <v>94</v>
      </c>
      <c r="AM122" s="177">
        <v>243</v>
      </c>
      <c r="AN122" s="232">
        <f t="shared" si="51"/>
        <v>19918</v>
      </c>
      <c r="AO122" s="200">
        <f t="shared" si="52"/>
        <v>331227</v>
      </c>
      <c r="AP122" s="196">
        <f t="shared" si="53"/>
        <v>16.629531077417411</v>
      </c>
      <c r="AQ122" s="156">
        <v>15</v>
      </c>
      <c r="AR122" s="156">
        <v>83</v>
      </c>
      <c r="AS122" s="237">
        <v>214</v>
      </c>
      <c r="AT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</row>
    <row r="123" spans="1:74" ht="15.75" customHeight="1" x14ac:dyDescent="0.2">
      <c r="A123" s="177">
        <v>7</v>
      </c>
      <c r="B123" s="195" t="s">
        <v>708</v>
      </c>
      <c r="C123" s="195" t="s">
        <v>57</v>
      </c>
      <c r="D123" s="88">
        <v>8012</v>
      </c>
      <c r="E123" s="148">
        <v>52425</v>
      </c>
      <c r="F123" s="196">
        <f t="shared" si="45"/>
        <v>6.543310034947579</v>
      </c>
      <c r="G123" s="156">
        <v>20</v>
      </c>
      <c r="H123" s="156">
        <v>102</v>
      </c>
      <c r="I123" s="177">
        <v>253</v>
      </c>
      <c r="J123" s="88">
        <v>8019</v>
      </c>
      <c r="K123" s="149">
        <v>71364</v>
      </c>
      <c r="L123" s="197">
        <f t="shared" si="46"/>
        <v>8.8993640104751215</v>
      </c>
      <c r="M123" s="156">
        <v>18</v>
      </c>
      <c r="N123" s="156">
        <v>97</v>
      </c>
      <c r="O123" s="177">
        <v>247</v>
      </c>
      <c r="P123" s="88">
        <v>8012</v>
      </c>
      <c r="Q123" s="178">
        <v>91111</v>
      </c>
      <c r="R123" s="179">
        <f t="shared" si="47"/>
        <v>11.371817274088867</v>
      </c>
      <c r="S123" s="156">
        <v>16</v>
      </c>
      <c r="T123" s="156">
        <v>93</v>
      </c>
      <c r="U123" s="177">
        <v>231</v>
      </c>
      <c r="V123" s="90">
        <v>7855</v>
      </c>
      <c r="W123" s="152">
        <v>112110</v>
      </c>
      <c r="X123" s="44">
        <f t="shared" si="48"/>
        <v>14.272437937619351</v>
      </c>
      <c r="Y123" s="156">
        <v>17</v>
      </c>
      <c r="Z123" s="156">
        <v>85</v>
      </c>
      <c r="AA123" s="156">
        <v>222</v>
      </c>
      <c r="AB123" s="182">
        <f>5414+2962</f>
        <v>8376</v>
      </c>
      <c r="AC123" s="181">
        <v>143868</v>
      </c>
      <c r="AD123" s="198">
        <f t="shared" si="49"/>
        <v>17.176217765042981</v>
      </c>
      <c r="AE123" s="156">
        <v>17</v>
      </c>
      <c r="AF123" s="156">
        <v>80</v>
      </c>
      <c r="AG123" s="156">
        <v>215</v>
      </c>
      <c r="AH123" s="250">
        <f>5291+3070</f>
        <v>8361</v>
      </c>
      <c r="AI123" s="180">
        <v>276591</v>
      </c>
      <c r="AJ123" s="199">
        <f t="shared" si="50"/>
        <v>33.081090778615</v>
      </c>
      <c r="AK123" s="156">
        <v>14</v>
      </c>
      <c r="AL123" s="156">
        <v>53</v>
      </c>
      <c r="AM123" s="156">
        <v>144</v>
      </c>
      <c r="AN123" s="232">
        <f t="shared" si="51"/>
        <v>48635</v>
      </c>
      <c r="AO123" s="200">
        <f t="shared" si="52"/>
        <v>747469</v>
      </c>
      <c r="AP123" s="196">
        <f t="shared" si="53"/>
        <v>15.368952400534594</v>
      </c>
      <c r="AQ123" s="156">
        <v>16</v>
      </c>
      <c r="AR123" s="156">
        <v>87</v>
      </c>
      <c r="AS123" s="237">
        <v>220</v>
      </c>
      <c r="AT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</row>
    <row r="124" spans="1:74" ht="15.75" customHeight="1" x14ac:dyDescent="0.2">
      <c r="A124" s="177">
        <v>7</v>
      </c>
      <c r="B124" s="195" t="s">
        <v>257</v>
      </c>
      <c r="C124" s="195" t="s">
        <v>2727</v>
      </c>
      <c r="D124" s="88">
        <v>5580</v>
      </c>
      <c r="E124" s="148">
        <v>114231</v>
      </c>
      <c r="F124" s="196">
        <f t="shared" si="45"/>
        <v>20.471505376344087</v>
      </c>
      <c r="G124" s="156">
        <v>9</v>
      </c>
      <c r="H124" s="156">
        <v>67</v>
      </c>
      <c r="I124" s="156">
        <v>179</v>
      </c>
      <c r="J124" s="88">
        <v>5580</v>
      </c>
      <c r="K124" s="149">
        <v>97356</v>
      </c>
      <c r="L124" s="197">
        <f t="shared" si="46"/>
        <v>17.447311827956991</v>
      </c>
      <c r="M124" s="156">
        <v>12</v>
      </c>
      <c r="N124" s="156">
        <v>72</v>
      </c>
      <c r="O124" s="156">
        <v>194</v>
      </c>
      <c r="P124" s="88">
        <v>5579</v>
      </c>
      <c r="Q124" s="178">
        <v>85602</v>
      </c>
      <c r="R124" s="179">
        <f t="shared" si="47"/>
        <v>15.343609965943717</v>
      </c>
      <c r="S124" s="156">
        <v>14</v>
      </c>
      <c r="T124" s="156">
        <v>82</v>
      </c>
      <c r="U124" s="156">
        <v>210</v>
      </c>
      <c r="V124" s="90">
        <v>5560</v>
      </c>
      <c r="W124" s="152">
        <v>67644</v>
      </c>
      <c r="X124" s="44">
        <f t="shared" si="48"/>
        <v>12.166187050359712</v>
      </c>
      <c r="Y124" s="156">
        <v>18</v>
      </c>
      <c r="Z124" s="156">
        <v>91</v>
      </c>
      <c r="AA124" s="177">
        <v>230</v>
      </c>
      <c r="AB124" s="182">
        <v>5679</v>
      </c>
      <c r="AC124" s="181">
        <v>62582</v>
      </c>
      <c r="AD124" s="198">
        <f t="shared" si="49"/>
        <v>11.019897869343195</v>
      </c>
      <c r="AE124" s="156">
        <v>20</v>
      </c>
      <c r="AF124" s="156">
        <v>96</v>
      </c>
      <c r="AG124" s="177">
        <v>243</v>
      </c>
      <c r="AH124" s="250">
        <v>5776</v>
      </c>
      <c r="AI124" s="180">
        <v>53188</v>
      </c>
      <c r="AJ124" s="199">
        <f t="shared" si="50"/>
        <v>9.2084487534626032</v>
      </c>
      <c r="AK124" s="156">
        <v>19</v>
      </c>
      <c r="AL124" s="156">
        <v>100</v>
      </c>
      <c r="AM124" s="177">
        <v>255</v>
      </c>
      <c r="AN124" s="232">
        <f t="shared" si="51"/>
        <v>33754</v>
      </c>
      <c r="AO124" s="200">
        <f t="shared" si="52"/>
        <v>480603</v>
      </c>
      <c r="AP124" s="196">
        <f t="shared" si="53"/>
        <v>14.238401374651893</v>
      </c>
      <c r="AQ124" s="156">
        <v>17</v>
      </c>
      <c r="AR124" s="156">
        <v>90</v>
      </c>
      <c r="AS124" s="241">
        <v>228</v>
      </c>
      <c r="AT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</row>
    <row r="125" spans="1:74" ht="15.75" customHeight="1" x14ac:dyDescent="0.2">
      <c r="A125" s="177">
        <v>7</v>
      </c>
      <c r="B125" s="195" t="s">
        <v>131</v>
      </c>
      <c r="C125" s="195" t="s">
        <v>2718</v>
      </c>
      <c r="D125" s="88">
        <v>4670</v>
      </c>
      <c r="E125" s="148">
        <v>4449</v>
      </c>
      <c r="F125" s="196">
        <f t="shared" si="45"/>
        <v>0.9526766595289079</v>
      </c>
      <c r="G125" s="156">
        <v>22</v>
      </c>
      <c r="H125" s="156">
        <v>116</v>
      </c>
      <c r="I125" s="177">
        <v>295</v>
      </c>
      <c r="J125" s="88">
        <v>4670</v>
      </c>
      <c r="K125" s="149">
        <v>6758</v>
      </c>
      <c r="L125" s="197">
        <f t="shared" si="46"/>
        <v>1.4471092077087795</v>
      </c>
      <c r="M125" s="156">
        <v>22</v>
      </c>
      <c r="N125" s="156">
        <v>113</v>
      </c>
      <c r="O125" s="177">
        <v>295</v>
      </c>
      <c r="P125" s="88">
        <v>4742</v>
      </c>
      <c r="Q125" s="178">
        <v>6483</v>
      </c>
      <c r="R125" s="179">
        <f t="shared" si="47"/>
        <v>1.3671446646984395</v>
      </c>
      <c r="S125" s="156">
        <v>22</v>
      </c>
      <c r="T125" s="156">
        <v>113</v>
      </c>
      <c r="U125" s="177">
        <v>295</v>
      </c>
      <c r="V125" s="90">
        <v>4950</v>
      </c>
      <c r="W125" s="152">
        <v>103382</v>
      </c>
      <c r="X125" s="44">
        <f t="shared" si="48"/>
        <v>20.885252525252525</v>
      </c>
      <c r="Y125" s="156">
        <v>14</v>
      </c>
      <c r="Z125" s="156">
        <v>68</v>
      </c>
      <c r="AA125" s="156">
        <v>184</v>
      </c>
      <c r="AB125" s="182">
        <v>5072</v>
      </c>
      <c r="AC125" s="181">
        <v>98961</v>
      </c>
      <c r="AD125" s="198">
        <f t="shared" si="49"/>
        <v>19.511238170347003</v>
      </c>
      <c r="AE125" s="156">
        <v>16</v>
      </c>
      <c r="AF125" s="156">
        <v>71</v>
      </c>
      <c r="AG125" s="156">
        <v>196</v>
      </c>
      <c r="AH125" s="250">
        <v>5153</v>
      </c>
      <c r="AI125" s="180">
        <v>99656</v>
      </c>
      <c r="AJ125" s="199">
        <f t="shared" si="50"/>
        <v>19.339413933630894</v>
      </c>
      <c r="AK125" s="156">
        <v>16</v>
      </c>
      <c r="AL125" s="156">
        <v>72</v>
      </c>
      <c r="AM125" s="156">
        <v>198</v>
      </c>
      <c r="AN125" s="232">
        <f t="shared" si="51"/>
        <v>29257</v>
      </c>
      <c r="AO125" s="200">
        <f t="shared" si="52"/>
        <v>319689</v>
      </c>
      <c r="AP125" s="196">
        <f t="shared" si="53"/>
        <v>10.926923471306011</v>
      </c>
      <c r="AQ125" s="156">
        <v>18</v>
      </c>
      <c r="AR125" s="156">
        <v>97</v>
      </c>
      <c r="AS125" s="241">
        <v>246</v>
      </c>
      <c r="AT125" s="123"/>
      <c r="AV125" s="123"/>
      <c r="AW125" s="123"/>
      <c r="AX125" s="123"/>
      <c r="AY125" s="123"/>
      <c r="AZ125" s="123"/>
      <c r="BA125" s="123"/>
      <c r="BB125" s="123"/>
      <c r="BC125" s="123"/>
      <c r="BD125" s="123"/>
      <c r="BE125" s="123"/>
    </row>
    <row r="126" spans="1:74" ht="15.75" customHeight="1" x14ac:dyDescent="0.2">
      <c r="A126" s="177">
        <v>7</v>
      </c>
      <c r="B126" s="195" t="s">
        <v>576</v>
      </c>
      <c r="C126" s="195" t="s">
        <v>2727</v>
      </c>
      <c r="D126" s="88">
        <v>11923</v>
      </c>
      <c r="E126" s="148">
        <v>181500</v>
      </c>
      <c r="F126" s="196">
        <f t="shared" si="45"/>
        <v>15.222678855992619</v>
      </c>
      <c r="G126" s="156">
        <v>12</v>
      </c>
      <c r="H126" s="156">
        <v>81</v>
      </c>
      <c r="I126" s="156">
        <v>205</v>
      </c>
      <c r="J126" s="88">
        <v>11959</v>
      </c>
      <c r="K126" s="149">
        <v>151981</v>
      </c>
      <c r="L126" s="197">
        <f t="shared" si="46"/>
        <v>12.708504055523036</v>
      </c>
      <c r="M126" s="156">
        <v>15</v>
      </c>
      <c r="N126" s="156">
        <v>88</v>
      </c>
      <c r="O126" s="156">
        <v>222</v>
      </c>
      <c r="P126" s="88">
        <v>12273</v>
      </c>
      <c r="Q126" s="178">
        <v>93944</v>
      </c>
      <c r="R126" s="179">
        <f t="shared" si="47"/>
        <v>7.654526195714169</v>
      </c>
      <c r="S126" s="156">
        <v>19</v>
      </c>
      <c r="T126" s="156">
        <v>101</v>
      </c>
      <c r="U126" s="177">
        <v>251</v>
      </c>
      <c r="V126" s="90">
        <v>12273</v>
      </c>
      <c r="W126" s="152">
        <v>74729</v>
      </c>
      <c r="X126" s="44">
        <f t="shared" si="48"/>
        <v>6.0888943208669435</v>
      </c>
      <c r="Y126" s="156">
        <v>20</v>
      </c>
      <c r="Z126" s="156">
        <v>107</v>
      </c>
      <c r="AA126" s="177">
        <v>261</v>
      </c>
      <c r="AB126" s="182">
        <v>11885</v>
      </c>
      <c r="AC126" s="181">
        <v>79303</v>
      </c>
      <c r="AD126" s="198">
        <f t="shared" si="49"/>
        <v>6.6725283971392511</v>
      </c>
      <c r="AE126" s="156">
        <v>21</v>
      </c>
      <c r="AF126" s="156">
        <v>108</v>
      </c>
      <c r="AG126" s="177">
        <v>268</v>
      </c>
      <c r="AH126" s="250">
        <v>11776</v>
      </c>
      <c r="AI126" s="180">
        <v>74201</v>
      </c>
      <c r="AJ126" s="199">
        <f t="shared" si="50"/>
        <v>6.3010360054347823</v>
      </c>
      <c r="AK126" s="156">
        <v>20</v>
      </c>
      <c r="AL126" s="156">
        <v>110</v>
      </c>
      <c r="AM126" s="177">
        <v>274</v>
      </c>
      <c r="AN126" s="232">
        <f t="shared" si="51"/>
        <v>72089</v>
      </c>
      <c r="AO126" s="200">
        <f t="shared" si="52"/>
        <v>655658</v>
      </c>
      <c r="AP126" s="196">
        <f t="shared" si="53"/>
        <v>9.0951185340343184</v>
      </c>
      <c r="AQ126" s="156">
        <v>19</v>
      </c>
      <c r="AR126" s="156">
        <v>103</v>
      </c>
      <c r="AS126" s="241">
        <v>257</v>
      </c>
      <c r="AT126" s="123"/>
      <c r="AV126" s="123"/>
      <c r="AW126" s="123"/>
      <c r="AX126" s="123"/>
      <c r="AY126" s="123"/>
      <c r="AZ126" s="123"/>
      <c r="BA126" s="123"/>
      <c r="BB126" s="123"/>
      <c r="BC126" s="123"/>
      <c r="BD126" s="123"/>
      <c r="BE126" s="123"/>
    </row>
    <row r="127" spans="1:74" ht="15.75" customHeight="1" x14ac:dyDescent="0.2">
      <c r="A127" s="177">
        <v>7</v>
      </c>
      <c r="B127" s="195" t="s">
        <v>252</v>
      </c>
      <c r="C127" s="195" t="s">
        <v>57</v>
      </c>
      <c r="D127" s="88">
        <v>2392</v>
      </c>
      <c r="E127" s="148">
        <v>21614</v>
      </c>
      <c r="F127" s="196">
        <f t="shared" si="45"/>
        <v>9.0359531772575252</v>
      </c>
      <c r="G127" s="156">
        <v>19</v>
      </c>
      <c r="H127" s="156">
        <v>97</v>
      </c>
      <c r="I127" s="177">
        <v>241</v>
      </c>
      <c r="J127" s="88">
        <v>2398</v>
      </c>
      <c r="K127" s="149">
        <v>22265</v>
      </c>
      <c r="L127" s="197">
        <f t="shared" si="46"/>
        <v>9.2848206839032521</v>
      </c>
      <c r="M127" s="156">
        <v>16</v>
      </c>
      <c r="N127" s="156">
        <v>95</v>
      </c>
      <c r="O127" s="177">
        <v>243</v>
      </c>
      <c r="P127" s="88">
        <v>2400</v>
      </c>
      <c r="Q127" s="178">
        <v>25040</v>
      </c>
      <c r="R127" s="179">
        <f t="shared" si="47"/>
        <v>10.433333333333334</v>
      </c>
      <c r="S127" s="156">
        <v>17</v>
      </c>
      <c r="T127" s="156">
        <v>96</v>
      </c>
      <c r="U127" s="177">
        <v>238</v>
      </c>
      <c r="V127" s="90">
        <v>2400</v>
      </c>
      <c r="W127" s="152">
        <v>36903</v>
      </c>
      <c r="X127" s="44">
        <f t="shared" si="48"/>
        <v>15.376250000000001</v>
      </c>
      <c r="Y127" s="156">
        <v>16</v>
      </c>
      <c r="Z127" s="156">
        <v>83</v>
      </c>
      <c r="AA127" s="156">
        <v>217</v>
      </c>
      <c r="AB127" s="182">
        <v>2380</v>
      </c>
      <c r="AC127" s="181">
        <v>11239</v>
      </c>
      <c r="AD127" s="198">
        <f t="shared" si="49"/>
        <v>4.7222689075630253</v>
      </c>
      <c r="AE127" s="156">
        <v>22</v>
      </c>
      <c r="AF127" s="156">
        <v>112</v>
      </c>
      <c r="AG127" s="177">
        <v>275</v>
      </c>
      <c r="AH127" s="250">
        <v>2395</v>
      </c>
      <c r="AI127" s="180">
        <v>2250</v>
      </c>
      <c r="AJ127" s="199">
        <f t="shared" si="50"/>
        <v>0.93945720250521925</v>
      </c>
      <c r="AK127" s="156">
        <v>22</v>
      </c>
      <c r="AL127" s="156">
        <v>114</v>
      </c>
      <c r="AM127" s="177">
        <v>297</v>
      </c>
      <c r="AN127" s="232">
        <f t="shared" si="51"/>
        <v>14365</v>
      </c>
      <c r="AO127" s="200">
        <f t="shared" si="52"/>
        <v>119311</v>
      </c>
      <c r="AP127" s="196">
        <f t="shared" si="53"/>
        <v>8.3056735120083545</v>
      </c>
      <c r="AQ127" s="156">
        <v>20</v>
      </c>
      <c r="AR127" s="156">
        <v>105</v>
      </c>
      <c r="AS127" s="241">
        <v>260</v>
      </c>
      <c r="AT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</row>
    <row r="128" spans="1:74" ht="15.75" customHeight="1" x14ac:dyDescent="0.2">
      <c r="A128" s="177">
        <v>7</v>
      </c>
      <c r="B128" s="195" t="s">
        <v>11</v>
      </c>
      <c r="C128" s="195" t="s">
        <v>2692</v>
      </c>
      <c r="D128" s="88">
        <v>3179</v>
      </c>
      <c r="E128" s="148">
        <v>32058</v>
      </c>
      <c r="F128" s="196">
        <f t="shared" si="45"/>
        <v>10.084303240012582</v>
      </c>
      <c r="G128" s="156">
        <v>17</v>
      </c>
      <c r="H128" s="156">
        <v>94</v>
      </c>
      <c r="I128" s="177">
        <v>234</v>
      </c>
      <c r="J128" s="88">
        <v>3146</v>
      </c>
      <c r="K128" s="149">
        <v>24327</v>
      </c>
      <c r="L128" s="197">
        <f t="shared" si="46"/>
        <v>7.7326764144945965</v>
      </c>
      <c r="M128" s="156">
        <v>19</v>
      </c>
      <c r="N128" s="156">
        <v>98</v>
      </c>
      <c r="O128" s="177">
        <v>249</v>
      </c>
      <c r="P128" s="88">
        <v>3131</v>
      </c>
      <c r="Q128" s="178">
        <v>23688</v>
      </c>
      <c r="R128" s="179">
        <f t="shared" si="47"/>
        <v>7.5656339827531136</v>
      </c>
      <c r="S128" s="156">
        <v>20</v>
      </c>
      <c r="T128" s="156">
        <v>102</v>
      </c>
      <c r="U128" s="177">
        <v>252</v>
      </c>
      <c r="V128" s="90">
        <v>3132</v>
      </c>
      <c r="W128" s="152">
        <v>9667</v>
      </c>
      <c r="X128" s="44">
        <f t="shared" si="48"/>
        <v>3.0865261813537677</v>
      </c>
      <c r="Y128" s="156">
        <v>22</v>
      </c>
      <c r="Z128" s="156">
        <v>113</v>
      </c>
      <c r="AA128" s="177">
        <v>282</v>
      </c>
      <c r="AB128" s="182">
        <v>3171</v>
      </c>
      <c r="AC128" s="181">
        <v>37257</v>
      </c>
      <c r="AD128" s="198">
        <f t="shared" si="49"/>
        <v>11.749290444654683</v>
      </c>
      <c r="AE128" s="156">
        <v>18</v>
      </c>
      <c r="AF128" s="156">
        <v>92</v>
      </c>
      <c r="AG128" s="177">
        <v>237</v>
      </c>
      <c r="AH128" s="250">
        <v>3245</v>
      </c>
      <c r="AI128" s="180">
        <v>16881</v>
      </c>
      <c r="AJ128" s="199">
        <f t="shared" si="50"/>
        <v>5.2021571648690292</v>
      </c>
      <c r="AK128" s="156">
        <v>21</v>
      </c>
      <c r="AL128" s="156">
        <v>111</v>
      </c>
      <c r="AM128" s="177">
        <v>275</v>
      </c>
      <c r="AN128" s="232">
        <f t="shared" si="51"/>
        <v>19004</v>
      </c>
      <c r="AO128" s="200">
        <f t="shared" si="52"/>
        <v>143878</v>
      </c>
      <c r="AP128" s="196">
        <f t="shared" si="53"/>
        <v>7.5709324352767835</v>
      </c>
      <c r="AQ128" s="156">
        <v>21</v>
      </c>
      <c r="AR128" s="156">
        <v>107</v>
      </c>
      <c r="AS128" s="241">
        <v>264</v>
      </c>
      <c r="AT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  <c r="BE128" s="123"/>
    </row>
    <row r="129" spans="1:74" ht="15.75" customHeight="1" x14ac:dyDescent="0.2">
      <c r="A129" s="177">
        <v>7</v>
      </c>
      <c r="B129" s="195" t="s">
        <v>544</v>
      </c>
      <c r="C129" s="195" t="s">
        <v>2727</v>
      </c>
      <c r="D129" s="88">
        <v>12750</v>
      </c>
      <c r="E129" s="148">
        <v>29489</v>
      </c>
      <c r="F129" s="196">
        <f t="shared" si="45"/>
        <v>2.3128627450980392</v>
      </c>
      <c r="G129" s="156">
        <v>21</v>
      </c>
      <c r="H129" s="156">
        <v>113</v>
      </c>
      <c r="I129" s="177">
        <v>281</v>
      </c>
      <c r="J129" s="88">
        <v>12800</v>
      </c>
      <c r="K129" s="149">
        <v>27174</v>
      </c>
      <c r="L129" s="197">
        <f t="shared" si="46"/>
        <v>2.1229687500000001</v>
      </c>
      <c r="M129" s="156">
        <v>21</v>
      </c>
      <c r="N129" s="156">
        <v>111</v>
      </c>
      <c r="O129" s="177">
        <v>284</v>
      </c>
      <c r="P129" s="88">
        <v>12865</v>
      </c>
      <c r="Q129" s="178">
        <v>26038</v>
      </c>
      <c r="R129" s="179">
        <f t="shared" si="47"/>
        <v>2.0239409249902836</v>
      </c>
      <c r="S129" s="156">
        <v>21</v>
      </c>
      <c r="T129" s="156">
        <v>111</v>
      </c>
      <c r="U129" s="177">
        <v>285</v>
      </c>
      <c r="V129" s="90">
        <v>12865</v>
      </c>
      <c r="W129" s="152">
        <v>60005</v>
      </c>
      <c r="X129" s="44">
        <f t="shared" si="48"/>
        <v>4.6642052079284886</v>
      </c>
      <c r="Y129" s="156">
        <v>21</v>
      </c>
      <c r="Z129" s="156">
        <v>111</v>
      </c>
      <c r="AA129" s="177">
        <v>270</v>
      </c>
      <c r="AB129" s="182">
        <v>12442</v>
      </c>
      <c r="AC129" s="181">
        <v>139391</v>
      </c>
      <c r="AD129" s="198">
        <f t="shared" si="49"/>
        <v>11.203263140974119</v>
      </c>
      <c r="AE129" s="156">
        <v>19</v>
      </c>
      <c r="AF129" s="156">
        <v>94</v>
      </c>
      <c r="AG129" s="177">
        <v>241</v>
      </c>
      <c r="AH129" s="250">
        <v>12680</v>
      </c>
      <c r="AI129" s="180">
        <v>119998</v>
      </c>
      <c r="AJ129" s="199">
        <f t="shared" si="50"/>
        <v>9.4635646687697168</v>
      </c>
      <c r="AK129" s="156">
        <v>18</v>
      </c>
      <c r="AL129" s="156">
        <v>99</v>
      </c>
      <c r="AM129" s="177">
        <v>252</v>
      </c>
      <c r="AN129" s="232">
        <f t="shared" si="51"/>
        <v>76402</v>
      </c>
      <c r="AO129" s="200">
        <f t="shared" si="52"/>
        <v>402095</v>
      </c>
      <c r="AP129" s="196">
        <f t="shared" si="53"/>
        <v>5.2628857883301485</v>
      </c>
      <c r="AQ129" s="156">
        <v>22</v>
      </c>
      <c r="AR129" s="156">
        <v>112</v>
      </c>
      <c r="AS129" s="241">
        <v>273</v>
      </c>
      <c r="AT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</row>
    <row r="130" spans="1:74" s="106" customFormat="1" ht="13" x14ac:dyDescent="0.15">
      <c r="B130" s="284" t="s">
        <v>1908</v>
      </c>
      <c r="G130" s="223">
        <v>22</v>
      </c>
      <c r="H130" s="224">
        <v>118</v>
      </c>
      <c r="I130" s="106">
        <v>309</v>
      </c>
      <c r="M130" s="106">
        <v>22</v>
      </c>
      <c r="N130" s="106">
        <v>117</v>
      </c>
      <c r="O130" s="106">
        <v>307</v>
      </c>
      <c r="S130" s="106">
        <v>22</v>
      </c>
      <c r="T130" s="106">
        <v>117</v>
      </c>
      <c r="U130" s="106">
        <v>308</v>
      </c>
      <c r="Y130" s="106">
        <v>22</v>
      </c>
      <c r="Z130" s="106">
        <v>115</v>
      </c>
      <c r="AA130" s="106">
        <v>310</v>
      </c>
      <c r="AE130" s="106">
        <v>22</v>
      </c>
      <c r="AF130" s="106">
        <v>115</v>
      </c>
      <c r="AG130" s="106">
        <v>308</v>
      </c>
      <c r="AH130" s="289">
        <f>SUM(AH108:AH129)</f>
        <v>151937</v>
      </c>
      <c r="AI130" s="293">
        <f>SUM(AI108:AI129)</f>
        <v>5447782</v>
      </c>
      <c r="AJ130" s="290">
        <f t="shared" si="50"/>
        <v>35.855532227173107</v>
      </c>
      <c r="AK130" s="106">
        <v>22</v>
      </c>
      <c r="AL130" s="106">
        <v>116</v>
      </c>
      <c r="AM130" s="106">
        <v>310</v>
      </c>
      <c r="AN130" s="289">
        <f>SUM(AN108:AN129)</f>
        <v>881236</v>
      </c>
      <c r="AO130" s="293">
        <f>SUM(AO108:AO129)</f>
        <v>26505899</v>
      </c>
      <c r="AP130" s="292">
        <f t="shared" si="53"/>
        <v>30.078093722907372</v>
      </c>
      <c r="AQ130" s="106">
        <v>22</v>
      </c>
      <c r="AR130" s="106">
        <v>118</v>
      </c>
      <c r="AS130" s="239">
        <v>321</v>
      </c>
    </row>
    <row r="131" spans="1:74" ht="15.75" customHeight="1" x14ac:dyDescent="0.2">
      <c r="B131" s="195"/>
      <c r="C131" s="195"/>
      <c r="D131" s="181"/>
      <c r="E131" s="148"/>
      <c r="F131" s="196"/>
      <c r="G131" s="156"/>
      <c r="H131" s="181"/>
      <c r="I131" s="189"/>
      <c r="J131" s="149"/>
      <c r="K131" s="197"/>
      <c r="L131" s="189"/>
      <c r="M131" s="181"/>
      <c r="N131" s="178"/>
      <c r="O131" s="181"/>
      <c r="P131" s="179"/>
      <c r="Q131" s="189"/>
      <c r="R131" s="90"/>
      <c r="S131" s="181"/>
      <c r="T131" s="44"/>
      <c r="U131" s="90"/>
      <c r="V131" s="189"/>
      <c r="W131" s="182"/>
      <c r="X131" s="181"/>
      <c r="Y131" s="181"/>
      <c r="Z131" s="189"/>
      <c r="AA131" s="198"/>
      <c r="AB131" s="70"/>
      <c r="AC131" s="180"/>
      <c r="AD131" s="199"/>
      <c r="AE131" s="181"/>
      <c r="AF131" s="183"/>
      <c r="AG131" s="189"/>
      <c r="AH131" s="253"/>
      <c r="AI131" s="199"/>
      <c r="AJ131" s="189"/>
      <c r="AK131" s="181"/>
      <c r="AL131" s="123"/>
      <c r="AM131" s="189"/>
      <c r="AN131" s="229"/>
      <c r="AO131" s="123"/>
      <c r="AP131" s="123"/>
      <c r="AQ131" s="181"/>
      <c r="AR131" s="123"/>
      <c r="AS131" s="240"/>
      <c r="AT131" s="123"/>
      <c r="AV131" s="123"/>
      <c r="AW131" s="123"/>
      <c r="AX131" s="123"/>
    </row>
    <row r="132" spans="1:74" ht="15.75" customHeight="1" x14ac:dyDescent="0.2">
      <c r="B132" s="243" t="s">
        <v>1895</v>
      </c>
      <c r="C132" s="157"/>
      <c r="D132" s="170"/>
      <c r="E132" s="160"/>
      <c r="F132" s="161"/>
      <c r="G132" s="142"/>
      <c r="H132" s="170"/>
      <c r="I132" s="219"/>
      <c r="J132" s="162"/>
      <c r="K132" s="163"/>
      <c r="L132" s="219"/>
      <c r="M132" s="170"/>
      <c r="N132" s="164"/>
      <c r="O132" s="170"/>
      <c r="P132" s="166"/>
      <c r="Q132" s="219"/>
      <c r="R132" s="215"/>
      <c r="S132" s="170"/>
      <c r="T132" s="168"/>
      <c r="U132" s="215"/>
      <c r="V132" s="219"/>
      <c r="W132" s="217"/>
      <c r="X132" s="170"/>
      <c r="Y132" s="170"/>
      <c r="Z132" s="219"/>
      <c r="AA132" s="171"/>
      <c r="AB132" s="218"/>
      <c r="AC132" s="172"/>
      <c r="AD132" s="248"/>
      <c r="AE132" s="170"/>
      <c r="AF132" s="277"/>
      <c r="AG132" s="219"/>
      <c r="AH132" s="278"/>
      <c r="AI132" s="248"/>
      <c r="AJ132" s="219"/>
      <c r="AK132" s="170"/>
      <c r="AL132" s="220"/>
      <c r="AM132" s="219"/>
      <c r="AN132" s="281"/>
      <c r="AO132" s="220"/>
      <c r="AP132" s="220"/>
      <c r="AQ132" s="170"/>
      <c r="AR132" s="220"/>
      <c r="AS132" s="280"/>
      <c r="AT132" s="123"/>
      <c r="AV132" s="123"/>
      <c r="AW132" s="123"/>
      <c r="AX132" s="123"/>
    </row>
    <row r="133" spans="1:74" ht="15.75" customHeight="1" x14ac:dyDescent="0.2">
      <c r="A133" s="177">
        <v>15</v>
      </c>
      <c r="B133" s="185" t="s">
        <v>2478</v>
      </c>
      <c r="C133" s="184" t="s">
        <v>57</v>
      </c>
      <c r="D133" s="81">
        <v>2481</v>
      </c>
      <c r="E133" s="186">
        <v>214358</v>
      </c>
      <c r="F133" s="187">
        <f t="shared" ref="F133:F148" si="54">E133/D133</f>
        <v>86.399838774687623</v>
      </c>
      <c r="G133" s="156">
        <v>2</v>
      </c>
      <c r="H133" s="156">
        <v>6</v>
      </c>
      <c r="I133" s="156">
        <v>21</v>
      </c>
      <c r="J133" s="81">
        <v>2510</v>
      </c>
      <c r="K133" s="188">
        <v>210087</v>
      </c>
      <c r="L133" s="187">
        <f>K133/J133</f>
        <v>83.7</v>
      </c>
      <c r="M133" s="156">
        <v>2</v>
      </c>
      <c r="N133" s="156">
        <v>9</v>
      </c>
      <c r="O133" s="156">
        <v>30</v>
      </c>
      <c r="P133" s="81">
        <v>2530</v>
      </c>
      <c r="Q133" s="165">
        <v>170119</v>
      </c>
      <c r="R133" s="167">
        <f t="shared" ref="R133:R148" si="55">Q133/P133</f>
        <v>67.240711462450591</v>
      </c>
      <c r="S133" s="156">
        <v>1</v>
      </c>
      <c r="T133" s="156">
        <v>10</v>
      </c>
      <c r="U133" s="156">
        <v>41</v>
      </c>
      <c r="V133" s="81">
        <v>2600</v>
      </c>
      <c r="W133" s="154">
        <v>160013</v>
      </c>
      <c r="X133" s="169">
        <f t="shared" ref="X133:X148" si="56">W133/V133</f>
        <v>61.543461538461536</v>
      </c>
      <c r="Y133" s="156">
        <v>1</v>
      </c>
      <c r="Z133" s="156">
        <v>14</v>
      </c>
      <c r="AA133" s="156">
        <v>56</v>
      </c>
      <c r="AB133" s="184">
        <v>2648</v>
      </c>
      <c r="AC133" s="173">
        <v>874153</v>
      </c>
      <c r="AD133" s="169">
        <f t="shared" ref="AD133:AD148" si="57">AC133/AB133</f>
        <v>330.11820241691845</v>
      </c>
      <c r="AE133" s="156">
        <v>1</v>
      </c>
      <c r="AF133" s="156">
        <v>1</v>
      </c>
      <c r="AG133" s="156">
        <v>2</v>
      </c>
      <c r="AH133" s="254">
        <v>2661</v>
      </c>
      <c r="AI133" s="173">
        <v>666085</v>
      </c>
      <c r="AJ133" s="249">
        <f t="shared" ref="AJ133:AJ149" si="58">AI133/AH133</f>
        <v>250.31379180759114</v>
      </c>
      <c r="AK133" s="156">
        <v>1</v>
      </c>
      <c r="AL133" s="156">
        <v>1</v>
      </c>
      <c r="AM133" s="156">
        <v>2</v>
      </c>
      <c r="AN133" s="234">
        <f>D133+J133+P133+V133+AB133+AH133</f>
        <v>15430</v>
      </c>
      <c r="AO133" s="188">
        <f>E133+K133+Q133+W133+AC133+AI133</f>
        <v>2294815</v>
      </c>
      <c r="AP133" s="187">
        <f t="shared" ref="AP133:AP149" si="59">AO133/AN133</f>
        <v>148.7242384964355</v>
      </c>
      <c r="AQ133" s="156">
        <v>1</v>
      </c>
      <c r="AR133" s="156">
        <v>1</v>
      </c>
      <c r="AS133" s="237">
        <v>3</v>
      </c>
      <c r="AT133" s="123"/>
      <c r="AV133" s="123"/>
      <c r="AW133" s="123"/>
      <c r="AX133" s="123"/>
      <c r="AY133" s="123"/>
      <c r="AZ133" s="123"/>
      <c r="BA133" s="123"/>
      <c r="BB133" s="123"/>
      <c r="BC133" s="123"/>
      <c r="BD133" s="123"/>
      <c r="BE133" s="123"/>
    </row>
    <row r="134" spans="1:74" ht="15.75" customHeight="1" x14ac:dyDescent="0.2">
      <c r="A134" s="177">
        <v>15</v>
      </c>
      <c r="B134" s="185" t="s">
        <v>2495</v>
      </c>
      <c r="C134" s="184" t="s">
        <v>2727</v>
      </c>
      <c r="D134" s="81">
        <v>11384</v>
      </c>
      <c r="E134" s="186">
        <v>773051</v>
      </c>
      <c r="F134" s="187">
        <f t="shared" si="54"/>
        <v>67.906799016163035</v>
      </c>
      <c r="G134" s="156">
        <v>4</v>
      </c>
      <c r="H134" s="156">
        <v>18</v>
      </c>
      <c r="I134" s="156">
        <v>44</v>
      </c>
      <c r="J134" s="81">
        <v>11500</v>
      </c>
      <c r="K134" s="188">
        <v>1232105</v>
      </c>
      <c r="L134" s="187">
        <f>K134/J134</f>
        <v>107.13956521739131</v>
      </c>
      <c r="M134" s="156">
        <v>1</v>
      </c>
      <c r="N134" s="156">
        <v>4</v>
      </c>
      <c r="O134" s="156">
        <v>13</v>
      </c>
      <c r="P134" s="81">
        <v>11664</v>
      </c>
      <c r="Q134" s="165">
        <v>727198</v>
      </c>
      <c r="R134" s="167">
        <f t="shared" si="55"/>
        <v>62.345507544581622</v>
      </c>
      <c r="S134" s="156">
        <v>3</v>
      </c>
      <c r="T134" s="156">
        <v>15</v>
      </c>
      <c r="U134" s="156">
        <v>53</v>
      </c>
      <c r="V134" s="81">
        <v>11800</v>
      </c>
      <c r="W134" s="154">
        <v>569096</v>
      </c>
      <c r="X134" s="169">
        <f t="shared" si="56"/>
        <v>48.228474576271189</v>
      </c>
      <c r="Y134" s="156">
        <v>3</v>
      </c>
      <c r="Z134" s="156">
        <v>24</v>
      </c>
      <c r="AA134" s="156">
        <v>87</v>
      </c>
      <c r="AB134" s="184">
        <v>11778</v>
      </c>
      <c r="AC134" s="173">
        <v>500179</v>
      </c>
      <c r="AD134" s="169">
        <f t="shared" si="57"/>
        <v>42.467227033452197</v>
      </c>
      <c r="AE134" s="156">
        <v>4</v>
      </c>
      <c r="AF134" s="156">
        <v>37</v>
      </c>
      <c r="AG134" s="156">
        <v>109</v>
      </c>
      <c r="AH134" s="254">
        <v>11752</v>
      </c>
      <c r="AI134" s="173">
        <v>576686</v>
      </c>
      <c r="AJ134" s="249">
        <f t="shared" si="58"/>
        <v>49.0713070115725</v>
      </c>
      <c r="AK134" s="156">
        <v>3</v>
      </c>
      <c r="AL134" s="156">
        <v>26</v>
      </c>
      <c r="AM134" s="156">
        <v>88</v>
      </c>
      <c r="AN134" s="234">
        <f>D134+J134+P134+V134+AB134+AH134</f>
        <v>69878</v>
      </c>
      <c r="AO134" s="188">
        <f>E134+K134+Q134+W134+AC134+AI134</f>
        <v>4378315</v>
      </c>
      <c r="AP134" s="187">
        <f t="shared" si="59"/>
        <v>62.656558573513841</v>
      </c>
      <c r="AQ134" s="156">
        <v>2</v>
      </c>
      <c r="AR134" s="156">
        <v>14</v>
      </c>
      <c r="AS134" s="237">
        <v>55</v>
      </c>
      <c r="AT134" s="123"/>
      <c r="AV134" s="123"/>
      <c r="AW134" s="123"/>
      <c r="AX134" s="123"/>
      <c r="AY134" s="123"/>
      <c r="AZ134" s="123"/>
      <c r="BA134" s="123"/>
      <c r="BB134" s="123"/>
      <c r="BC134" s="123"/>
      <c r="BD134" s="123"/>
      <c r="BE134" s="123"/>
    </row>
    <row r="135" spans="1:74" s="80" customFormat="1" ht="15.75" customHeight="1" x14ac:dyDescent="0.15">
      <c r="A135" s="177">
        <v>15</v>
      </c>
      <c r="B135" s="185" t="s">
        <v>2466</v>
      </c>
      <c r="C135" s="184" t="s">
        <v>113</v>
      </c>
      <c r="D135" s="81">
        <v>2337</v>
      </c>
      <c r="E135" s="186">
        <v>167939</v>
      </c>
      <c r="F135" s="187">
        <f t="shared" si="54"/>
        <v>71.860932819854511</v>
      </c>
      <c r="G135" s="156">
        <v>3</v>
      </c>
      <c r="H135" s="156">
        <v>16</v>
      </c>
      <c r="I135" s="156">
        <v>40</v>
      </c>
      <c r="J135" s="81">
        <v>2309</v>
      </c>
      <c r="K135" s="177" t="s">
        <v>2465</v>
      </c>
      <c r="L135" s="211" t="s">
        <v>2465</v>
      </c>
      <c r="M135" s="156"/>
      <c r="N135" s="212" t="s">
        <v>745</v>
      </c>
      <c r="O135" s="212" t="s">
        <v>745</v>
      </c>
      <c r="P135" s="81">
        <v>2326</v>
      </c>
      <c r="Q135" s="165">
        <v>146850</v>
      </c>
      <c r="R135" s="167">
        <f t="shared" si="55"/>
        <v>63.134135855545999</v>
      </c>
      <c r="S135" s="156">
        <v>2</v>
      </c>
      <c r="T135" s="156">
        <v>14</v>
      </c>
      <c r="U135" s="156">
        <v>52</v>
      </c>
      <c r="V135" s="81">
        <v>2300</v>
      </c>
      <c r="W135" s="154">
        <v>135499</v>
      </c>
      <c r="X135" s="169">
        <f t="shared" si="56"/>
        <v>58.912608695652175</v>
      </c>
      <c r="Y135" s="156">
        <v>2</v>
      </c>
      <c r="Z135" s="156">
        <v>15</v>
      </c>
      <c r="AA135" s="156">
        <v>62</v>
      </c>
      <c r="AB135" s="184">
        <v>2132</v>
      </c>
      <c r="AC135" s="173">
        <v>140961</v>
      </c>
      <c r="AD135" s="169">
        <f t="shared" si="57"/>
        <v>66.116791744840526</v>
      </c>
      <c r="AE135" s="156">
        <v>2</v>
      </c>
      <c r="AF135" s="156">
        <v>15</v>
      </c>
      <c r="AG135" s="156">
        <v>58</v>
      </c>
      <c r="AH135" s="254">
        <v>2160</v>
      </c>
      <c r="AI135" s="173">
        <v>103257</v>
      </c>
      <c r="AJ135" s="249">
        <f t="shared" si="58"/>
        <v>47.804166666666667</v>
      </c>
      <c r="AK135" s="156">
        <v>4</v>
      </c>
      <c r="AL135" s="156">
        <v>28</v>
      </c>
      <c r="AM135" s="156">
        <v>94</v>
      </c>
      <c r="AN135" s="234">
        <f>D135+P135+V135+AB135+AH135</f>
        <v>11255</v>
      </c>
      <c r="AO135" s="188">
        <f>E135+Q135+W135+AC135+AI135</f>
        <v>694506</v>
      </c>
      <c r="AP135" s="187">
        <f t="shared" si="59"/>
        <v>61.706441581519321</v>
      </c>
      <c r="AQ135" s="156">
        <v>3</v>
      </c>
      <c r="AR135" s="156">
        <v>15</v>
      </c>
      <c r="AS135" s="237">
        <v>58</v>
      </c>
      <c r="AT135" s="123"/>
      <c r="AU135" s="85"/>
      <c r="AV135" s="184"/>
      <c r="AW135" s="184"/>
      <c r="AX135" s="184"/>
      <c r="AY135" s="184"/>
      <c r="AZ135" s="184"/>
      <c r="BA135" s="184"/>
      <c r="BB135" s="184"/>
      <c r="BC135" s="184"/>
      <c r="BD135" s="184"/>
      <c r="BE135" s="184"/>
      <c r="BF135" s="184"/>
      <c r="BG135" s="184"/>
      <c r="BH135" s="184"/>
      <c r="BI135" s="184"/>
      <c r="BJ135" s="184"/>
      <c r="BK135" s="184"/>
      <c r="BL135" s="184"/>
      <c r="BM135" s="184"/>
      <c r="BN135" s="184"/>
      <c r="BO135" s="184"/>
      <c r="BP135" s="184"/>
      <c r="BQ135" s="184"/>
      <c r="BR135" s="184"/>
      <c r="BS135" s="184"/>
      <c r="BT135" s="184"/>
      <c r="BU135" s="184"/>
      <c r="BV135" s="184"/>
    </row>
    <row r="136" spans="1:74" ht="15.75" customHeight="1" x14ac:dyDescent="0.2">
      <c r="A136" s="177">
        <v>15</v>
      </c>
      <c r="B136" s="185" t="s">
        <v>2501</v>
      </c>
      <c r="C136" s="184" t="s">
        <v>22</v>
      </c>
      <c r="D136" s="81">
        <v>3746</v>
      </c>
      <c r="E136" s="186">
        <v>348822</v>
      </c>
      <c r="F136" s="187">
        <f t="shared" si="54"/>
        <v>93.118526428190066</v>
      </c>
      <c r="G136" s="156">
        <v>1</v>
      </c>
      <c r="H136" s="156">
        <v>5</v>
      </c>
      <c r="I136" s="156">
        <v>17</v>
      </c>
      <c r="J136" s="81">
        <v>3800</v>
      </c>
      <c r="K136" s="188">
        <v>137839</v>
      </c>
      <c r="L136" s="187">
        <f t="shared" ref="L136:L148" si="60">K136/J136</f>
        <v>36.273421052631576</v>
      </c>
      <c r="M136" s="156">
        <v>3</v>
      </c>
      <c r="N136" s="156">
        <v>43</v>
      </c>
      <c r="O136" s="156">
        <v>117</v>
      </c>
      <c r="P136" s="81">
        <v>3843</v>
      </c>
      <c r="Q136" s="165">
        <v>128684</v>
      </c>
      <c r="R136" s="167">
        <f t="shared" si="55"/>
        <v>33.48529794431434</v>
      </c>
      <c r="S136" s="156">
        <v>4</v>
      </c>
      <c r="T136" s="156">
        <v>43</v>
      </c>
      <c r="U136" s="156">
        <v>122</v>
      </c>
      <c r="V136" s="81">
        <v>3880</v>
      </c>
      <c r="W136" s="154">
        <v>103577</v>
      </c>
      <c r="X136" s="169">
        <f t="shared" si="56"/>
        <v>26.695103092783505</v>
      </c>
      <c r="Y136" s="156">
        <v>5</v>
      </c>
      <c r="Z136" s="156">
        <v>57</v>
      </c>
      <c r="AA136" s="156">
        <v>159</v>
      </c>
      <c r="AB136" s="184">
        <v>3655</v>
      </c>
      <c r="AC136" s="173">
        <v>155101</v>
      </c>
      <c r="AD136" s="169">
        <f t="shared" si="57"/>
        <v>42.435294117647061</v>
      </c>
      <c r="AE136" s="156">
        <v>5</v>
      </c>
      <c r="AF136" s="156">
        <v>38</v>
      </c>
      <c r="AG136" s="156">
        <v>110</v>
      </c>
      <c r="AH136" s="254">
        <v>3786</v>
      </c>
      <c r="AI136" s="173">
        <v>157062</v>
      </c>
      <c r="AJ136" s="249">
        <f t="shared" si="58"/>
        <v>41.484944532488115</v>
      </c>
      <c r="AK136" s="156">
        <v>5</v>
      </c>
      <c r="AL136" s="156">
        <v>36</v>
      </c>
      <c r="AM136" s="156">
        <v>112</v>
      </c>
      <c r="AN136" s="234">
        <f t="shared" ref="AN136:AN148" si="61">D136+J136+P136+V136+AB136+AH136</f>
        <v>22710</v>
      </c>
      <c r="AO136" s="188">
        <f t="shared" ref="AO136:AO148" si="62">E136+K136+Q136+W136+AC136+AI136</f>
        <v>1031085</v>
      </c>
      <c r="AP136" s="187">
        <f t="shared" si="59"/>
        <v>45.402245706737119</v>
      </c>
      <c r="AQ136" s="156">
        <v>4</v>
      </c>
      <c r="AR136" s="156">
        <v>29</v>
      </c>
      <c r="AS136" s="237">
        <v>93</v>
      </c>
      <c r="AT136" s="123"/>
      <c r="AV136" s="123"/>
      <c r="AW136" s="123"/>
      <c r="AX136" s="123"/>
      <c r="AY136" s="123"/>
      <c r="AZ136" s="123"/>
      <c r="BA136" s="123"/>
      <c r="BB136" s="123"/>
      <c r="BC136" s="123"/>
      <c r="BD136" s="123"/>
      <c r="BE136" s="123"/>
    </row>
    <row r="137" spans="1:74" ht="15.75" customHeight="1" x14ac:dyDescent="0.2">
      <c r="A137" s="177">
        <v>15</v>
      </c>
      <c r="B137" s="185" t="s">
        <v>2520</v>
      </c>
      <c r="C137" s="184" t="s">
        <v>2692</v>
      </c>
      <c r="D137" s="81">
        <v>3460</v>
      </c>
      <c r="E137" s="186">
        <v>55712</v>
      </c>
      <c r="F137" s="187">
        <f t="shared" si="54"/>
        <v>16.101734104046244</v>
      </c>
      <c r="G137" s="156">
        <v>6</v>
      </c>
      <c r="H137" s="156">
        <v>79</v>
      </c>
      <c r="I137" s="156">
        <v>199</v>
      </c>
      <c r="J137" s="81">
        <v>3397</v>
      </c>
      <c r="K137" s="188">
        <v>46508</v>
      </c>
      <c r="L137" s="187">
        <f t="shared" si="60"/>
        <v>13.690903738592876</v>
      </c>
      <c r="M137" s="156">
        <v>7</v>
      </c>
      <c r="N137" s="156">
        <v>85</v>
      </c>
      <c r="O137" s="156">
        <v>218</v>
      </c>
      <c r="P137" s="81">
        <v>3371</v>
      </c>
      <c r="Q137" s="165">
        <v>91522</v>
      </c>
      <c r="R137" s="167">
        <f t="shared" si="55"/>
        <v>27.149807178878671</v>
      </c>
      <c r="S137" s="156">
        <v>6</v>
      </c>
      <c r="T137" s="156">
        <v>54</v>
      </c>
      <c r="U137" s="156">
        <v>150</v>
      </c>
      <c r="V137" s="81">
        <v>3383</v>
      </c>
      <c r="W137" s="154">
        <v>81903</v>
      </c>
      <c r="X137" s="169">
        <f t="shared" si="56"/>
        <v>24.210168489506355</v>
      </c>
      <c r="Y137" s="156">
        <v>6</v>
      </c>
      <c r="Z137" s="156">
        <v>61</v>
      </c>
      <c r="AA137" s="156">
        <v>166</v>
      </c>
      <c r="AB137" s="213">
        <v>3382</v>
      </c>
      <c r="AC137" s="173">
        <v>172051</v>
      </c>
      <c r="AD137" s="169">
        <f t="shared" si="57"/>
        <v>50.872560615020696</v>
      </c>
      <c r="AE137" s="156">
        <v>3</v>
      </c>
      <c r="AF137" s="156">
        <v>24</v>
      </c>
      <c r="AG137" s="156">
        <v>84</v>
      </c>
      <c r="AH137" s="254">
        <v>4189</v>
      </c>
      <c r="AI137" s="173">
        <v>91171</v>
      </c>
      <c r="AJ137" s="249">
        <f t="shared" si="58"/>
        <v>21.764382907615182</v>
      </c>
      <c r="AK137" s="156">
        <v>6</v>
      </c>
      <c r="AL137" s="156">
        <v>69</v>
      </c>
      <c r="AM137" s="156">
        <v>188</v>
      </c>
      <c r="AN137" s="234">
        <f t="shared" si="61"/>
        <v>21182</v>
      </c>
      <c r="AO137" s="188">
        <f t="shared" si="62"/>
        <v>538867</v>
      </c>
      <c r="AP137" s="187">
        <f t="shared" si="59"/>
        <v>25.439854593522803</v>
      </c>
      <c r="AQ137" s="156">
        <v>5</v>
      </c>
      <c r="AR137" s="156">
        <v>62</v>
      </c>
      <c r="AS137" s="237">
        <v>171</v>
      </c>
      <c r="AT137" s="123"/>
      <c r="AV137" s="123"/>
      <c r="AW137" s="123"/>
      <c r="AX137" s="123"/>
      <c r="AY137" s="123"/>
      <c r="AZ137" s="123"/>
      <c r="BA137" s="123"/>
      <c r="BB137" s="123"/>
      <c r="BC137" s="123"/>
      <c r="BD137" s="123"/>
      <c r="BE137" s="123"/>
    </row>
    <row r="138" spans="1:74" ht="15.75" customHeight="1" x14ac:dyDescent="0.2">
      <c r="A138" s="177">
        <v>15</v>
      </c>
      <c r="B138" s="185" t="s">
        <v>2474</v>
      </c>
      <c r="C138" s="184" t="s">
        <v>2721</v>
      </c>
      <c r="D138" s="81">
        <v>1979</v>
      </c>
      <c r="E138" s="186">
        <v>52151</v>
      </c>
      <c r="F138" s="187">
        <f t="shared" si="54"/>
        <v>26.352198079838303</v>
      </c>
      <c r="G138" s="156">
        <v>5</v>
      </c>
      <c r="H138" s="156">
        <v>53</v>
      </c>
      <c r="I138" s="156">
        <v>148</v>
      </c>
      <c r="J138" s="81">
        <v>2016</v>
      </c>
      <c r="K138" s="188">
        <v>48535</v>
      </c>
      <c r="L138" s="187">
        <f t="shared" si="60"/>
        <v>24.074900793650794</v>
      </c>
      <c r="M138" s="156">
        <v>4</v>
      </c>
      <c r="N138" s="156">
        <v>58</v>
      </c>
      <c r="O138" s="156">
        <v>160</v>
      </c>
      <c r="P138" s="81">
        <v>2075</v>
      </c>
      <c r="Q138" s="165">
        <v>64155</v>
      </c>
      <c r="R138" s="167">
        <f t="shared" si="55"/>
        <v>30.918072289156626</v>
      </c>
      <c r="S138" s="156">
        <v>5</v>
      </c>
      <c r="T138" s="156">
        <v>46</v>
      </c>
      <c r="U138" s="156">
        <v>130</v>
      </c>
      <c r="V138" s="81">
        <v>2147</v>
      </c>
      <c r="W138" s="154">
        <v>57980</v>
      </c>
      <c r="X138" s="169">
        <f t="shared" si="56"/>
        <v>27.005123428039123</v>
      </c>
      <c r="Y138" s="156">
        <v>4</v>
      </c>
      <c r="Z138" s="156">
        <v>56</v>
      </c>
      <c r="AA138" s="156">
        <v>158</v>
      </c>
      <c r="AB138" s="213">
        <v>2198</v>
      </c>
      <c r="AC138" s="173">
        <v>40640</v>
      </c>
      <c r="AD138" s="169">
        <f t="shared" si="57"/>
        <v>18.48953594176524</v>
      </c>
      <c r="AE138" s="156">
        <v>7</v>
      </c>
      <c r="AF138" s="156">
        <v>75</v>
      </c>
      <c r="AG138" s="156">
        <v>204</v>
      </c>
      <c r="AH138" s="254">
        <v>2429</v>
      </c>
      <c r="AI138" s="173">
        <v>17924</v>
      </c>
      <c r="AJ138" s="249">
        <f t="shared" si="58"/>
        <v>7.3791683820502261</v>
      </c>
      <c r="AK138" s="156">
        <v>10</v>
      </c>
      <c r="AL138" s="156">
        <v>104</v>
      </c>
      <c r="AM138" s="177">
        <v>263</v>
      </c>
      <c r="AN138" s="234">
        <f t="shared" si="61"/>
        <v>12844</v>
      </c>
      <c r="AO138" s="188">
        <f t="shared" si="62"/>
        <v>281385</v>
      </c>
      <c r="AP138" s="187">
        <f t="shared" si="59"/>
        <v>21.907894736842106</v>
      </c>
      <c r="AQ138" s="156">
        <v>6</v>
      </c>
      <c r="AR138" s="156">
        <v>66</v>
      </c>
      <c r="AS138" s="237">
        <v>183</v>
      </c>
      <c r="AT138" s="184"/>
      <c r="AV138" s="123"/>
      <c r="AW138" s="123"/>
      <c r="AX138" s="123"/>
      <c r="AY138" s="123"/>
      <c r="AZ138" s="123"/>
      <c r="BA138" s="123"/>
      <c r="BB138" s="123"/>
      <c r="BC138" s="123"/>
      <c r="BD138" s="123"/>
      <c r="BE138" s="123"/>
    </row>
    <row r="139" spans="1:74" s="80" customFormat="1" ht="15.75" customHeight="1" x14ac:dyDescent="0.15">
      <c r="A139" s="177">
        <v>15</v>
      </c>
      <c r="B139" s="185" t="s">
        <v>2457</v>
      </c>
      <c r="C139" s="184" t="s">
        <v>2718</v>
      </c>
      <c r="D139" s="81">
        <v>3982</v>
      </c>
      <c r="E139" s="186">
        <v>16820</v>
      </c>
      <c r="F139" s="187">
        <f t="shared" si="54"/>
        <v>4.2240080361627319</v>
      </c>
      <c r="G139" s="156">
        <v>11</v>
      </c>
      <c r="H139" s="156">
        <v>109</v>
      </c>
      <c r="I139" s="177">
        <v>265</v>
      </c>
      <c r="J139" s="81">
        <v>4020</v>
      </c>
      <c r="K139" s="188">
        <v>16474</v>
      </c>
      <c r="L139" s="187">
        <f t="shared" si="60"/>
        <v>4.0980099502487564</v>
      </c>
      <c r="M139" s="156">
        <v>10</v>
      </c>
      <c r="N139" s="156">
        <v>107</v>
      </c>
      <c r="O139" s="177">
        <v>269</v>
      </c>
      <c r="P139" s="81">
        <v>4055</v>
      </c>
      <c r="Q139" s="165">
        <v>5028</v>
      </c>
      <c r="R139" s="167">
        <f t="shared" si="55"/>
        <v>1.2399506781750924</v>
      </c>
      <c r="S139" s="156">
        <v>13</v>
      </c>
      <c r="T139" s="156">
        <v>114</v>
      </c>
      <c r="U139" s="177">
        <v>298</v>
      </c>
      <c r="V139" s="81">
        <v>4120</v>
      </c>
      <c r="W139" s="154">
        <v>29117</v>
      </c>
      <c r="X139" s="169">
        <f t="shared" si="56"/>
        <v>7.0672330097087377</v>
      </c>
      <c r="Y139" s="156">
        <v>11</v>
      </c>
      <c r="Z139" s="156">
        <v>105</v>
      </c>
      <c r="AA139" s="177">
        <v>258</v>
      </c>
      <c r="AB139" s="184">
        <v>4062</v>
      </c>
      <c r="AC139" s="173">
        <v>114380</v>
      </c>
      <c r="AD139" s="169">
        <f t="shared" si="57"/>
        <v>28.158542589857213</v>
      </c>
      <c r="AE139" s="156">
        <v>6</v>
      </c>
      <c r="AF139" s="156">
        <v>58</v>
      </c>
      <c r="AG139" s="156">
        <v>162</v>
      </c>
      <c r="AH139" s="254">
        <v>4135</v>
      </c>
      <c r="AI139" s="173">
        <v>274256</v>
      </c>
      <c r="AJ139" s="249">
        <f t="shared" si="58"/>
        <v>66.325513905683195</v>
      </c>
      <c r="AK139" s="156">
        <v>2</v>
      </c>
      <c r="AL139" s="156">
        <v>14</v>
      </c>
      <c r="AM139" s="156">
        <v>58</v>
      </c>
      <c r="AN139" s="234">
        <f t="shared" si="61"/>
        <v>24374</v>
      </c>
      <c r="AO139" s="188">
        <f t="shared" si="62"/>
        <v>456075</v>
      </c>
      <c r="AP139" s="187">
        <f t="shared" si="59"/>
        <v>18.711536883564452</v>
      </c>
      <c r="AQ139" s="156">
        <v>7</v>
      </c>
      <c r="AR139" s="156">
        <v>77</v>
      </c>
      <c r="AS139" s="237">
        <v>203</v>
      </c>
      <c r="AT139" s="123"/>
      <c r="AU139" s="85"/>
      <c r="AV139" s="184"/>
      <c r="AW139" s="184"/>
      <c r="AX139" s="184"/>
      <c r="AY139" s="184"/>
      <c r="AZ139" s="184"/>
      <c r="BA139" s="184"/>
      <c r="BB139" s="184"/>
      <c r="BC139" s="184"/>
      <c r="BD139" s="184"/>
      <c r="BE139" s="184"/>
      <c r="BF139" s="184"/>
      <c r="BG139" s="184"/>
      <c r="BH139" s="184"/>
      <c r="BI139" s="184"/>
      <c r="BJ139" s="184"/>
      <c r="BK139" s="184"/>
      <c r="BL139" s="184"/>
      <c r="BM139" s="184"/>
      <c r="BN139" s="184"/>
      <c r="BO139" s="184"/>
      <c r="BP139" s="184"/>
      <c r="BQ139" s="184"/>
      <c r="BR139" s="184"/>
      <c r="BS139" s="184"/>
      <c r="BT139" s="184"/>
      <c r="BU139" s="184"/>
      <c r="BV139" s="184"/>
    </row>
    <row r="140" spans="1:74" ht="15.75" customHeight="1" x14ac:dyDescent="0.2">
      <c r="A140" s="177">
        <v>15</v>
      </c>
      <c r="B140" s="185" t="s">
        <v>2498</v>
      </c>
      <c r="C140" s="184" t="s">
        <v>22</v>
      </c>
      <c r="D140" s="81">
        <v>3993</v>
      </c>
      <c r="E140" s="186">
        <v>50099</v>
      </c>
      <c r="F140" s="187">
        <f t="shared" si="54"/>
        <v>12.546706736789382</v>
      </c>
      <c r="G140" s="156">
        <v>8</v>
      </c>
      <c r="H140" s="156">
        <v>89</v>
      </c>
      <c r="I140" s="156">
        <v>221</v>
      </c>
      <c r="J140" s="81">
        <v>4100</v>
      </c>
      <c r="K140" s="188">
        <v>53131</v>
      </c>
      <c r="L140" s="187">
        <f t="shared" si="60"/>
        <v>12.958780487804878</v>
      </c>
      <c r="M140" s="156">
        <v>8</v>
      </c>
      <c r="N140" s="156">
        <v>86</v>
      </c>
      <c r="O140" s="156">
        <v>219</v>
      </c>
      <c r="P140" s="81">
        <v>4245</v>
      </c>
      <c r="Q140" s="165">
        <v>40962</v>
      </c>
      <c r="R140" s="167">
        <f t="shared" si="55"/>
        <v>9.649469964664311</v>
      </c>
      <c r="S140" s="156">
        <v>9</v>
      </c>
      <c r="T140" s="156">
        <v>97</v>
      </c>
      <c r="U140" s="177">
        <v>243</v>
      </c>
      <c r="V140" s="81">
        <v>4405</v>
      </c>
      <c r="W140" s="154">
        <v>67003</v>
      </c>
      <c r="X140" s="169">
        <f t="shared" si="56"/>
        <v>15.210669693530079</v>
      </c>
      <c r="Y140" s="156">
        <v>7</v>
      </c>
      <c r="Z140" s="156">
        <v>84</v>
      </c>
      <c r="AA140" s="156">
        <v>218</v>
      </c>
      <c r="AB140" s="184">
        <v>4617</v>
      </c>
      <c r="AC140" s="173">
        <v>55869</v>
      </c>
      <c r="AD140" s="169">
        <f t="shared" si="57"/>
        <v>12.100714749837557</v>
      </c>
      <c r="AE140" s="156">
        <v>9</v>
      </c>
      <c r="AF140" s="156">
        <v>91</v>
      </c>
      <c r="AG140" s="177">
        <v>236</v>
      </c>
      <c r="AH140" s="254">
        <v>4814</v>
      </c>
      <c r="AI140" s="173">
        <v>51942</v>
      </c>
      <c r="AJ140" s="249">
        <f t="shared" si="58"/>
        <v>10.789779808890735</v>
      </c>
      <c r="AK140" s="156">
        <v>8</v>
      </c>
      <c r="AL140" s="156">
        <v>95</v>
      </c>
      <c r="AM140" s="177">
        <v>244</v>
      </c>
      <c r="AN140" s="234">
        <f t="shared" si="61"/>
        <v>26174</v>
      </c>
      <c r="AO140" s="188">
        <f t="shared" si="62"/>
        <v>319006</v>
      </c>
      <c r="AP140" s="187">
        <f t="shared" si="59"/>
        <v>12.187896385726294</v>
      </c>
      <c r="AQ140" s="156">
        <v>8</v>
      </c>
      <c r="AR140" s="156">
        <v>92</v>
      </c>
      <c r="AS140" s="241">
        <v>235</v>
      </c>
      <c r="AT140" s="184"/>
      <c r="AV140" s="123"/>
      <c r="AW140" s="123"/>
      <c r="AX140" s="123"/>
      <c r="AY140" s="123"/>
      <c r="AZ140" s="123"/>
      <c r="BA140" s="123"/>
      <c r="BB140" s="123"/>
      <c r="BC140" s="123"/>
      <c r="BD140" s="123"/>
      <c r="BE140" s="123"/>
    </row>
    <row r="141" spans="1:74" ht="15.75" customHeight="1" x14ac:dyDescent="0.2">
      <c r="A141" s="177">
        <v>15</v>
      </c>
      <c r="B141" s="185" t="s">
        <v>255</v>
      </c>
      <c r="C141" s="184" t="s">
        <v>2718</v>
      </c>
      <c r="D141" s="81">
        <v>3612</v>
      </c>
      <c r="E141" s="186">
        <v>51707</v>
      </c>
      <c r="F141" s="187">
        <f t="shared" si="54"/>
        <v>14.315337763012181</v>
      </c>
      <c r="G141" s="156">
        <v>7</v>
      </c>
      <c r="H141" s="156">
        <v>84</v>
      </c>
      <c r="I141" s="156">
        <v>210</v>
      </c>
      <c r="J141" s="81">
        <v>3670</v>
      </c>
      <c r="K141" s="188">
        <v>62955</v>
      </c>
      <c r="L141" s="187">
        <f t="shared" si="60"/>
        <v>17.153950953678475</v>
      </c>
      <c r="M141" s="156">
        <v>5</v>
      </c>
      <c r="N141" s="156">
        <v>74</v>
      </c>
      <c r="O141" s="156">
        <v>197</v>
      </c>
      <c r="P141" s="81">
        <v>3832</v>
      </c>
      <c r="Q141" s="165">
        <v>59560</v>
      </c>
      <c r="R141" s="167">
        <f t="shared" si="55"/>
        <v>15.542797494780793</v>
      </c>
      <c r="S141" s="156">
        <v>7</v>
      </c>
      <c r="T141" s="156">
        <v>81</v>
      </c>
      <c r="U141" s="156">
        <v>209</v>
      </c>
      <c r="V141" s="81">
        <v>4110</v>
      </c>
      <c r="W141" s="154">
        <v>30954</v>
      </c>
      <c r="X141" s="169">
        <f t="shared" si="56"/>
        <v>7.5313868613138686</v>
      </c>
      <c r="Y141" s="156">
        <v>10</v>
      </c>
      <c r="Z141" s="156">
        <v>104</v>
      </c>
      <c r="AA141" s="177">
        <v>257</v>
      </c>
      <c r="AB141" s="184">
        <v>4278</v>
      </c>
      <c r="AC141" s="173">
        <v>28647</v>
      </c>
      <c r="AD141" s="169">
        <f t="shared" si="57"/>
        <v>6.6963534361851336</v>
      </c>
      <c r="AE141" s="156">
        <v>12</v>
      </c>
      <c r="AF141" s="156">
        <v>107</v>
      </c>
      <c r="AG141" s="177">
        <v>267</v>
      </c>
      <c r="AH141" s="254">
        <v>4308</v>
      </c>
      <c r="AI141" s="173">
        <v>28421</v>
      </c>
      <c r="AJ141" s="249">
        <f t="shared" si="58"/>
        <v>6.597260909935005</v>
      </c>
      <c r="AK141" s="156">
        <v>12</v>
      </c>
      <c r="AL141" s="156">
        <v>109</v>
      </c>
      <c r="AM141" s="177">
        <v>271</v>
      </c>
      <c r="AN141" s="232">
        <f t="shared" si="61"/>
        <v>23810</v>
      </c>
      <c r="AO141" s="200">
        <f t="shared" si="62"/>
        <v>262244</v>
      </c>
      <c r="AP141" s="196">
        <f t="shared" si="59"/>
        <v>11.014027719445611</v>
      </c>
      <c r="AQ141" s="156">
        <v>9</v>
      </c>
      <c r="AR141" s="156">
        <v>95</v>
      </c>
      <c r="AS141" s="241">
        <v>244</v>
      </c>
      <c r="AT141" s="123"/>
      <c r="AV141" s="123"/>
      <c r="AW141" s="123"/>
      <c r="AX141" s="123"/>
      <c r="AY141" s="123"/>
      <c r="AZ141" s="123"/>
      <c r="BA141" s="123"/>
      <c r="BB141" s="123"/>
      <c r="BC141" s="123"/>
      <c r="BD141" s="123"/>
      <c r="BE141" s="123"/>
    </row>
    <row r="142" spans="1:74" ht="15.75" customHeight="1" x14ac:dyDescent="0.2">
      <c r="A142" s="177">
        <v>15</v>
      </c>
      <c r="B142" s="185" t="s">
        <v>2499</v>
      </c>
      <c r="C142" s="184" t="s">
        <v>22</v>
      </c>
      <c r="D142" s="81">
        <v>3240</v>
      </c>
      <c r="E142" s="186">
        <v>8292</v>
      </c>
      <c r="F142" s="187">
        <f t="shared" si="54"/>
        <v>2.5592592592592593</v>
      </c>
      <c r="G142" s="156">
        <v>12</v>
      </c>
      <c r="H142" s="156">
        <v>112</v>
      </c>
      <c r="I142" s="177">
        <v>279</v>
      </c>
      <c r="J142" s="81">
        <v>3330</v>
      </c>
      <c r="K142" s="188">
        <v>6922</v>
      </c>
      <c r="L142" s="187">
        <f t="shared" si="60"/>
        <v>2.0786786786786786</v>
      </c>
      <c r="M142" s="156">
        <v>11</v>
      </c>
      <c r="N142" s="156">
        <v>112</v>
      </c>
      <c r="O142" s="177">
        <v>285</v>
      </c>
      <c r="P142" s="81">
        <v>3439</v>
      </c>
      <c r="Q142" s="165">
        <v>36381</v>
      </c>
      <c r="R142" s="167">
        <f t="shared" si="55"/>
        <v>10.578947368421053</v>
      </c>
      <c r="S142" s="156">
        <v>8</v>
      </c>
      <c r="T142" s="156">
        <v>94</v>
      </c>
      <c r="U142" s="177">
        <v>236</v>
      </c>
      <c r="V142" s="81">
        <v>3500</v>
      </c>
      <c r="W142" s="154">
        <v>34943</v>
      </c>
      <c r="X142" s="169">
        <f t="shared" si="56"/>
        <v>9.9837142857142851</v>
      </c>
      <c r="Y142" s="156">
        <v>8</v>
      </c>
      <c r="Z142" s="156">
        <v>98</v>
      </c>
      <c r="AA142" s="177">
        <v>244</v>
      </c>
      <c r="AB142" s="184">
        <v>3557</v>
      </c>
      <c r="AC142" s="173">
        <v>54374</v>
      </c>
      <c r="AD142" s="169">
        <f t="shared" si="57"/>
        <v>15.286477368569019</v>
      </c>
      <c r="AE142" s="156">
        <v>8</v>
      </c>
      <c r="AF142" s="156">
        <v>83</v>
      </c>
      <c r="AG142" s="156">
        <v>220</v>
      </c>
      <c r="AH142" s="254">
        <v>3491</v>
      </c>
      <c r="AI142" s="173">
        <v>65875</v>
      </c>
      <c r="AJ142" s="249">
        <f t="shared" si="58"/>
        <v>18.869951303351474</v>
      </c>
      <c r="AK142" s="156">
        <v>7</v>
      </c>
      <c r="AL142" s="156">
        <v>74</v>
      </c>
      <c r="AM142" s="156">
        <v>202</v>
      </c>
      <c r="AN142" s="234">
        <f t="shared" si="61"/>
        <v>20557</v>
      </c>
      <c r="AO142" s="188">
        <f t="shared" si="62"/>
        <v>206787</v>
      </c>
      <c r="AP142" s="187">
        <f t="shared" si="59"/>
        <v>10.059201245317897</v>
      </c>
      <c r="AQ142" s="156">
        <v>10</v>
      </c>
      <c r="AR142" s="156">
        <v>100</v>
      </c>
      <c r="AS142" s="241">
        <v>251</v>
      </c>
      <c r="AT142" s="123"/>
      <c r="AV142" s="123"/>
      <c r="AW142" s="123"/>
      <c r="AX142" s="123"/>
      <c r="AY142" s="123"/>
      <c r="AZ142" s="123"/>
      <c r="BA142" s="123"/>
      <c r="BB142" s="123"/>
      <c r="BC142" s="123"/>
      <c r="BD142" s="123"/>
      <c r="BE142" s="123"/>
    </row>
    <row r="143" spans="1:74" ht="15.75" customHeight="1" x14ac:dyDescent="0.2">
      <c r="A143" s="177">
        <v>15</v>
      </c>
      <c r="B143" s="185" t="s">
        <v>2519</v>
      </c>
      <c r="C143" s="184" t="s">
        <v>2692</v>
      </c>
      <c r="D143" s="81">
        <v>2967</v>
      </c>
      <c r="E143" s="186">
        <v>35075</v>
      </c>
      <c r="F143" s="187">
        <f t="shared" si="54"/>
        <v>11.821705426356589</v>
      </c>
      <c r="G143" s="156">
        <v>9</v>
      </c>
      <c r="H143" s="156">
        <v>90</v>
      </c>
      <c r="I143" s="156">
        <v>224</v>
      </c>
      <c r="J143" s="81">
        <v>3000</v>
      </c>
      <c r="K143" s="188">
        <v>44600</v>
      </c>
      <c r="L143" s="187">
        <f t="shared" si="60"/>
        <v>14.866666666666667</v>
      </c>
      <c r="M143" s="156">
        <v>6</v>
      </c>
      <c r="N143" s="156">
        <v>83</v>
      </c>
      <c r="O143" s="156">
        <v>211</v>
      </c>
      <c r="P143" s="81">
        <v>3016</v>
      </c>
      <c r="Q143" s="165">
        <v>10188</v>
      </c>
      <c r="R143" s="167">
        <f t="shared" si="55"/>
        <v>3.3779840848806364</v>
      </c>
      <c r="S143" s="156">
        <v>11</v>
      </c>
      <c r="T143" s="156">
        <v>108</v>
      </c>
      <c r="U143" s="177">
        <v>274</v>
      </c>
      <c r="V143" s="81">
        <v>3070</v>
      </c>
      <c r="W143" s="154">
        <v>3005</v>
      </c>
      <c r="X143" s="169">
        <f t="shared" si="56"/>
        <v>0.97882736156351791</v>
      </c>
      <c r="Y143" s="156">
        <v>13</v>
      </c>
      <c r="Z143" s="156">
        <v>114</v>
      </c>
      <c r="AA143" s="177">
        <v>298</v>
      </c>
      <c r="AB143" s="184">
        <v>3088</v>
      </c>
      <c r="AC143" s="173">
        <v>10940</v>
      </c>
      <c r="AD143" s="169">
        <f t="shared" si="57"/>
        <v>3.5427461139896375</v>
      </c>
      <c r="AE143" s="156">
        <v>13</v>
      </c>
      <c r="AF143" s="156">
        <v>114</v>
      </c>
      <c r="AG143" s="177">
        <v>283</v>
      </c>
      <c r="AH143" s="254">
        <v>3251</v>
      </c>
      <c r="AI143" s="173">
        <v>13445</v>
      </c>
      <c r="AJ143" s="249">
        <f t="shared" si="58"/>
        <v>4.1356505690556755</v>
      </c>
      <c r="AK143" s="156">
        <v>13</v>
      </c>
      <c r="AL143" s="156">
        <v>113</v>
      </c>
      <c r="AM143" s="177">
        <v>281</v>
      </c>
      <c r="AN143" s="234">
        <f t="shared" si="61"/>
        <v>18392</v>
      </c>
      <c r="AO143" s="188">
        <f t="shared" si="62"/>
        <v>117253</v>
      </c>
      <c r="AP143" s="187">
        <f t="shared" si="59"/>
        <v>6.375217485863419</v>
      </c>
      <c r="AQ143" s="156">
        <v>11</v>
      </c>
      <c r="AR143" s="156">
        <v>109</v>
      </c>
      <c r="AS143" s="241">
        <v>269</v>
      </c>
      <c r="AT143" s="123"/>
      <c r="AV143" s="123"/>
      <c r="AW143" s="123"/>
      <c r="AX143" s="123"/>
      <c r="AY143" s="123"/>
      <c r="AZ143" s="123"/>
      <c r="BA143" s="123"/>
      <c r="BB143" s="123"/>
      <c r="BC143" s="123"/>
      <c r="BD143" s="123"/>
      <c r="BE143" s="123"/>
    </row>
    <row r="144" spans="1:74" ht="15.75" customHeight="1" x14ac:dyDescent="0.2">
      <c r="A144" s="177">
        <v>15</v>
      </c>
      <c r="B144" s="185" t="s">
        <v>2473</v>
      </c>
      <c r="C144" s="184" t="s">
        <v>2721</v>
      </c>
      <c r="D144" s="81">
        <v>1650</v>
      </c>
      <c r="E144" s="186">
        <v>8412</v>
      </c>
      <c r="F144" s="187">
        <f t="shared" si="54"/>
        <v>5.0981818181818186</v>
      </c>
      <c r="G144" s="156">
        <v>10</v>
      </c>
      <c r="H144" s="156">
        <v>106</v>
      </c>
      <c r="I144" s="177">
        <v>259</v>
      </c>
      <c r="J144" s="81">
        <v>1690</v>
      </c>
      <c r="K144" s="188">
        <v>8484</v>
      </c>
      <c r="L144" s="187">
        <f t="shared" si="60"/>
        <v>5.0201183431952661</v>
      </c>
      <c r="M144" s="156">
        <v>9</v>
      </c>
      <c r="N144" s="156">
        <v>105</v>
      </c>
      <c r="O144" s="177">
        <v>263</v>
      </c>
      <c r="P144" s="81">
        <v>1858</v>
      </c>
      <c r="Q144" s="165">
        <v>7470</v>
      </c>
      <c r="R144" s="167">
        <f t="shared" si="55"/>
        <v>4.0204520990312167</v>
      </c>
      <c r="S144" s="156">
        <v>10</v>
      </c>
      <c r="T144" s="156">
        <v>105</v>
      </c>
      <c r="U144" s="177">
        <v>267</v>
      </c>
      <c r="V144" s="81">
        <v>2105</v>
      </c>
      <c r="W144" s="154">
        <v>11476</v>
      </c>
      <c r="X144" s="169">
        <f t="shared" si="56"/>
        <v>5.4517814726840852</v>
      </c>
      <c r="Y144" s="156">
        <v>12</v>
      </c>
      <c r="Z144" s="156">
        <v>110</v>
      </c>
      <c r="AA144" s="177">
        <v>268</v>
      </c>
      <c r="AB144" s="184">
        <v>2226</v>
      </c>
      <c r="AC144" s="173">
        <v>17398</v>
      </c>
      <c r="AD144" s="169">
        <f t="shared" si="57"/>
        <v>7.8158131176999097</v>
      </c>
      <c r="AE144" s="156">
        <v>10</v>
      </c>
      <c r="AF144" s="156">
        <v>101</v>
      </c>
      <c r="AG144" s="177">
        <v>259</v>
      </c>
      <c r="AH144" s="254">
        <v>2247</v>
      </c>
      <c r="AI144" s="173">
        <v>15408</v>
      </c>
      <c r="AJ144" s="249">
        <f t="shared" si="58"/>
        <v>6.8571428571428568</v>
      </c>
      <c r="AK144" s="156">
        <v>11</v>
      </c>
      <c r="AL144" s="156">
        <v>107</v>
      </c>
      <c r="AM144" s="177">
        <v>267</v>
      </c>
      <c r="AN144" s="234">
        <f t="shared" si="61"/>
        <v>11776</v>
      </c>
      <c r="AO144" s="188">
        <f t="shared" si="62"/>
        <v>68648</v>
      </c>
      <c r="AP144" s="187">
        <f t="shared" si="59"/>
        <v>5.8294836956521738</v>
      </c>
      <c r="AQ144" s="156">
        <v>12</v>
      </c>
      <c r="AR144" s="156">
        <v>110</v>
      </c>
      <c r="AS144" s="241">
        <v>270</v>
      </c>
      <c r="AT144" s="123"/>
      <c r="AV144" s="123"/>
      <c r="AW144" s="123"/>
      <c r="AX144" s="123"/>
      <c r="AY144" s="123"/>
      <c r="AZ144" s="123"/>
      <c r="BA144" s="123"/>
      <c r="BB144" s="123"/>
      <c r="BC144" s="123"/>
      <c r="BD144" s="123"/>
      <c r="BE144" s="123"/>
    </row>
    <row r="145" spans="1:77" ht="15.75" customHeight="1" x14ac:dyDescent="0.2">
      <c r="A145" s="177">
        <v>15</v>
      </c>
      <c r="B145" s="185" t="s">
        <v>2497</v>
      </c>
      <c r="C145" s="184" t="s">
        <v>22</v>
      </c>
      <c r="D145" s="81">
        <v>2299</v>
      </c>
      <c r="E145" s="186">
        <v>2488</v>
      </c>
      <c r="F145" s="187">
        <f t="shared" si="54"/>
        <v>1.0822096563723358</v>
      </c>
      <c r="G145" s="156">
        <v>13</v>
      </c>
      <c r="H145" s="156">
        <v>115</v>
      </c>
      <c r="I145" s="177">
        <v>294</v>
      </c>
      <c r="J145" s="81">
        <v>2370</v>
      </c>
      <c r="K145" s="188">
        <v>2488</v>
      </c>
      <c r="L145" s="187">
        <f t="shared" si="60"/>
        <v>1.0497890295358649</v>
      </c>
      <c r="M145" s="156">
        <v>12</v>
      </c>
      <c r="N145" s="156">
        <v>115</v>
      </c>
      <c r="O145" s="177">
        <v>300</v>
      </c>
      <c r="P145" s="81">
        <v>2499</v>
      </c>
      <c r="Q145" s="165">
        <v>4537</v>
      </c>
      <c r="R145" s="167">
        <f t="shared" si="55"/>
        <v>1.8155262104841936</v>
      </c>
      <c r="S145" s="156">
        <v>12</v>
      </c>
      <c r="T145" s="156">
        <v>112</v>
      </c>
      <c r="U145" s="177">
        <v>290</v>
      </c>
      <c r="V145" s="81">
        <v>2570</v>
      </c>
      <c r="W145" s="154">
        <v>23874</v>
      </c>
      <c r="X145" s="169">
        <f t="shared" si="56"/>
        <v>9.2894941634241253</v>
      </c>
      <c r="Y145" s="156">
        <v>9</v>
      </c>
      <c r="Z145" s="156">
        <v>99</v>
      </c>
      <c r="AA145" s="177">
        <v>248</v>
      </c>
      <c r="AB145" s="184">
        <v>2646</v>
      </c>
      <c r="AC145" s="173">
        <v>17865</v>
      </c>
      <c r="AD145" s="169">
        <f t="shared" si="57"/>
        <v>6.7517006802721085</v>
      </c>
      <c r="AE145" s="156">
        <v>11</v>
      </c>
      <c r="AF145" s="156">
        <v>106</v>
      </c>
      <c r="AG145" s="177">
        <v>266</v>
      </c>
      <c r="AH145" s="254">
        <v>2741</v>
      </c>
      <c r="AI145" s="173">
        <v>24290</v>
      </c>
      <c r="AJ145" s="249">
        <f t="shared" si="58"/>
        <v>8.8617292958774172</v>
      </c>
      <c r="AK145" s="156">
        <v>9</v>
      </c>
      <c r="AL145" s="156">
        <v>102</v>
      </c>
      <c r="AM145" s="177">
        <v>257</v>
      </c>
      <c r="AN145" s="234">
        <f t="shared" si="61"/>
        <v>15125</v>
      </c>
      <c r="AO145" s="188">
        <f t="shared" si="62"/>
        <v>75542</v>
      </c>
      <c r="AP145" s="187">
        <f t="shared" si="59"/>
        <v>4.9945123966942147</v>
      </c>
      <c r="AQ145" s="156">
        <v>13</v>
      </c>
      <c r="AR145" s="156">
        <v>114</v>
      </c>
      <c r="AS145" s="241">
        <v>276</v>
      </c>
      <c r="AT145" s="184"/>
      <c r="AV145" s="123"/>
      <c r="AW145" s="123"/>
      <c r="AX145" s="123"/>
      <c r="AY145" s="123"/>
      <c r="AZ145" s="123"/>
      <c r="BA145" s="123"/>
      <c r="BB145" s="123"/>
      <c r="BC145" s="123"/>
      <c r="BD145" s="123"/>
      <c r="BE145" s="123"/>
    </row>
    <row r="146" spans="1:77" s="80" customFormat="1" ht="15.75" customHeight="1" x14ac:dyDescent="0.15">
      <c r="A146" s="177">
        <v>15</v>
      </c>
      <c r="B146" s="185" t="s">
        <v>2458</v>
      </c>
      <c r="C146" s="184" t="s">
        <v>2718</v>
      </c>
      <c r="D146" s="81">
        <v>4720</v>
      </c>
      <c r="E146" s="186">
        <v>1718</v>
      </c>
      <c r="F146" s="187">
        <f t="shared" si="54"/>
        <v>0.36398305084745763</v>
      </c>
      <c r="G146" s="156">
        <v>14</v>
      </c>
      <c r="H146" s="156">
        <v>117</v>
      </c>
      <c r="I146" s="177">
        <v>300</v>
      </c>
      <c r="J146" s="81">
        <v>4796</v>
      </c>
      <c r="K146" s="188">
        <v>1619</v>
      </c>
      <c r="L146" s="187">
        <f t="shared" si="60"/>
        <v>0.33757297748123438</v>
      </c>
      <c r="M146" s="156">
        <v>13</v>
      </c>
      <c r="N146" s="156">
        <v>116</v>
      </c>
      <c r="O146" s="177">
        <v>305</v>
      </c>
      <c r="P146" s="81">
        <v>4867</v>
      </c>
      <c r="Q146" s="165">
        <v>1519</v>
      </c>
      <c r="R146" s="167">
        <f t="shared" si="55"/>
        <v>0.31210191082802546</v>
      </c>
      <c r="S146" s="156">
        <v>14</v>
      </c>
      <c r="T146" s="156">
        <v>116</v>
      </c>
      <c r="U146" s="177">
        <v>304</v>
      </c>
      <c r="V146" s="81">
        <v>4900</v>
      </c>
      <c r="W146" s="154">
        <v>0</v>
      </c>
      <c r="X146" s="169">
        <f t="shared" si="56"/>
        <v>0</v>
      </c>
      <c r="Y146" s="156">
        <v>14</v>
      </c>
      <c r="Z146" s="156">
        <v>115</v>
      </c>
      <c r="AA146" s="177">
        <v>310</v>
      </c>
      <c r="AB146" s="184">
        <v>5112</v>
      </c>
      <c r="AC146" s="173">
        <v>0</v>
      </c>
      <c r="AD146" s="169">
        <f t="shared" si="57"/>
        <v>0</v>
      </c>
      <c r="AE146" s="156">
        <v>14</v>
      </c>
      <c r="AF146" s="156">
        <v>115</v>
      </c>
      <c r="AG146" s="177">
        <v>308</v>
      </c>
      <c r="AH146" s="254">
        <v>5190</v>
      </c>
      <c r="AI146" s="173">
        <v>0</v>
      </c>
      <c r="AJ146" s="249">
        <f t="shared" si="58"/>
        <v>0</v>
      </c>
      <c r="AK146" s="156">
        <v>14</v>
      </c>
      <c r="AL146" s="156">
        <v>116</v>
      </c>
      <c r="AM146" s="177">
        <v>310</v>
      </c>
      <c r="AN146" s="234">
        <f t="shared" si="61"/>
        <v>29585</v>
      </c>
      <c r="AO146" s="188">
        <f t="shared" si="62"/>
        <v>4856</v>
      </c>
      <c r="AP146" s="187">
        <f t="shared" si="59"/>
        <v>0.16413723170525604</v>
      </c>
      <c r="AQ146" s="156">
        <v>14</v>
      </c>
      <c r="AR146" s="156">
        <v>117</v>
      </c>
      <c r="AS146" s="241">
        <v>315</v>
      </c>
      <c r="AT146" s="184"/>
      <c r="AU146" s="85"/>
      <c r="AV146" s="184"/>
      <c r="AW146" s="184"/>
      <c r="AX146" s="184"/>
      <c r="AY146" s="184"/>
      <c r="AZ146" s="184"/>
      <c r="BA146" s="184"/>
      <c r="BB146" s="184"/>
      <c r="BC146" s="184"/>
      <c r="BD146" s="184"/>
      <c r="BE146" s="184"/>
      <c r="BF146" s="184"/>
      <c r="BG146" s="184"/>
      <c r="BH146" s="184"/>
      <c r="BI146" s="184"/>
      <c r="BJ146" s="184"/>
      <c r="BK146" s="184"/>
      <c r="BL146" s="184"/>
      <c r="BM146" s="184"/>
      <c r="BN146" s="184"/>
      <c r="BO146" s="184"/>
      <c r="BP146" s="184"/>
      <c r="BQ146" s="184"/>
      <c r="BR146" s="184"/>
      <c r="BS146" s="184"/>
      <c r="BT146" s="184"/>
      <c r="BU146" s="184"/>
      <c r="BV146" s="184"/>
    </row>
    <row r="147" spans="1:77" ht="15.75" customHeight="1" x14ac:dyDescent="0.2">
      <c r="A147" s="177">
        <v>15</v>
      </c>
      <c r="B147" s="185" t="s">
        <v>2521</v>
      </c>
      <c r="C147" s="184" t="s">
        <v>2692</v>
      </c>
      <c r="D147" s="81">
        <v>2572</v>
      </c>
      <c r="E147" s="184">
        <v>0</v>
      </c>
      <c r="F147" s="187">
        <f t="shared" si="54"/>
        <v>0</v>
      </c>
      <c r="G147" s="156">
        <v>15</v>
      </c>
      <c r="H147" s="156">
        <v>118</v>
      </c>
      <c r="I147" s="177">
        <v>309</v>
      </c>
      <c r="J147" s="81">
        <v>2572</v>
      </c>
      <c r="K147" s="188">
        <v>0</v>
      </c>
      <c r="L147" s="187">
        <f t="shared" si="60"/>
        <v>0</v>
      </c>
      <c r="M147" s="156">
        <v>14</v>
      </c>
      <c r="N147" s="156">
        <v>117</v>
      </c>
      <c r="O147" s="177">
        <v>307</v>
      </c>
      <c r="P147" s="81">
        <v>2572</v>
      </c>
      <c r="Q147" s="165">
        <v>0</v>
      </c>
      <c r="R147" s="167">
        <f t="shared" si="55"/>
        <v>0</v>
      </c>
      <c r="S147" s="156">
        <v>15</v>
      </c>
      <c r="T147" s="156">
        <v>117</v>
      </c>
      <c r="U147" s="177">
        <v>308</v>
      </c>
      <c r="V147" s="81">
        <v>2600</v>
      </c>
      <c r="W147" s="154">
        <v>0</v>
      </c>
      <c r="X147" s="169">
        <f t="shared" si="56"/>
        <v>0</v>
      </c>
      <c r="Y147" s="156">
        <v>14</v>
      </c>
      <c r="Z147" s="156">
        <v>115</v>
      </c>
      <c r="AA147" s="177">
        <v>310</v>
      </c>
      <c r="AB147" s="184">
        <v>2607</v>
      </c>
      <c r="AC147" s="173">
        <v>0</v>
      </c>
      <c r="AD147" s="169">
        <f t="shared" si="57"/>
        <v>0</v>
      </c>
      <c r="AE147" s="156">
        <v>14</v>
      </c>
      <c r="AF147" s="156">
        <v>115</v>
      </c>
      <c r="AG147" s="177">
        <v>308</v>
      </c>
      <c r="AH147" s="254">
        <v>2612</v>
      </c>
      <c r="AI147" s="173">
        <v>0</v>
      </c>
      <c r="AJ147" s="249">
        <f t="shared" si="58"/>
        <v>0</v>
      </c>
      <c r="AK147" s="156">
        <v>14</v>
      </c>
      <c r="AL147" s="156">
        <v>116</v>
      </c>
      <c r="AM147" s="177">
        <v>310</v>
      </c>
      <c r="AN147" s="234">
        <f t="shared" si="61"/>
        <v>15535</v>
      </c>
      <c r="AO147" s="188">
        <f t="shared" si="62"/>
        <v>0</v>
      </c>
      <c r="AP147" s="187">
        <f t="shared" si="59"/>
        <v>0</v>
      </c>
      <c r="AQ147" s="156">
        <v>15</v>
      </c>
      <c r="AR147" s="156">
        <v>118</v>
      </c>
      <c r="AS147" s="237">
        <v>321</v>
      </c>
      <c r="AT147" s="123"/>
      <c r="AV147" s="123"/>
      <c r="AW147" s="123"/>
      <c r="AX147" s="123"/>
      <c r="AY147" s="123"/>
      <c r="AZ147" s="123"/>
      <c r="BA147" s="123"/>
      <c r="BB147" s="123"/>
      <c r="BC147" s="123"/>
      <c r="BD147" s="123"/>
      <c r="BE147" s="123"/>
    </row>
    <row r="148" spans="1:77" s="184" customFormat="1" ht="15.75" customHeight="1" x14ac:dyDescent="0.15">
      <c r="A148" s="177">
        <v>15</v>
      </c>
      <c r="B148" s="185" t="s">
        <v>2522</v>
      </c>
      <c r="C148" s="184" t="s">
        <v>2692</v>
      </c>
      <c r="D148" s="81">
        <v>3656</v>
      </c>
      <c r="E148" s="184">
        <v>0</v>
      </c>
      <c r="F148" s="187">
        <f t="shared" si="54"/>
        <v>0</v>
      </c>
      <c r="G148" s="156">
        <v>15</v>
      </c>
      <c r="H148" s="156">
        <v>118</v>
      </c>
      <c r="I148" s="177">
        <v>309</v>
      </c>
      <c r="J148" s="81">
        <v>3725</v>
      </c>
      <c r="K148" s="188">
        <v>0</v>
      </c>
      <c r="L148" s="187">
        <f t="shared" si="60"/>
        <v>0</v>
      </c>
      <c r="M148" s="156">
        <v>14</v>
      </c>
      <c r="N148" s="156">
        <v>117</v>
      </c>
      <c r="O148" s="177">
        <v>307</v>
      </c>
      <c r="P148" s="81">
        <v>3805</v>
      </c>
      <c r="Q148" s="165">
        <v>0</v>
      </c>
      <c r="R148" s="167">
        <f t="shared" si="55"/>
        <v>0</v>
      </c>
      <c r="S148" s="156">
        <v>15</v>
      </c>
      <c r="T148" s="156">
        <v>117</v>
      </c>
      <c r="U148" s="177">
        <v>308</v>
      </c>
      <c r="V148" s="81">
        <v>3825</v>
      </c>
      <c r="W148" s="154">
        <v>0</v>
      </c>
      <c r="X148" s="169">
        <f t="shared" si="56"/>
        <v>0</v>
      </c>
      <c r="Y148" s="156">
        <v>14</v>
      </c>
      <c r="Z148" s="156">
        <v>115</v>
      </c>
      <c r="AA148" s="177">
        <v>310</v>
      </c>
      <c r="AB148" s="184">
        <v>3897</v>
      </c>
      <c r="AC148" s="173">
        <v>0</v>
      </c>
      <c r="AD148" s="169">
        <f t="shared" si="57"/>
        <v>0</v>
      </c>
      <c r="AE148" s="156">
        <v>14</v>
      </c>
      <c r="AF148" s="156">
        <v>115</v>
      </c>
      <c r="AG148" s="177">
        <v>308</v>
      </c>
      <c r="AH148" s="254">
        <v>3907</v>
      </c>
      <c r="AI148" s="173">
        <v>0</v>
      </c>
      <c r="AJ148" s="249">
        <f t="shared" si="58"/>
        <v>0</v>
      </c>
      <c r="AK148" s="156">
        <v>14</v>
      </c>
      <c r="AL148" s="156">
        <v>116</v>
      </c>
      <c r="AM148" s="177">
        <v>310</v>
      </c>
      <c r="AN148" s="234">
        <f t="shared" si="61"/>
        <v>22815</v>
      </c>
      <c r="AO148" s="188">
        <f t="shared" si="62"/>
        <v>0</v>
      </c>
      <c r="AP148" s="187">
        <f t="shared" si="59"/>
        <v>0</v>
      </c>
      <c r="AQ148" s="156">
        <v>15</v>
      </c>
      <c r="AR148" s="156">
        <v>118</v>
      </c>
      <c r="AS148" s="237">
        <v>321</v>
      </c>
      <c r="AT148" s="123"/>
      <c r="AU148" s="177"/>
    </row>
    <row r="149" spans="1:77" s="106" customFormat="1" ht="13" x14ac:dyDescent="0.15">
      <c r="B149" s="284" t="s">
        <v>1908</v>
      </c>
      <c r="G149" s="223">
        <v>15</v>
      </c>
      <c r="H149" s="224">
        <v>118</v>
      </c>
      <c r="I149" s="106">
        <v>309</v>
      </c>
      <c r="M149" s="106">
        <v>14</v>
      </c>
      <c r="N149" s="106">
        <v>117</v>
      </c>
      <c r="O149" s="106">
        <v>307</v>
      </c>
      <c r="S149" s="106">
        <v>15</v>
      </c>
      <c r="T149" s="106">
        <v>117</v>
      </c>
      <c r="U149" s="106">
        <v>308</v>
      </c>
      <c r="Y149" s="106">
        <v>14</v>
      </c>
      <c r="Z149" s="106">
        <v>115</v>
      </c>
      <c r="AA149" s="106">
        <v>310</v>
      </c>
      <c r="AE149" s="106">
        <v>14</v>
      </c>
      <c r="AF149" s="106">
        <v>115</v>
      </c>
      <c r="AG149" s="106">
        <v>308</v>
      </c>
      <c r="AH149" s="289">
        <f>SUM(AH133:AH148)</f>
        <v>63673</v>
      </c>
      <c r="AI149" s="293">
        <f>SUM(AI133:AI148)</f>
        <v>2085822</v>
      </c>
      <c r="AJ149" s="290">
        <f t="shared" si="58"/>
        <v>32.758343410864889</v>
      </c>
      <c r="AK149" s="106">
        <v>14</v>
      </c>
      <c r="AL149" s="106">
        <v>116</v>
      </c>
      <c r="AM149" s="106">
        <v>310</v>
      </c>
      <c r="AN149" s="289">
        <f>SUM(AN133:AN148)</f>
        <v>361442</v>
      </c>
      <c r="AO149" s="293">
        <f>SUM(AO133:AO148)</f>
        <v>10729384</v>
      </c>
      <c r="AP149" s="290">
        <f t="shared" si="59"/>
        <v>29.684939769036248</v>
      </c>
      <c r="AQ149" s="106">
        <v>15</v>
      </c>
      <c r="AR149" s="106">
        <v>118</v>
      </c>
      <c r="AS149" s="239">
        <v>321</v>
      </c>
    </row>
    <row r="150" spans="1:77" ht="15.75" customHeight="1" x14ac:dyDescent="0.2">
      <c r="B150" s="195"/>
      <c r="C150" s="195"/>
      <c r="D150" s="181"/>
      <c r="E150" s="148"/>
      <c r="F150" s="196"/>
      <c r="G150" s="156"/>
      <c r="H150" s="181"/>
      <c r="I150" s="189"/>
      <c r="J150" s="149"/>
      <c r="K150" s="197"/>
      <c r="L150" s="189"/>
      <c r="M150" s="181"/>
      <c r="N150" s="178"/>
      <c r="O150" s="181"/>
      <c r="P150" s="179"/>
      <c r="Q150" s="189"/>
      <c r="R150" s="90"/>
      <c r="S150" s="181"/>
      <c r="T150" s="44"/>
      <c r="U150" s="90"/>
      <c r="V150" s="189"/>
      <c r="W150" s="182"/>
      <c r="X150" s="181"/>
      <c r="Y150" s="181"/>
      <c r="Z150" s="189"/>
      <c r="AA150" s="198"/>
      <c r="AB150" s="70"/>
      <c r="AC150" s="180"/>
      <c r="AD150" s="199"/>
      <c r="AE150" s="181"/>
      <c r="AF150" s="183"/>
      <c r="AG150" s="189"/>
      <c r="AH150" s="253"/>
      <c r="AI150" s="199"/>
      <c r="AJ150" s="189"/>
      <c r="AK150" s="181"/>
      <c r="AL150" s="123"/>
      <c r="AM150" s="189"/>
      <c r="AN150" s="229"/>
      <c r="AO150" s="123"/>
      <c r="AP150" s="123"/>
      <c r="AQ150" s="181"/>
      <c r="AR150" s="123"/>
      <c r="AS150" s="240"/>
      <c r="AT150" s="123"/>
      <c r="AV150" s="123"/>
      <c r="AW150" s="123"/>
      <c r="AX150" s="123"/>
    </row>
    <row r="151" spans="1:77" x14ac:dyDescent="0.2">
      <c r="B151" s="243" t="s">
        <v>1896</v>
      </c>
      <c r="C151" s="157"/>
      <c r="D151" s="157"/>
      <c r="E151" s="157"/>
      <c r="F151" s="157"/>
      <c r="G151" s="142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7"/>
      <c r="AF151" s="157"/>
      <c r="AG151" s="157"/>
      <c r="AH151" s="282"/>
      <c r="AI151" s="157"/>
      <c r="AJ151" s="157"/>
      <c r="AK151" s="157"/>
      <c r="AL151" s="157"/>
      <c r="AM151" s="157"/>
      <c r="AN151" s="282"/>
      <c r="AO151" s="157"/>
      <c r="AP151" s="157"/>
      <c r="AQ151" s="157"/>
      <c r="AR151" s="157"/>
      <c r="AS151" s="283"/>
    </row>
    <row r="152" spans="1:77" s="147" customFormat="1" ht="15.75" customHeight="1" x14ac:dyDescent="0.2">
      <c r="A152" s="177">
        <v>8</v>
      </c>
      <c r="B152" s="195" t="s">
        <v>713</v>
      </c>
      <c r="C152" s="195" t="s">
        <v>2697</v>
      </c>
      <c r="D152" s="88">
        <v>60269</v>
      </c>
      <c r="E152" s="148">
        <v>3398746</v>
      </c>
      <c r="F152" s="196">
        <f>E152/D152</f>
        <v>56.392938326502843</v>
      </c>
      <c r="G152" s="156">
        <v>1</v>
      </c>
      <c r="H152" s="156">
        <v>39</v>
      </c>
      <c r="I152" s="156">
        <v>61</v>
      </c>
      <c r="J152" s="88">
        <v>61248</v>
      </c>
      <c r="K152" s="149">
        <v>3961249</v>
      </c>
      <c r="L152" s="197">
        <f>K152/J152</f>
        <v>64.675564916405435</v>
      </c>
      <c r="M152" s="156">
        <v>1</v>
      </c>
      <c r="N152" s="156">
        <v>37</v>
      </c>
      <c r="O152" s="156">
        <v>53</v>
      </c>
      <c r="P152" s="88">
        <v>62850</v>
      </c>
      <c r="Q152" s="178">
        <v>3172336</v>
      </c>
      <c r="R152" s="179">
        <f>Q152/P152</f>
        <v>50.474717581543359</v>
      </c>
      <c r="S152" s="156">
        <v>1</v>
      </c>
      <c r="T152" s="156">
        <v>53</v>
      </c>
      <c r="U152" s="156">
        <v>73</v>
      </c>
      <c r="V152" s="90">
        <v>63789</v>
      </c>
      <c r="W152" s="114">
        <v>3228835</v>
      </c>
      <c r="X152" s="44">
        <f>W152/V152</f>
        <v>50.617426202009753</v>
      </c>
      <c r="Y152" s="156">
        <v>1</v>
      </c>
      <c r="Z152" s="156">
        <v>54</v>
      </c>
      <c r="AA152" s="156">
        <v>74</v>
      </c>
      <c r="AB152" s="214">
        <f>50877+6726+6629</f>
        <v>64232</v>
      </c>
      <c r="AC152" s="181">
        <v>4060604</v>
      </c>
      <c r="AD152" s="198">
        <f>AC152/AB152</f>
        <v>63.217773072611784</v>
      </c>
      <c r="AE152" s="156">
        <v>1</v>
      </c>
      <c r="AF152" s="156">
        <v>48</v>
      </c>
      <c r="AG152" s="156">
        <v>65</v>
      </c>
      <c r="AH152" s="250">
        <f>51294+6774+6643</f>
        <v>64711</v>
      </c>
      <c r="AI152" s="180">
        <v>4394339</v>
      </c>
      <c r="AJ152" s="199">
        <f>AI152/AH152</f>
        <v>67.90714098066789</v>
      </c>
      <c r="AK152" s="156">
        <v>1</v>
      </c>
      <c r="AL152" s="156">
        <v>43</v>
      </c>
      <c r="AM152" s="156">
        <v>54</v>
      </c>
      <c r="AN152" s="232">
        <f t="shared" ref="AN152:AO154" si="63">D152+J152+P152+V152+AB152+AH152</f>
        <v>377099</v>
      </c>
      <c r="AO152" s="200">
        <f t="shared" si="63"/>
        <v>22216109</v>
      </c>
      <c r="AP152" s="196">
        <f>AO152/AN152</f>
        <v>58.913200512332303</v>
      </c>
      <c r="AQ152" s="156">
        <v>1</v>
      </c>
      <c r="AR152" s="156">
        <v>49</v>
      </c>
      <c r="AS152" s="237">
        <v>65</v>
      </c>
      <c r="AT152" s="189"/>
      <c r="AU152" s="175"/>
      <c r="AV152" s="123"/>
      <c r="AW152" s="123"/>
      <c r="AX152" s="123"/>
      <c r="AY152" s="123"/>
      <c r="AZ152" s="123"/>
      <c r="BA152" s="123"/>
      <c r="BB152" s="123"/>
      <c r="BC152" s="123"/>
      <c r="BD152" s="123"/>
      <c r="BE152" s="123"/>
    </row>
    <row r="153" spans="1:77" s="184" customFormat="1" ht="15.75" customHeight="1" x14ac:dyDescent="0.15">
      <c r="A153" s="177">
        <v>8</v>
      </c>
      <c r="B153" s="195" t="s">
        <v>209</v>
      </c>
      <c r="C153" s="195" t="s">
        <v>2740</v>
      </c>
      <c r="D153" s="88">
        <v>86125</v>
      </c>
      <c r="E153" s="148">
        <v>764103</v>
      </c>
      <c r="F153" s="196">
        <f>E153/D153</f>
        <v>8.8720232220609585</v>
      </c>
      <c r="G153" s="156">
        <v>2</v>
      </c>
      <c r="H153" s="156">
        <v>145</v>
      </c>
      <c r="I153" s="177">
        <v>242</v>
      </c>
      <c r="J153" s="88">
        <v>86044</v>
      </c>
      <c r="K153" s="149">
        <v>778637</v>
      </c>
      <c r="L153" s="197">
        <f>K153/J153</f>
        <v>9.0492887359955372</v>
      </c>
      <c r="M153" s="156">
        <v>2</v>
      </c>
      <c r="N153" s="156">
        <v>150</v>
      </c>
      <c r="O153" s="177">
        <v>246</v>
      </c>
      <c r="P153" s="88">
        <v>86082</v>
      </c>
      <c r="Q153" s="178">
        <v>860057</v>
      </c>
      <c r="R153" s="179">
        <f>Q153/P153</f>
        <v>9.9911363583559858</v>
      </c>
      <c r="S153" s="156">
        <v>2</v>
      </c>
      <c r="T153" s="156">
        <v>145</v>
      </c>
      <c r="U153" s="177">
        <v>241</v>
      </c>
      <c r="V153" s="90">
        <v>85782</v>
      </c>
      <c r="W153" s="114">
        <v>727559</v>
      </c>
      <c r="X153" s="44">
        <f>W153/V153</f>
        <v>8.4814879578466353</v>
      </c>
      <c r="Y153" s="156">
        <v>2</v>
      </c>
      <c r="Z153" s="156">
        <v>152</v>
      </c>
      <c r="AA153" s="177">
        <v>253</v>
      </c>
      <c r="AB153" s="214">
        <v>85889</v>
      </c>
      <c r="AC153" s="181">
        <v>1044400</v>
      </c>
      <c r="AD153" s="198">
        <f>AC153/AB153</f>
        <v>12.159880776350871</v>
      </c>
      <c r="AE153" s="156">
        <v>2</v>
      </c>
      <c r="AF153" s="156">
        <v>145</v>
      </c>
      <c r="AG153" s="177">
        <v>235</v>
      </c>
      <c r="AH153" s="250">
        <v>85170</v>
      </c>
      <c r="AI153" s="180">
        <v>1050263</v>
      </c>
      <c r="AJ153" s="199">
        <f>AI153/AH153</f>
        <v>12.331372549019608</v>
      </c>
      <c r="AK153" s="156">
        <v>2</v>
      </c>
      <c r="AL153" s="156">
        <v>143</v>
      </c>
      <c r="AM153" s="177">
        <v>234</v>
      </c>
      <c r="AN153" s="232">
        <f t="shared" si="63"/>
        <v>515092</v>
      </c>
      <c r="AO153" s="200">
        <f t="shared" si="63"/>
        <v>5225019</v>
      </c>
      <c r="AP153" s="196">
        <f>AO153/AN153</f>
        <v>10.14385585487641</v>
      </c>
      <c r="AQ153" s="156">
        <v>2</v>
      </c>
      <c r="AR153" s="156">
        <v>151</v>
      </c>
      <c r="AS153" s="241">
        <v>250</v>
      </c>
      <c r="AT153" s="189"/>
      <c r="AU153" s="177"/>
    </row>
    <row r="154" spans="1:77" s="147" customFormat="1" ht="15.75" customHeight="1" x14ac:dyDescent="0.2">
      <c r="A154" s="177">
        <v>8</v>
      </c>
      <c r="B154" s="195" t="s">
        <v>649</v>
      </c>
      <c r="C154" s="195" t="s">
        <v>101</v>
      </c>
      <c r="D154" s="88">
        <v>89325</v>
      </c>
      <c r="E154" s="148">
        <v>587851</v>
      </c>
      <c r="F154" s="196">
        <f>E154/D154</f>
        <v>6.5810355443604811</v>
      </c>
      <c r="G154" s="156">
        <v>3</v>
      </c>
      <c r="H154" s="156">
        <v>151</v>
      </c>
      <c r="I154" s="177">
        <v>252</v>
      </c>
      <c r="J154" s="88">
        <v>91264</v>
      </c>
      <c r="K154" s="149">
        <v>553801</v>
      </c>
      <c r="L154" s="197">
        <f>K154/J154</f>
        <v>6.0681210553997191</v>
      </c>
      <c r="M154" s="156">
        <v>3</v>
      </c>
      <c r="N154" s="156">
        <v>153</v>
      </c>
      <c r="O154" s="177">
        <v>255</v>
      </c>
      <c r="P154" s="88">
        <v>93037</v>
      </c>
      <c r="Q154" s="178">
        <v>475991</v>
      </c>
      <c r="R154" s="179">
        <f>Q154/P154</f>
        <v>5.1161473392306283</v>
      </c>
      <c r="S154" s="156">
        <v>3</v>
      </c>
      <c r="T154" s="156">
        <v>158</v>
      </c>
      <c r="U154" s="177">
        <v>262</v>
      </c>
      <c r="V154" s="90">
        <v>94820</v>
      </c>
      <c r="W154" s="114">
        <v>514501</v>
      </c>
      <c r="X154" s="44">
        <f>W154/V154</f>
        <v>5.4260809955705547</v>
      </c>
      <c r="Y154" s="156">
        <v>3</v>
      </c>
      <c r="Z154" s="156">
        <v>159</v>
      </c>
      <c r="AA154" s="177">
        <v>269</v>
      </c>
      <c r="AB154" s="214">
        <v>97191</v>
      </c>
      <c r="AC154" s="181">
        <v>551689</v>
      </c>
      <c r="AD154" s="198">
        <f>AC154/AB154</f>
        <v>5.6763383440853579</v>
      </c>
      <c r="AE154" s="156">
        <v>3</v>
      </c>
      <c r="AF154" s="156">
        <v>162</v>
      </c>
      <c r="AG154" s="177">
        <v>272</v>
      </c>
      <c r="AH154" s="250">
        <v>98649</v>
      </c>
      <c r="AI154" s="180">
        <v>1148276</v>
      </c>
      <c r="AJ154" s="199">
        <f>AI154/AH154</f>
        <v>11.640016624598323</v>
      </c>
      <c r="AK154" s="156">
        <v>3</v>
      </c>
      <c r="AL154" s="156">
        <v>148</v>
      </c>
      <c r="AM154" s="177">
        <v>239</v>
      </c>
      <c r="AN154" s="232">
        <f t="shared" si="63"/>
        <v>564286</v>
      </c>
      <c r="AO154" s="200">
        <f t="shared" si="63"/>
        <v>3832109</v>
      </c>
      <c r="AP154" s="196">
        <f>AO154/AN154</f>
        <v>6.7910758019869357</v>
      </c>
      <c r="AQ154" s="156">
        <v>3</v>
      </c>
      <c r="AR154" s="156">
        <v>159</v>
      </c>
      <c r="AS154" s="241">
        <v>267</v>
      </c>
      <c r="AT154" s="189"/>
      <c r="AU154" s="175"/>
      <c r="AV154" s="123"/>
      <c r="AW154" s="123"/>
      <c r="AX154" s="123"/>
      <c r="AY154" s="123"/>
      <c r="AZ154" s="123"/>
      <c r="BA154" s="123"/>
      <c r="BB154" s="123"/>
      <c r="BC154" s="123"/>
      <c r="BD154" s="123"/>
      <c r="BE154" s="123"/>
    </row>
    <row r="155" spans="1:77" s="106" customFormat="1" ht="13" x14ac:dyDescent="0.15">
      <c r="B155" s="284" t="s">
        <v>1908</v>
      </c>
      <c r="G155" s="223">
        <v>3</v>
      </c>
      <c r="H155" s="106">
        <v>191</v>
      </c>
      <c r="I155" s="106">
        <v>309</v>
      </c>
      <c r="M155" s="106">
        <v>3</v>
      </c>
      <c r="O155" s="106">
        <v>307</v>
      </c>
      <c r="S155" s="106">
        <v>3</v>
      </c>
      <c r="U155" s="106">
        <v>308</v>
      </c>
      <c r="Y155" s="106">
        <v>3</v>
      </c>
      <c r="AA155" s="106">
        <v>310</v>
      </c>
      <c r="AE155" s="106">
        <v>3</v>
      </c>
      <c r="AG155" s="106">
        <v>308</v>
      </c>
      <c r="AH155" s="289">
        <f>SUM(AH152:AH154)</f>
        <v>248530</v>
      </c>
      <c r="AI155" s="293">
        <f>SUM(AI152:AI154)</f>
        <v>6592878</v>
      </c>
      <c r="AJ155" s="290">
        <f>AI155/AH155</f>
        <v>26.527493662736894</v>
      </c>
      <c r="AK155" s="106">
        <v>3</v>
      </c>
      <c r="AL155" s="106">
        <v>194</v>
      </c>
      <c r="AM155" s="106">
        <v>310</v>
      </c>
      <c r="AN155" s="289">
        <f>SUM(AN152:AN154)</f>
        <v>1456477</v>
      </c>
      <c r="AO155" s="293">
        <f>SUM(AO152:AO154)</f>
        <v>31273237</v>
      </c>
      <c r="AP155" s="290">
        <f>AO155/AN155</f>
        <v>21.471837179715163</v>
      </c>
      <c r="AQ155" s="106">
        <v>3</v>
      </c>
      <c r="AR155" s="106">
        <v>203</v>
      </c>
      <c r="AS155" s="239">
        <v>321</v>
      </c>
    </row>
    <row r="156" spans="1:77" x14ac:dyDescent="0.2">
      <c r="AH156" s="230"/>
      <c r="AN156" s="230"/>
      <c r="AS156" s="242"/>
    </row>
    <row r="157" spans="1:77" x14ac:dyDescent="0.2">
      <c r="B157" s="243" t="s">
        <v>1897</v>
      </c>
      <c r="C157" s="243"/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  <c r="Z157" s="157"/>
      <c r="AA157" s="157"/>
      <c r="AB157" s="157"/>
      <c r="AC157" s="157"/>
      <c r="AD157" s="157"/>
      <c r="AE157" s="157"/>
      <c r="AF157" s="157"/>
      <c r="AG157" s="157"/>
      <c r="AH157" s="282"/>
      <c r="AI157" s="157"/>
      <c r="AJ157" s="157"/>
      <c r="AK157" s="157"/>
      <c r="AL157" s="157"/>
      <c r="AM157" s="157"/>
      <c r="AN157" s="282"/>
      <c r="AO157" s="157"/>
      <c r="AP157" s="157"/>
      <c r="AQ157" s="157"/>
      <c r="AR157" s="157"/>
      <c r="AS157" s="283"/>
    </row>
    <row r="158" spans="1:77" s="147" customFormat="1" ht="15.75" customHeight="1" x14ac:dyDescent="0.2">
      <c r="A158" s="177">
        <v>9</v>
      </c>
      <c r="B158" s="195" t="s">
        <v>31</v>
      </c>
      <c r="C158" s="195" t="s">
        <v>27</v>
      </c>
      <c r="D158" s="88">
        <v>12073</v>
      </c>
      <c r="E158" s="148">
        <v>278210</v>
      </c>
      <c r="F158" s="196">
        <f t="shared" ref="F158:F179" si="64">E158/D158</f>
        <v>23.04398244015572</v>
      </c>
      <c r="G158" s="156">
        <v>10</v>
      </c>
      <c r="H158" s="156">
        <v>103</v>
      </c>
      <c r="I158" s="156">
        <v>162</v>
      </c>
      <c r="J158" s="88">
        <v>12408</v>
      </c>
      <c r="K158" s="149">
        <v>1122455</v>
      </c>
      <c r="L158" s="197">
        <f t="shared" ref="L158:L179" si="65">K158/J158</f>
        <v>90.462201805286909</v>
      </c>
      <c r="M158" s="156">
        <v>1</v>
      </c>
      <c r="N158" s="156">
        <v>15</v>
      </c>
      <c r="O158" s="156">
        <v>23</v>
      </c>
      <c r="P158" s="88">
        <v>12758</v>
      </c>
      <c r="Q158" s="178">
        <v>1053506</v>
      </c>
      <c r="R158" s="179">
        <f t="shared" ref="R158:R179" si="66">Q158/P158</f>
        <v>82.576109108010655</v>
      </c>
      <c r="S158" s="156">
        <v>1</v>
      </c>
      <c r="T158" s="156">
        <v>21</v>
      </c>
      <c r="U158" s="156">
        <v>25</v>
      </c>
      <c r="V158" s="90">
        <v>12962</v>
      </c>
      <c r="W158" s="114">
        <v>1112311</v>
      </c>
      <c r="X158" s="44">
        <f t="shared" ref="X158:X179" si="67">W158/V158</f>
        <v>85.813223268014198</v>
      </c>
      <c r="Y158" s="156">
        <v>1</v>
      </c>
      <c r="Z158" s="156">
        <v>22</v>
      </c>
      <c r="AA158" s="156">
        <v>27</v>
      </c>
      <c r="AB158" s="214">
        <v>13059</v>
      </c>
      <c r="AC158" s="181">
        <v>1152224</v>
      </c>
      <c r="AD158" s="198">
        <f t="shared" ref="AD158:AD179" si="68">AC158/AB158</f>
        <v>88.23217704265258</v>
      </c>
      <c r="AE158" s="156">
        <v>1</v>
      </c>
      <c r="AF158" s="156">
        <v>24</v>
      </c>
      <c r="AG158" s="156">
        <v>29</v>
      </c>
      <c r="AH158" s="250">
        <v>13074</v>
      </c>
      <c r="AI158" s="180">
        <v>1236323</v>
      </c>
      <c r="AJ158" s="199">
        <f t="shared" ref="AJ158:AJ180" si="69">AI158/AH158</f>
        <v>94.563484778950595</v>
      </c>
      <c r="AK158" s="156">
        <v>1</v>
      </c>
      <c r="AL158" s="156">
        <v>20</v>
      </c>
      <c r="AM158" s="156">
        <v>26</v>
      </c>
      <c r="AN158" s="232">
        <f t="shared" ref="AN158:AN179" si="70">D158+J158+P158+V158+AB158+AH158</f>
        <v>76334</v>
      </c>
      <c r="AO158" s="200">
        <f t="shared" ref="AO158:AO179" si="71">E158+K158+Q158+W158+AC158+AI158</f>
        <v>5955029</v>
      </c>
      <c r="AP158" s="196">
        <f t="shared" ref="AP158:AP180" si="72">AO158/AN158</f>
        <v>78.012799014855759</v>
      </c>
      <c r="AQ158" s="156">
        <v>1</v>
      </c>
      <c r="AR158" s="156">
        <v>27</v>
      </c>
      <c r="AS158" s="237">
        <v>32</v>
      </c>
      <c r="AT158" s="189"/>
      <c r="AU158" s="175"/>
      <c r="AV158" s="123"/>
      <c r="AW158" s="123"/>
      <c r="AX158" s="123"/>
      <c r="AY158" s="123"/>
      <c r="AZ158" s="123"/>
      <c r="BA158" s="123"/>
      <c r="BB158" s="123"/>
      <c r="BC158" s="123"/>
      <c r="BD158" s="123"/>
      <c r="BE158" s="123"/>
      <c r="BW158"/>
      <c r="BX158"/>
      <c r="BY158"/>
    </row>
    <row r="159" spans="1:77" s="147" customFormat="1" ht="15.75" customHeight="1" x14ac:dyDescent="0.2">
      <c r="A159" s="177">
        <v>9</v>
      </c>
      <c r="B159" s="195" t="s">
        <v>484</v>
      </c>
      <c r="C159" s="195" t="s">
        <v>2716</v>
      </c>
      <c r="D159" s="88">
        <v>32698</v>
      </c>
      <c r="E159" s="148">
        <v>1700596</v>
      </c>
      <c r="F159" s="196">
        <f t="shared" si="64"/>
        <v>52.009174873080923</v>
      </c>
      <c r="G159" s="156">
        <v>5</v>
      </c>
      <c r="H159" s="156">
        <v>43</v>
      </c>
      <c r="I159" s="156">
        <v>67</v>
      </c>
      <c r="J159" s="88">
        <v>33362</v>
      </c>
      <c r="K159" s="149">
        <v>2058207</v>
      </c>
      <c r="L159" s="197">
        <f t="shared" si="65"/>
        <v>61.693153887656614</v>
      </c>
      <c r="M159" s="156">
        <v>4</v>
      </c>
      <c r="N159" s="156">
        <v>39</v>
      </c>
      <c r="O159" s="156">
        <v>56</v>
      </c>
      <c r="P159" s="88">
        <v>33844</v>
      </c>
      <c r="Q159" s="178">
        <v>2195847</v>
      </c>
      <c r="R159" s="179">
        <f t="shared" si="66"/>
        <v>64.88142654532561</v>
      </c>
      <c r="S159" s="156">
        <v>3</v>
      </c>
      <c r="T159" s="156">
        <v>35</v>
      </c>
      <c r="U159" s="156">
        <v>48</v>
      </c>
      <c r="V159" s="90">
        <v>34597</v>
      </c>
      <c r="W159" s="114">
        <v>2133727</v>
      </c>
      <c r="X159" s="44">
        <f t="shared" si="67"/>
        <v>61.673757840275165</v>
      </c>
      <c r="Y159" s="156">
        <v>3</v>
      </c>
      <c r="Z159" s="156">
        <v>42</v>
      </c>
      <c r="AA159" s="156">
        <v>55</v>
      </c>
      <c r="AB159" s="214">
        <v>35031</v>
      </c>
      <c r="AC159" s="181">
        <v>2625656</v>
      </c>
      <c r="AD159" s="198">
        <f t="shared" si="68"/>
        <v>74.952356484256796</v>
      </c>
      <c r="AE159" s="156">
        <v>2</v>
      </c>
      <c r="AF159" s="156">
        <v>35</v>
      </c>
      <c r="AG159" s="156">
        <v>44</v>
      </c>
      <c r="AH159" s="250">
        <v>35493</v>
      </c>
      <c r="AI159" s="180">
        <v>2768656</v>
      </c>
      <c r="AJ159" s="199">
        <f t="shared" si="69"/>
        <v>78.005691263065955</v>
      </c>
      <c r="AK159" s="156">
        <v>3</v>
      </c>
      <c r="AL159" s="156">
        <v>33</v>
      </c>
      <c r="AM159" s="156">
        <v>42</v>
      </c>
      <c r="AN159" s="232">
        <f t="shared" si="70"/>
        <v>205025</v>
      </c>
      <c r="AO159" s="200">
        <f t="shared" si="71"/>
        <v>13482689</v>
      </c>
      <c r="AP159" s="196">
        <f t="shared" si="72"/>
        <v>65.761194976222413</v>
      </c>
      <c r="AQ159" s="156">
        <v>2</v>
      </c>
      <c r="AR159" s="156">
        <v>34</v>
      </c>
      <c r="AS159" s="237">
        <v>47</v>
      </c>
      <c r="AT159" s="189"/>
      <c r="AU159" s="175"/>
      <c r="AV159" s="123"/>
      <c r="AW159" s="123"/>
      <c r="AX159" s="123"/>
      <c r="AY159" s="123"/>
      <c r="AZ159" s="123"/>
      <c r="BA159" s="123"/>
      <c r="BB159" s="123"/>
      <c r="BC159" s="123"/>
      <c r="BD159" s="123"/>
      <c r="BE159" s="123"/>
      <c r="BW159"/>
      <c r="BX159"/>
      <c r="BY159"/>
    </row>
    <row r="160" spans="1:77" s="147" customFormat="1" ht="15.75" customHeight="1" x14ac:dyDescent="0.2">
      <c r="A160" s="177">
        <v>9</v>
      </c>
      <c r="B160" s="195" t="s">
        <v>462</v>
      </c>
      <c r="C160" s="195" t="s">
        <v>65</v>
      </c>
      <c r="D160" s="88">
        <v>7826</v>
      </c>
      <c r="E160" s="148">
        <v>503389</v>
      </c>
      <c r="F160" s="196">
        <f t="shared" si="64"/>
        <v>64.32264247380526</v>
      </c>
      <c r="G160" s="156">
        <v>2</v>
      </c>
      <c r="H160" s="156">
        <v>29</v>
      </c>
      <c r="I160" s="156">
        <v>48</v>
      </c>
      <c r="J160" s="88">
        <v>7955</v>
      </c>
      <c r="K160" s="149">
        <v>516613</v>
      </c>
      <c r="L160" s="197">
        <f t="shared" si="65"/>
        <v>64.941923318667506</v>
      </c>
      <c r="M160" s="156">
        <v>3</v>
      </c>
      <c r="N160" s="156">
        <v>36</v>
      </c>
      <c r="O160" s="156">
        <v>52</v>
      </c>
      <c r="P160" s="88">
        <v>8224</v>
      </c>
      <c r="Q160" s="178">
        <v>496226</v>
      </c>
      <c r="R160" s="179">
        <f t="shared" si="66"/>
        <v>60.338764591439691</v>
      </c>
      <c r="S160" s="156">
        <v>5</v>
      </c>
      <c r="T160" s="156">
        <v>42</v>
      </c>
      <c r="U160" s="156">
        <v>57</v>
      </c>
      <c r="V160" s="90">
        <v>8304</v>
      </c>
      <c r="W160" s="114">
        <v>517847</v>
      </c>
      <c r="X160" s="44">
        <f t="shared" si="67"/>
        <v>62.361151252408476</v>
      </c>
      <c r="Y160" s="156">
        <v>2</v>
      </c>
      <c r="Z160" s="156">
        <v>37</v>
      </c>
      <c r="AA160" s="156">
        <v>49</v>
      </c>
      <c r="AB160" s="214">
        <v>8339</v>
      </c>
      <c r="AC160" s="181">
        <v>503306</v>
      </c>
      <c r="AD160" s="198">
        <f t="shared" si="68"/>
        <v>60.355678138865571</v>
      </c>
      <c r="AE160" s="156">
        <v>4</v>
      </c>
      <c r="AF160" s="156">
        <v>51</v>
      </c>
      <c r="AG160" s="156">
        <v>68</v>
      </c>
      <c r="AH160" s="250">
        <v>8407</v>
      </c>
      <c r="AI160" s="180">
        <v>660787</v>
      </c>
      <c r="AJ160" s="199">
        <f t="shared" si="69"/>
        <v>78.599619364815041</v>
      </c>
      <c r="AK160" s="156">
        <v>2</v>
      </c>
      <c r="AL160" s="156">
        <v>32</v>
      </c>
      <c r="AM160" s="156">
        <v>41</v>
      </c>
      <c r="AN160" s="232">
        <f t="shared" si="70"/>
        <v>49055</v>
      </c>
      <c r="AO160" s="200">
        <f t="shared" si="71"/>
        <v>3198168</v>
      </c>
      <c r="AP160" s="196">
        <f t="shared" si="72"/>
        <v>65.195556008561823</v>
      </c>
      <c r="AQ160" s="156">
        <v>3</v>
      </c>
      <c r="AR160" s="156">
        <v>37</v>
      </c>
      <c r="AS160" s="237">
        <v>50</v>
      </c>
      <c r="AT160" s="189"/>
      <c r="AU160" s="175"/>
      <c r="AV160" s="123"/>
      <c r="AW160" s="123"/>
      <c r="AX160" s="123"/>
      <c r="AY160" s="123"/>
      <c r="AZ160" s="123"/>
      <c r="BA160" s="123"/>
      <c r="BB160" s="123"/>
      <c r="BC160" s="123"/>
      <c r="BD160" s="123"/>
      <c r="BE160" s="123"/>
      <c r="BW160"/>
      <c r="BX160"/>
      <c r="BY160"/>
    </row>
    <row r="161" spans="1:77" s="147" customFormat="1" ht="15.75" customHeight="1" x14ac:dyDescent="0.2">
      <c r="A161" s="177">
        <v>9</v>
      </c>
      <c r="B161" s="195" t="s">
        <v>380</v>
      </c>
      <c r="C161" s="195" t="s">
        <v>49</v>
      </c>
      <c r="D161" s="88">
        <v>13185</v>
      </c>
      <c r="E161" s="148">
        <v>917999</v>
      </c>
      <c r="F161" s="196">
        <f t="shared" si="64"/>
        <v>69.624497535077737</v>
      </c>
      <c r="G161" s="156">
        <v>1</v>
      </c>
      <c r="H161" s="156">
        <v>25</v>
      </c>
      <c r="I161" s="156">
        <v>42</v>
      </c>
      <c r="J161" s="88">
        <v>13403</v>
      </c>
      <c r="K161" s="149">
        <v>911124</v>
      </c>
      <c r="L161" s="197">
        <f t="shared" si="65"/>
        <v>67.979109154666872</v>
      </c>
      <c r="M161" s="156">
        <v>2</v>
      </c>
      <c r="N161" s="156">
        <v>33</v>
      </c>
      <c r="O161" s="156">
        <v>46</v>
      </c>
      <c r="P161" s="88">
        <v>13545</v>
      </c>
      <c r="Q161" s="178">
        <v>872991</v>
      </c>
      <c r="R161" s="179">
        <f t="shared" si="66"/>
        <v>64.45116279069768</v>
      </c>
      <c r="S161" s="156">
        <v>4</v>
      </c>
      <c r="T161" s="156">
        <v>36</v>
      </c>
      <c r="U161" s="156">
        <v>49</v>
      </c>
      <c r="V161" s="90">
        <v>13616</v>
      </c>
      <c r="W161" s="114">
        <v>805567</v>
      </c>
      <c r="X161" s="44">
        <f t="shared" si="67"/>
        <v>59.163263807285546</v>
      </c>
      <c r="Y161" s="156">
        <v>4</v>
      </c>
      <c r="Z161" s="156">
        <v>47</v>
      </c>
      <c r="AA161" s="156">
        <v>61</v>
      </c>
      <c r="AB161" s="214">
        <v>13817</v>
      </c>
      <c r="AC161" s="181">
        <v>919404</v>
      </c>
      <c r="AD161" s="198">
        <f t="shared" si="68"/>
        <v>66.541506839400739</v>
      </c>
      <c r="AE161" s="156">
        <v>3</v>
      </c>
      <c r="AF161" s="156">
        <v>42</v>
      </c>
      <c r="AG161" s="156">
        <v>55</v>
      </c>
      <c r="AH161" s="250">
        <v>13977</v>
      </c>
      <c r="AI161" s="180">
        <v>840661</v>
      </c>
      <c r="AJ161" s="199">
        <f t="shared" si="69"/>
        <v>60.146025613507909</v>
      </c>
      <c r="AK161" s="156">
        <v>5</v>
      </c>
      <c r="AL161" s="156">
        <v>48</v>
      </c>
      <c r="AM161" s="156">
        <v>64</v>
      </c>
      <c r="AN161" s="232">
        <f t="shared" si="70"/>
        <v>81543</v>
      </c>
      <c r="AO161" s="200">
        <f t="shared" si="71"/>
        <v>5267746</v>
      </c>
      <c r="AP161" s="196">
        <f t="shared" si="72"/>
        <v>64.600836368541749</v>
      </c>
      <c r="AQ161" s="156">
        <v>4</v>
      </c>
      <c r="AR161" s="156">
        <v>38</v>
      </c>
      <c r="AS161" s="237">
        <v>51</v>
      </c>
      <c r="AT161" s="189"/>
      <c r="AU161" s="175"/>
      <c r="AV161" s="123"/>
      <c r="AW161" s="123"/>
      <c r="AX161" s="123"/>
      <c r="AY161" s="123"/>
      <c r="AZ161" s="123"/>
      <c r="BA161" s="123"/>
      <c r="BB161" s="123"/>
      <c r="BC161" s="123"/>
      <c r="BD161" s="123"/>
      <c r="BE161" s="123"/>
      <c r="BW161"/>
      <c r="BX161"/>
      <c r="BY161"/>
    </row>
    <row r="162" spans="1:77" s="147" customFormat="1" ht="15.75" customHeight="1" x14ac:dyDescent="0.2">
      <c r="A162" s="177">
        <v>9</v>
      </c>
      <c r="B162" s="195" t="s">
        <v>565</v>
      </c>
      <c r="C162" s="195" t="s">
        <v>152</v>
      </c>
      <c r="D162" s="88">
        <v>13547</v>
      </c>
      <c r="E162" s="148">
        <v>707072</v>
      </c>
      <c r="F162" s="196">
        <f t="shared" si="64"/>
        <v>52.19399128958441</v>
      </c>
      <c r="G162" s="156">
        <v>4</v>
      </c>
      <c r="H162" s="156">
        <v>42</v>
      </c>
      <c r="I162" s="156">
        <v>65</v>
      </c>
      <c r="J162" s="88">
        <v>13543</v>
      </c>
      <c r="K162" s="149">
        <v>700182</v>
      </c>
      <c r="L162" s="197">
        <f t="shared" si="65"/>
        <v>51.70065716606365</v>
      </c>
      <c r="M162" s="156">
        <v>6</v>
      </c>
      <c r="N162" s="156">
        <v>54</v>
      </c>
      <c r="O162" s="156">
        <v>79</v>
      </c>
      <c r="P162" s="88">
        <v>13798</v>
      </c>
      <c r="Q162" s="178">
        <v>681579</v>
      </c>
      <c r="R162" s="179">
        <f t="shared" si="66"/>
        <v>49.396941585737061</v>
      </c>
      <c r="S162" s="156">
        <v>6</v>
      </c>
      <c r="T162" s="156">
        <v>56</v>
      </c>
      <c r="U162" s="156">
        <v>77</v>
      </c>
      <c r="V162" s="90">
        <v>13936</v>
      </c>
      <c r="W162" s="114">
        <v>700432</v>
      </c>
      <c r="X162" s="44">
        <f t="shared" si="67"/>
        <v>50.260619977037891</v>
      </c>
      <c r="Y162" s="156">
        <v>5</v>
      </c>
      <c r="Z162" s="156">
        <v>55</v>
      </c>
      <c r="AA162" s="156">
        <v>75</v>
      </c>
      <c r="AB162" s="214">
        <v>13714</v>
      </c>
      <c r="AC162" s="181">
        <v>808027</v>
      </c>
      <c r="AD162" s="198">
        <f t="shared" si="68"/>
        <v>58.919862913810704</v>
      </c>
      <c r="AE162" s="156">
        <v>5</v>
      </c>
      <c r="AF162" s="156">
        <v>52</v>
      </c>
      <c r="AG162" s="156">
        <v>70</v>
      </c>
      <c r="AH162" s="250">
        <v>13610</v>
      </c>
      <c r="AI162" s="180">
        <v>974467</v>
      </c>
      <c r="AJ162" s="199">
        <f t="shared" si="69"/>
        <v>71.599338721528284</v>
      </c>
      <c r="AK162" s="156">
        <v>4</v>
      </c>
      <c r="AL162" s="156">
        <v>39</v>
      </c>
      <c r="AM162" s="156">
        <v>50</v>
      </c>
      <c r="AN162" s="232">
        <f t="shared" si="70"/>
        <v>82148</v>
      </c>
      <c r="AO162" s="200">
        <f t="shared" si="71"/>
        <v>4571759</v>
      </c>
      <c r="AP162" s="196">
        <f t="shared" si="72"/>
        <v>55.65271217802016</v>
      </c>
      <c r="AQ162" s="156">
        <v>5</v>
      </c>
      <c r="AR162" s="156">
        <v>54</v>
      </c>
      <c r="AS162" s="237">
        <v>73</v>
      </c>
      <c r="AT162" s="189"/>
      <c r="AU162" s="175"/>
      <c r="AV162" s="123"/>
      <c r="AW162" s="123"/>
      <c r="AX162" s="123"/>
      <c r="AY162" s="123"/>
      <c r="AZ162" s="123"/>
      <c r="BA162" s="123"/>
      <c r="BB162" s="123"/>
      <c r="BC162" s="123"/>
      <c r="BD162" s="123"/>
      <c r="BE162" s="123"/>
      <c r="BW162"/>
      <c r="BX162"/>
      <c r="BY162"/>
    </row>
    <row r="163" spans="1:77" s="147" customFormat="1" ht="15.75" customHeight="1" x14ac:dyDescent="0.2">
      <c r="A163" s="177">
        <v>9</v>
      </c>
      <c r="B163" s="195" t="s">
        <v>639</v>
      </c>
      <c r="C163" s="195" t="s">
        <v>24</v>
      </c>
      <c r="D163" s="88">
        <v>16211</v>
      </c>
      <c r="E163" s="148">
        <v>1013747</v>
      </c>
      <c r="F163" s="196">
        <f t="shared" si="64"/>
        <v>62.534513601875268</v>
      </c>
      <c r="G163" s="156">
        <v>3</v>
      </c>
      <c r="H163" s="156">
        <v>31</v>
      </c>
      <c r="I163" s="156">
        <v>50</v>
      </c>
      <c r="J163" s="88">
        <v>16269</v>
      </c>
      <c r="K163" s="149">
        <v>939368</v>
      </c>
      <c r="L163" s="197">
        <f t="shared" si="65"/>
        <v>57.739750445632801</v>
      </c>
      <c r="M163" s="156">
        <v>5</v>
      </c>
      <c r="N163" s="156">
        <v>47</v>
      </c>
      <c r="O163" s="156">
        <v>65</v>
      </c>
      <c r="P163" s="88">
        <v>16191</v>
      </c>
      <c r="Q163" s="178">
        <v>1236666</v>
      </c>
      <c r="R163" s="179">
        <f t="shared" si="66"/>
        <v>76.379840652214199</v>
      </c>
      <c r="S163" s="156">
        <v>2</v>
      </c>
      <c r="T163" s="156">
        <v>24</v>
      </c>
      <c r="U163" s="156">
        <v>31</v>
      </c>
      <c r="V163" s="90">
        <v>16274</v>
      </c>
      <c r="W163" s="114">
        <v>817741</v>
      </c>
      <c r="X163" s="44">
        <f t="shared" si="67"/>
        <v>50.24831018802999</v>
      </c>
      <c r="Y163" s="156">
        <v>6</v>
      </c>
      <c r="Z163" s="156">
        <v>56</v>
      </c>
      <c r="AA163" s="156">
        <v>76</v>
      </c>
      <c r="AB163" s="214">
        <v>16358</v>
      </c>
      <c r="AC163" s="181">
        <v>657631</v>
      </c>
      <c r="AD163" s="198">
        <f t="shared" si="68"/>
        <v>40.202408607409218</v>
      </c>
      <c r="AE163" s="156">
        <v>8</v>
      </c>
      <c r="AF163" s="156">
        <v>77</v>
      </c>
      <c r="AG163" s="156">
        <v>117</v>
      </c>
      <c r="AH163" s="250">
        <v>16329</v>
      </c>
      <c r="AI163" s="180">
        <v>495078</v>
      </c>
      <c r="AJ163" s="199">
        <f t="shared" si="69"/>
        <v>30.318941760058792</v>
      </c>
      <c r="AK163" s="156">
        <v>11</v>
      </c>
      <c r="AL163" s="156">
        <v>94</v>
      </c>
      <c r="AM163" s="156">
        <v>152</v>
      </c>
      <c r="AN163" s="232">
        <f t="shared" si="70"/>
        <v>97632</v>
      </c>
      <c r="AO163" s="200">
        <f t="shared" si="71"/>
        <v>5160231</v>
      </c>
      <c r="AP163" s="196">
        <f t="shared" si="72"/>
        <v>52.853890117994098</v>
      </c>
      <c r="AQ163" s="156">
        <v>6</v>
      </c>
      <c r="AR163" s="156">
        <v>59</v>
      </c>
      <c r="AS163" s="237">
        <v>81</v>
      </c>
      <c r="AT163" s="189"/>
      <c r="AU163" s="175"/>
      <c r="AV163" s="123"/>
      <c r="AW163" s="123"/>
      <c r="AX163" s="123"/>
      <c r="AY163" s="123"/>
      <c r="AZ163" s="123"/>
      <c r="BA163" s="123"/>
      <c r="BB163" s="123"/>
      <c r="BC163" s="123"/>
      <c r="BD163" s="123"/>
      <c r="BE163" s="123"/>
      <c r="BW163"/>
      <c r="BX163"/>
      <c r="BY163"/>
    </row>
    <row r="164" spans="1:77" s="147" customFormat="1" ht="15.75" customHeight="1" x14ac:dyDescent="0.2">
      <c r="A164" s="177">
        <v>9</v>
      </c>
      <c r="B164" s="195" t="s">
        <v>256</v>
      </c>
      <c r="C164" s="195" t="s">
        <v>121</v>
      </c>
      <c r="D164" s="88">
        <v>10947</v>
      </c>
      <c r="E164" s="148">
        <v>388384</v>
      </c>
      <c r="F164" s="196">
        <f t="shared" si="64"/>
        <v>35.478578606010778</v>
      </c>
      <c r="G164" s="156">
        <v>6</v>
      </c>
      <c r="H164" s="156">
        <v>72</v>
      </c>
      <c r="I164" s="156">
        <v>109</v>
      </c>
      <c r="J164" s="88">
        <v>10816</v>
      </c>
      <c r="K164" s="149">
        <v>414634</v>
      </c>
      <c r="L164" s="197">
        <f t="shared" si="65"/>
        <v>38.335244082840234</v>
      </c>
      <c r="M164" s="156">
        <v>7</v>
      </c>
      <c r="N164" s="156">
        <v>70</v>
      </c>
      <c r="O164" s="156">
        <v>110</v>
      </c>
      <c r="P164" s="88">
        <v>10778</v>
      </c>
      <c r="Q164" s="178">
        <v>448515</v>
      </c>
      <c r="R164" s="179">
        <f t="shared" si="66"/>
        <v>41.613935795138246</v>
      </c>
      <c r="S164" s="156">
        <v>7</v>
      </c>
      <c r="T164" s="156">
        <v>64</v>
      </c>
      <c r="U164" s="156">
        <v>94</v>
      </c>
      <c r="V164" s="90">
        <v>10747</v>
      </c>
      <c r="W164" s="114">
        <v>434472</v>
      </c>
      <c r="X164" s="44">
        <f t="shared" si="67"/>
        <v>40.427282032195031</v>
      </c>
      <c r="Y164" s="156">
        <v>8</v>
      </c>
      <c r="Z164" s="156">
        <v>72</v>
      </c>
      <c r="AA164" s="156">
        <v>102</v>
      </c>
      <c r="AB164" s="214">
        <v>10729</v>
      </c>
      <c r="AC164" s="181">
        <v>445746</v>
      </c>
      <c r="AD164" s="198">
        <f t="shared" si="68"/>
        <v>41.545903625687387</v>
      </c>
      <c r="AE164" s="156">
        <v>7</v>
      </c>
      <c r="AF164" s="156">
        <v>73</v>
      </c>
      <c r="AG164" s="156">
        <v>112</v>
      </c>
      <c r="AH164" s="250">
        <v>10720</v>
      </c>
      <c r="AI164" s="180">
        <v>445961</v>
      </c>
      <c r="AJ164" s="199">
        <f t="shared" si="69"/>
        <v>41.600839552238803</v>
      </c>
      <c r="AK164" s="156">
        <v>7</v>
      </c>
      <c r="AL164" s="156">
        <v>76</v>
      </c>
      <c r="AM164" s="156">
        <v>111</v>
      </c>
      <c r="AN164" s="232">
        <f t="shared" si="70"/>
        <v>64737</v>
      </c>
      <c r="AO164" s="200">
        <f t="shared" si="71"/>
        <v>2577712</v>
      </c>
      <c r="AP164" s="196">
        <f t="shared" si="72"/>
        <v>39.818218329548792</v>
      </c>
      <c r="AQ164" s="156">
        <v>7</v>
      </c>
      <c r="AR164" s="156">
        <v>76</v>
      </c>
      <c r="AS164" s="237">
        <v>110</v>
      </c>
      <c r="AT164" s="189"/>
      <c r="AU164" s="175"/>
      <c r="AV164" s="123"/>
      <c r="AW164" s="123"/>
      <c r="AX164" s="123"/>
      <c r="AY164" s="123"/>
      <c r="AZ164" s="123"/>
      <c r="BA164" s="123"/>
      <c r="BB164" s="123"/>
      <c r="BC164" s="123"/>
      <c r="BD164" s="123"/>
      <c r="BE164" s="123"/>
      <c r="BW164"/>
      <c r="BX164"/>
      <c r="BY164"/>
    </row>
    <row r="165" spans="1:77" s="184" customFormat="1" ht="15.75" customHeight="1" x14ac:dyDescent="0.15">
      <c r="A165" s="177">
        <v>9</v>
      </c>
      <c r="B165" s="195" t="s">
        <v>826</v>
      </c>
      <c r="C165" s="195" t="s">
        <v>2736</v>
      </c>
      <c r="D165" s="88">
        <v>18413</v>
      </c>
      <c r="E165" s="148">
        <v>543837</v>
      </c>
      <c r="F165" s="196">
        <f t="shared" si="64"/>
        <v>29.535491229022973</v>
      </c>
      <c r="G165" s="156">
        <v>8</v>
      </c>
      <c r="H165" s="156">
        <v>89</v>
      </c>
      <c r="I165" s="156">
        <v>135</v>
      </c>
      <c r="J165" s="88">
        <v>18512</v>
      </c>
      <c r="K165" s="149">
        <v>525292</v>
      </c>
      <c r="L165" s="197">
        <f t="shared" si="65"/>
        <v>28.375756266205705</v>
      </c>
      <c r="M165" s="156">
        <v>10</v>
      </c>
      <c r="N165" s="156">
        <v>96</v>
      </c>
      <c r="O165" s="156">
        <v>146</v>
      </c>
      <c r="P165" s="88">
        <v>18597</v>
      </c>
      <c r="Q165" s="178">
        <v>444256</v>
      </c>
      <c r="R165" s="179">
        <f t="shared" si="66"/>
        <v>23.888584180244127</v>
      </c>
      <c r="S165" s="156">
        <v>10</v>
      </c>
      <c r="T165" s="156">
        <v>106</v>
      </c>
      <c r="U165" s="156">
        <v>163</v>
      </c>
      <c r="V165" s="90">
        <v>18659</v>
      </c>
      <c r="W165" s="114">
        <v>543756</v>
      </c>
      <c r="X165" s="44">
        <f t="shared" si="67"/>
        <v>29.141754649230933</v>
      </c>
      <c r="Y165" s="156">
        <v>11</v>
      </c>
      <c r="Z165" s="156">
        <v>96</v>
      </c>
      <c r="AA165" s="156">
        <v>147</v>
      </c>
      <c r="AB165" s="214">
        <v>18709</v>
      </c>
      <c r="AC165" s="181">
        <v>662448</v>
      </c>
      <c r="AD165" s="198">
        <f t="shared" si="68"/>
        <v>35.407985461542573</v>
      </c>
      <c r="AE165" s="156">
        <v>9</v>
      </c>
      <c r="AF165" s="156">
        <v>85</v>
      </c>
      <c r="AG165" s="156">
        <v>129</v>
      </c>
      <c r="AH165" s="250">
        <v>18948</v>
      </c>
      <c r="AI165" s="180">
        <v>1083925</v>
      </c>
      <c r="AJ165" s="199">
        <f t="shared" si="69"/>
        <v>57.20524593624657</v>
      </c>
      <c r="AK165" s="156">
        <v>6</v>
      </c>
      <c r="AL165" s="156">
        <v>52</v>
      </c>
      <c r="AM165" s="156">
        <v>70</v>
      </c>
      <c r="AN165" s="232">
        <f t="shared" si="70"/>
        <v>111838</v>
      </c>
      <c r="AO165" s="200">
        <f t="shared" si="71"/>
        <v>3803514</v>
      </c>
      <c r="AP165" s="196">
        <f t="shared" si="72"/>
        <v>34.009138217779288</v>
      </c>
      <c r="AQ165" s="156">
        <v>8</v>
      </c>
      <c r="AR165" s="156">
        <v>84</v>
      </c>
      <c r="AS165" s="237">
        <v>131</v>
      </c>
      <c r="AT165" s="189"/>
      <c r="AU165" s="177"/>
    </row>
    <row r="166" spans="1:77" s="147" customFormat="1" ht="15.75" customHeight="1" x14ac:dyDescent="0.2">
      <c r="A166" s="177">
        <v>9</v>
      </c>
      <c r="B166" s="195" t="s">
        <v>2698</v>
      </c>
      <c r="C166" s="195" t="s">
        <v>2699</v>
      </c>
      <c r="D166" s="88">
        <v>18364</v>
      </c>
      <c r="E166" s="148">
        <v>502275</v>
      </c>
      <c r="F166" s="196">
        <f t="shared" si="64"/>
        <v>27.351067305597908</v>
      </c>
      <c r="G166" s="156">
        <v>9</v>
      </c>
      <c r="H166" s="156">
        <v>94</v>
      </c>
      <c r="I166" s="156">
        <v>142</v>
      </c>
      <c r="J166" s="88">
        <v>18079</v>
      </c>
      <c r="K166" s="149">
        <v>532893</v>
      </c>
      <c r="L166" s="197">
        <f t="shared" si="65"/>
        <v>29.475800652690967</v>
      </c>
      <c r="M166" s="156">
        <v>8</v>
      </c>
      <c r="N166" s="156">
        <v>90</v>
      </c>
      <c r="O166" s="156">
        <v>139</v>
      </c>
      <c r="P166" s="88">
        <v>18082</v>
      </c>
      <c r="Q166" s="178">
        <v>676708</v>
      </c>
      <c r="R166" s="179">
        <f t="shared" si="66"/>
        <v>37.424399955757103</v>
      </c>
      <c r="S166" s="156">
        <v>8</v>
      </c>
      <c r="T166" s="156">
        <v>71</v>
      </c>
      <c r="U166" s="156">
        <v>107</v>
      </c>
      <c r="V166" s="90">
        <v>18140</v>
      </c>
      <c r="W166" s="114">
        <v>654823</v>
      </c>
      <c r="X166" s="44">
        <f t="shared" si="67"/>
        <v>36.098291069459755</v>
      </c>
      <c r="Y166" s="156">
        <v>9</v>
      </c>
      <c r="Z166" s="156">
        <v>78</v>
      </c>
      <c r="AA166" s="156">
        <v>114</v>
      </c>
      <c r="AB166" s="214">
        <v>18153</v>
      </c>
      <c r="AC166" s="181">
        <v>640655</v>
      </c>
      <c r="AD166" s="198">
        <f t="shared" si="68"/>
        <v>35.291962760976148</v>
      </c>
      <c r="AE166" s="156">
        <v>10</v>
      </c>
      <c r="AF166" s="156">
        <v>87</v>
      </c>
      <c r="AG166" s="156">
        <v>131</v>
      </c>
      <c r="AH166" s="250">
        <v>18184</v>
      </c>
      <c r="AI166" s="180">
        <v>696361</v>
      </c>
      <c r="AJ166" s="199">
        <f t="shared" si="69"/>
        <v>38.295259568851741</v>
      </c>
      <c r="AK166" s="156">
        <v>8</v>
      </c>
      <c r="AL166" s="156">
        <v>80</v>
      </c>
      <c r="AM166" s="156">
        <v>123</v>
      </c>
      <c r="AN166" s="232">
        <f t="shared" si="70"/>
        <v>109002</v>
      </c>
      <c r="AO166" s="200">
        <f t="shared" si="71"/>
        <v>3703715</v>
      </c>
      <c r="AP166" s="196">
        <f t="shared" si="72"/>
        <v>33.978413240124034</v>
      </c>
      <c r="AQ166" s="156">
        <v>9</v>
      </c>
      <c r="AR166" s="156">
        <v>85</v>
      </c>
      <c r="AS166" s="237">
        <v>132</v>
      </c>
      <c r="AT166" s="189"/>
      <c r="AU166" s="175"/>
      <c r="AV166" s="123"/>
      <c r="AW166" s="123"/>
      <c r="AX166" s="123"/>
      <c r="AY166" s="123"/>
      <c r="AZ166" s="123"/>
      <c r="BA166" s="123"/>
      <c r="BB166" s="123"/>
      <c r="BC166" s="123"/>
      <c r="BD166" s="123"/>
      <c r="BE166" s="123"/>
      <c r="BW166"/>
      <c r="BX166"/>
      <c r="BY166"/>
    </row>
    <row r="167" spans="1:77" s="147" customFormat="1" ht="15.75" customHeight="1" x14ac:dyDescent="0.2">
      <c r="A167" s="177">
        <v>9</v>
      </c>
      <c r="B167" s="195" t="s">
        <v>70</v>
      </c>
      <c r="C167" s="195" t="s">
        <v>10</v>
      </c>
      <c r="D167" s="88">
        <v>13421</v>
      </c>
      <c r="E167" s="148">
        <v>214557</v>
      </c>
      <c r="F167" s="196">
        <f t="shared" si="64"/>
        <v>15.986662692794873</v>
      </c>
      <c r="G167" s="156">
        <v>13</v>
      </c>
      <c r="H167" s="156">
        <v>121</v>
      </c>
      <c r="I167" s="156">
        <v>200</v>
      </c>
      <c r="J167" s="88">
        <v>13646</v>
      </c>
      <c r="K167" s="149">
        <v>289275</v>
      </c>
      <c r="L167" s="197">
        <f t="shared" si="65"/>
        <v>21.198519712736331</v>
      </c>
      <c r="M167" s="156">
        <v>12</v>
      </c>
      <c r="N167" s="156">
        <v>113</v>
      </c>
      <c r="O167" s="156">
        <v>176</v>
      </c>
      <c r="P167" s="88">
        <v>13780</v>
      </c>
      <c r="Q167" s="178">
        <v>327341</v>
      </c>
      <c r="R167" s="179">
        <f t="shared" si="66"/>
        <v>23.754789550072569</v>
      </c>
      <c r="S167" s="156">
        <v>11</v>
      </c>
      <c r="T167" s="156">
        <v>107</v>
      </c>
      <c r="U167" s="156">
        <v>164</v>
      </c>
      <c r="V167" s="90">
        <v>13798</v>
      </c>
      <c r="W167" s="114">
        <v>572883</v>
      </c>
      <c r="X167" s="44">
        <f t="shared" si="67"/>
        <v>41.519278156254529</v>
      </c>
      <c r="Y167" s="156">
        <v>7</v>
      </c>
      <c r="Z167" s="156">
        <v>71</v>
      </c>
      <c r="AA167" s="156">
        <v>100</v>
      </c>
      <c r="AB167" s="214">
        <v>13849</v>
      </c>
      <c r="AC167" s="181">
        <v>606871</v>
      </c>
      <c r="AD167" s="198">
        <f t="shared" si="68"/>
        <v>43.820564661708424</v>
      </c>
      <c r="AE167" s="156">
        <v>6</v>
      </c>
      <c r="AF167" s="156">
        <v>70</v>
      </c>
      <c r="AG167" s="156">
        <v>105</v>
      </c>
      <c r="AH167" s="250">
        <v>13947</v>
      </c>
      <c r="AI167" s="180">
        <v>507758</v>
      </c>
      <c r="AJ167" s="199">
        <f t="shared" si="69"/>
        <v>36.406252240625221</v>
      </c>
      <c r="AK167" s="156">
        <v>10</v>
      </c>
      <c r="AL167" s="156">
        <v>85</v>
      </c>
      <c r="AM167" s="156">
        <v>131</v>
      </c>
      <c r="AN167" s="232">
        <f t="shared" si="70"/>
        <v>82441</v>
      </c>
      <c r="AO167" s="200">
        <f t="shared" si="71"/>
        <v>2518685</v>
      </c>
      <c r="AP167" s="196">
        <f t="shared" si="72"/>
        <v>30.551364005773827</v>
      </c>
      <c r="AQ167" s="156">
        <v>10</v>
      </c>
      <c r="AR167" s="156">
        <v>95</v>
      </c>
      <c r="AS167" s="237">
        <v>148</v>
      </c>
      <c r="AT167" s="189"/>
      <c r="AU167" s="175"/>
      <c r="AV167" s="123"/>
      <c r="AW167" s="123"/>
      <c r="AX167" s="123"/>
      <c r="AY167" s="123"/>
      <c r="AZ167" s="123"/>
      <c r="BA167" s="123"/>
      <c r="BB167" s="123"/>
      <c r="BC167" s="123"/>
      <c r="BD167" s="123"/>
      <c r="BE167" s="123"/>
      <c r="BW167"/>
      <c r="BX167"/>
      <c r="BY167"/>
    </row>
    <row r="168" spans="1:77" s="147" customFormat="1" ht="15.75" customHeight="1" x14ac:dyDescent="0.2">
      <c r="A168" s="177">
        <v>9</v>
      </c>
      <c r="B168" s="195" t="s">
        <v>58</v>
      </c>
      <c r="C168" s="195" t="s">
        <v>212</v>
      </c>
      <c r="D168" s="88">
        <v>21166</v>
      </c>
      <c r="E168" s="148">
        <v>700286</v>
      </c>
      <c r="F168" s="196">
        <f t="shared" si="64"/>
        <v>33.085420013228763</v>
      </c>
      <c r="G168" s="156">
        <v>7</v>
      </c>
      <c r="H168" s="156">
        <v>81</v>
      </c>
      <c r="I168" s="156">
        <v>120</v>
      </c>
      <c r="J168" s="88">
        <v>21476</v>
      </c>
      <c r="K168" s="149">
        <v>616037</v>
      </c>
      <c r="L168" s="197">
        <f t="shared" si="65"/>
        <v>28.684904078971876</v>
      </c>
      <c r="M168" s="156">
        <v>9</v>
      </c>
      <c r="N168" s="156">
        <v>94</v>
      </c>
      <c r="O168" s="156">
        <v>144</v>
      </c>
      <c r="P168" s="88">
        <v>22037</v>
      </c>
      <c r="Q168" s="178">
        <v>542537</v>
      </c>
      <c r="R168" s="179">
        <f t="shared" si="66"/>
        <v>24.61936742750828</v>
      </c>
      <c r="S168" s="156">
        <v>9</v>
      </c>
      <c r="T168" s="156">
        <v>102</v>
      </c>
      <c r="U168" s="156">
        <v>159</v>
      </c>
      <c r="V168" s="90">
        <v>22218</v>
      </c>
      <c r="W168" s="114">
        <v>673057</v>
      </c>
      <c r="X168" s="44">
        <f t="shared" si="67"/>
        <v>30.293320730938877</v>
      </c>
      <c r="Y168" s="156">
        <v>10</v>
      </c>
      <c r="Z168" s="156">
        <v>92</v>
      </c>
      <c r="AA168" s="156">
        <v>140</v>
      </c>
      <c r="AB168" s="214">
        <v>22605</v>
      </c>
      <c r="AC168" s="181">
        <v>639613</v>
      </c>
      <c r="AD168" s="198">
        <f t="shared" si="68"/>
        <v>28.295200176952001</v>
      </c>
      <c r="AE168" s="156">
        <v>12</v>
      </c>
      <c r="AF168" s="156">
        <v>104</v>
      </c>
      <c r="AG168" s="156">
        <v>160</v>
      </c>
      <c r="AH168" s="250">
        <v>22733</v>
      </c>
      <c r="AI168" s="180">
        <v>854407</v>
      </c>
      <c r="AJ168" s="199">
        <f t="shared" si="69"/>
        <v>37.584436721946069</v>
      </c>
      <c r="AK168" s="156">
        <v>9</v>
      </c>
      <c r="AL168" s="156">
        <v>82</v>
      </c>
      <c r="AM168" s="156">
        <v>127</v>
      </c>
      <c r="AN168" s="232">
        <f t="shared" si="70"/>
        <v>132235</v>
      </c>
      <c r="AO168" s="200">
        <f t="shared" si="71"/>
        <v>4025937</v>
      </c>
      <c r="AP168" s="196">
        <f t="shared" si="72"/>
        <v>30.445320830339924</v>
      </c>
      <c r="AQ168" s="156">
        <v>11</v>
      </c>
      <c r="AR168" s="156">
        <v>96</v>
      </c>
      <c r="AS168" s="237">
        <v>149</v>
      </c>
      <c r="AT168" s="189"/>
      <c r="AU168" s="175"/>
      <c r="AV168" s="123"/>
      <c r="AW168" s="123"/>
      <c r="AX168" s="123"/>
      <c r="AY168" s="123"/>
      <c r="AZ168" s="123"/>
      <c r="BA168" s="123"/>
      <c r="BB168" s="123"/>
      <c r="BC168" s="123"/>
      <c r="BD168" s="123"/>
      <c r="BE168" s="123"/>
      <c r="BW168"/>
      <c r="BX168"/>
      <c r="BY168"/>
    </row>
    <row r="169" spans="1:77" s="147" customFormat="1" ht="15.75" customHeight="1" x14ac:dyDescent="0.2">
      <c r="A169" s="177">
        <v>9</v>
      </c>
      <c r="B169" s="195" t="s">
        <v>842</v>
      </c>
      <c r="C169" s="195" t="s">
        <v>2690</v>
      </c>
      <c r="D169" s="88">
        <v>11272</v>
      </c>
      <c r="E169" s="148">
        <v>162823</v>
      </c>
      <c r="F169" s="196">
        <f t="shared" si="64"/>
        <v>14.444907735982966</v>
      </c>
      <c r="G169" s="156">
        <v>15</v>
      </c>
      <c r="H169" s="156">
        <v>126</v>
      </c>
      <c r="I169" s="156">
        <v>209</v>
      </c>
      <c r="J169" s="88">
        <v>11248</v>
      </c>
      <c r="K169" s="149">
        <v>243757</v>
      </c>
      <c r="L169" s="197">
        <f t="shared" si="65"/>
        <v>21.671141536273115</v>
      </c>
      <c r="M169" s="156">
        <v>11</v>
      </c>
      <c r="N169" s="156">
        <v>109</v>
      </c>
      <c r="O169" s="156">
        <v>172</v>
      </c>
      <c r="P169" s="88">
        <v>11300</v>
      </c>
      <c r="Q169" s="178">
        <v>262066</v>
      </c>
      <c r="R169" s="179">
        <f t="shared" si="66"/>
        <v>23.191681415929203</v>
      </c>
      <c r="S169" s="156">
        <v>12</v>
      </c>
      <c r="T169" s="156">
        <v>109</v>
      </c>
      <c r="U169" s="156">
        <v>167</v>
      </c>
      <c r="V169" s="90">
        <v>11307</v>
      </c>
      <c r="W169" s="114">
        <v>247347</v>
      </c>
      <c r="X169" s="44">
        <f t="shared" si="67"/>
        <v>21.875563810029185</v>
      </c>
      <c r="Y169" s="156">
        <v>12</v>
      </c>
      <c r="Z169" s="156">
        <v>114</v>
      </c>
      <c r="AA169" s="156">
        <v>178</v>
      </c>
      <c r="AB169" s="214">
        <v>11341</v>
      </c>
      <c r="AC169" s="181">
        <v>258275</v>
      </c>
      <c r="AD169" s="198">
        <f t="shared" si="68"/>
        <v>22.773564941363194</v>
      </c>
      <c r="AE169" s="156">
        <v>14</v>
      </c>
      <c r="AF169" s="156">
        <v>117</v>
      </c>
      <c r="AG169" s="156">
        <v>182</v>
      </c>
      <c r="AH169" s="250">
        <v>11349</v>
      </c>
      <c r="AI169" s="180">
        <v>232066</v>
      </c>
      <c r="AJ169" s="199">
        <f t="shared" si="69"/>
        <v>20.448145211031807</v>
      </c>
      <c r="AK169" s="156">
        <v>15</v>
      </c>
      <c r="AL169" s="156">
        <v>123</v>
      </c>
      <c r="AM169" s="156">
        <v>193</v>
      </c>
      <c r="AN169" s="232">
        <f t="shared" si="70"/>
        <v>67817</v>
      </c>
      <c r="AO169" s="200">
        <f t="shared" si="71"/>
        <v>1406334</v>
      </c>
      <c r="AP169" s="196">
        <f t="shared" si="72"/>
        <v>20.737189790170607</v>
      </c>
      <c r="AQ169" s="156">
        <v>12</v>
      </c>
      <c r="AR169" s="156">
        <v>122</v>
      </c>
      <c r="AS169" s="237">
        <v>191</v>
      </c>
      <c r="AT169" s="189"/>
      <c r="AU169" s="175"/>
      <c r="AV169" s="123"/>
      <c r="AW169" s="123"/>
      <c r="AX169" s="123"/>
      <c r="AY169" s="123"/>
      <c r="AZ169" s="123"/>
      <c r="BA169" s="123"/>
      <c r="BB169" s="123"/>
      <c r="BC169" s="123"/>
      <c r="BD169" s="123"/>
      <c r="BE169" s="123"/>
      <c r="BW169"/>
      <c r="BX169"/>
      <c r="BY169"/>
    </row>
    <row r="170" spans="1:77" s="184" customFormat="1" ht="15.75" customHeight="1" x14ac:dyDescent="0.15">
      <c r="A170" s="177">
        <v>9</v>
      </c>
      <c r="B170" s="195" t="s">
        <v>2712</v>
      </c>
      <c r="C170" s="195" t="s">
        <v>2712</v>
      </c>
      <c r="D170" s="88">
        <v>27100</v>
      </c>
      <c r="E170" s="148">
        <v>464348</v>
      </c>
      <c r="F170" s="196">
        <f t="shared" si="64"/>
        <v>17.13461254612546</v>
      </c>
      <c r="G170" s="156">
        <v>12</v>
      </c>
      <c r="H170" s="156">
        <v>119</v>
      </c>
      <c r="I170" s="156">
        <v>197</v>
      </c>
      <c r="J170" s="88">
        <v>26902</v>
      </c>
      <c r="K170" s="149">
        <v>410003</v>
      </c>
      <c r="L170" s="197">
        <f t="shared" si="65"/>
        <v>15.240614080737492</v>
      </c>
      <c r="M170" s="156">
        <v>15</v>
      </c>
      <c r="N170" s="156">
        <v>128</v>
      </c>
      <c r="O170" s="156">
        <v>209</v>
      </c>
      <c r="P170" s="88">
        <v>27018</v>
      </c>
      <c r="Q170" s="178">
        <v>424404</v>
      </c>
      <c r="R170" s="179">
        <f t="shared" si="66"/>
        <v>15.70819453697535</v>
      </c>
      <c r="S170" s="156">
        <v>15</v>
      </c>
      <c r="T170" s="156">
        <v>128</v>
      </c>
      <c r="U170" s="156">
        <v>207</v>
      </c>
      <c r="V170" s="90">
        <v>27221</v>
      </c>
      <c r="W170" s="114">
        <v>451233</v>
      </c>
      <c r="X170" s="44">
        <f t="shared" si="67"/>
        <v>16.576650380221153</v>
      </c>
      <c r="Y170" s="156">
        <v>14</v>
      </c>
      <c r="Z170" s="156">
        <v>130</v>
      </c>
      <c r="AA170" s="156">
        <v>211</v>
      </c>
      <c r="AB170" s="214">
        <v>27295</v>
      </c>
      <c r="AC170" s="181">
        <v>817356</v>
      </c>
      <c r="AD170" s="198">
        <f t="shared" si="68"/>
        <v>29.945264700494597</v>
      </c>
      <c r="AE170" s="156">
        <v>11</v>
      </c>
      <c r="AF170" s="156">
        <v>98</v>
      </c>
      <c r="AG170" s="156">
        <v>152</v>
      </c>
      <c r="AH170" s="250">
        <v>27324</v>
      </c>
      <c r="AI170" s="180">
        <v>677353</v>
      </c>
      <c r="AJ170" s="199">
        <f t="shared" si="69"/>
        <v>24.789672083150343</v>
      </c>
      <c r="AK170" s="156">
        <v>14</v>
      </c>
      <c r="AL170" s="156">
        <v>112</v>
      </c>
      <c r="AM170" s="156">
        <v>176</v>
      </c>
      <c r="AN170" s="232">
        <f t="shared" si="70"/>
        <v>162860</v>
      </c>
      <c r="AO170" s="200">
        <f t="shared" si="71"/>
        <v>3244697</v>
      </c>
      <c r="AP170" s="196">
        <f t="shared" si="72"/>
        <v>19.923228539850179</v>
      </c>
      <c r="AQ170" s="156">
        <v>13</v>
      </c>
      <c r="AR170" s="156">
        <v>124</v>
      </c>
      <c r="AS170" s="237">
        <v>194</v>
      </c>
      <c r="AT170" s="189"/>
      <c r="AU170" s="177"/>
    </row>
    <row r="171" spans="1:77" s="147" customFormat="1" ht="15.75" customHeight="1" x14ac:dyDescent="0.2">
      <c r="A171" s="177">
        <v>9</v>
      </c>
      <c r="B171" s="195" t="s">
        <v>2714</v>
      </c>
      <c r="C171" s="195" t="s">
        <v>2753</v>
      </c>
      <c r="D171" s="88">
        <v>12828</v>
      </c>
      <c r="E171" s="148">
        <v>270444</v>
      </c>
      <c r="F171" s="196">
        <f t="shared" si="64"/>
        <v>21.082319925163706</v>
      </c>
      <c r="G171" s="156">
        <v>11</v>
      </c>
      <c r="H171" s="156">
        <v>109</v>
      </c>
      <c r="I171" s="156">
        <v>175</v>
      </c>
      <c r="J171" s="88">
        <v>12778</v>
      </c>
      <c r="K171" s="149">
        <v>206164</v>
      </c>
      <c r="L171" s="197">
        <f t="shared" si="65"/>
        <v>16.134293316637972</v>
      </c>
      <c r="M171" s="156">
        <v>13</v>
      </c>
      <c r="N171" s="156">
        <v>124</v>
      </c>
      <c r="O171" s="156">
        <v>202</v>
      </c>
      <c r="P171" s="88">
        <v>12788</v>
      </c>
      <c r="Q171" s="178">
        <v>253054</v>
      </c>
      <c r="R171" s="179">
        <f t="shared" si="66"/>
        <v>19.788395370659995</v>
      </c>
      <c r="S171" s="156">
        <v>13</v>
      </c>
      <c r="T171" s="156">
        <v>119</v>
      </c>
      <c r="U171" s="156">
        <v>187</v>
      </c>
      <c r="V171" s="90">
        <v>12874</v>
      </c>
      <c r="W171" s="114">
        <v>205224</v>
      </c>
      <c r="X171" s="44">
        <f t="shared" si="67"/>
        <v>15.940966288643779</v>
      </c>
      <c r="Y171" s="156">
        <v>15</v>
      </c>
      <c r="Z171" s="156">
        <v>133</v>
      </c>
      <c r="AA171" s="156">
        <v>215</v>
      </c>
      <c r="AB171" s="214">
        <v>12932</v>
      </c>
      <c r="AC171" s="181">
        <v>174888</v>
      </c>
      <c r="AD171" s="198">
        <f t="shared" si="68"/>
        <v>13.52366223321992</v>
      </c>
      <c r="AE171" s="156">
        <v>16</v>
      </c>
      <c r="AF171" s="156">
        <v>141</v>
      </c>
      <c r="AG171" s="177">
        <v>229</v>
      </c>
      <c r="AH171" s="250">
        <v>13031</v>
      </c>
      <c r="AI171" s="180">
        <v>218729</v>
      </c>
      <c r="AJ171" s="199">
        <f t="shared" si="69"/>
        <v>16.785281252398129</v>
      </c>
      <c r="AK171" s="156">
        <v>16</v>
      </c>
      <c r="AL171" s="156">
        <v>137</v>
      </c>
      <c r="AM171" s="156">
        <v>215</v>
      </c>
      <c r="AN171" s="232">
        <f t="shared" si="70"/>
        <v>77231</v>
      </c>
      <c r="AO171" s="200">
        <f t="shared" si="71"/>
        <v>1328503</v>
      </c>
      <c r="AP171" s="196">
        <f t="shared" si="72"/>
        <v>17.201680672268907</v>
      </c>
      <c r="AQ171" s="156">
        <v>14</v>
      </c>
      <c r="AR171" s="156">
        <v>130</v>
      </c>
      <c r="AS171" s="237">
        <v>212</v>
      </c>
      <c r="AT171" s="189"/>
      <c r="AU171" s="175"/>
      <c r="AV171" s="123"/>
      <c r="AW171" s="123"/>
      <c r="AX171" s="123"/>
      <c r="AY171" s="123"/>
      <c r="AZ171" s="123"/>
      <c r="BA171" s="123"/>
      <c r="BB171" s="123"/>
      <c r="BC171" s="123"/>
      <c r="BD171" s="123"/>
      <c r="BE171" s="123"/>
      <c r="BW171"/>
      <c r="BX171"/>
      <c r="BY171"/>
    </row>
    <row r="172" spans="1:77" s="147" customFormat="1" ht="15.75" customHeight="1" x14ac:dyDescent="0.2">
      <c r="A172" s="177">
        <v>9</v>
      </c>
      <c r="B172" s="195" t="s">
        <v>790</v>
      </c>
      <c r="C172" s="195" t="s">
        <v>2740</v>
      </c>
      <c r="D172" s="88">
        <v>9131</v>
      </c>
      <c r="E172" s="148">
        <v>29098</v>
      </c>
      <c r="F172" s="196">
        <f t="shared" si="64"/>
        <v>3.1867265359763444</v>
      </c>
      <c r="G172" s="156">
        <v>19</v>
      </c>
      <c r="H172" s="156">
        <v>163</v>
      </c>
      <c r="I172" s="177">
        <v>273</v>
      </c>
      <c r="J172" s="88">
        <v>9108</v>
      </c>
      <c r="K172" s="149">
        <v>48147</v>
      </c>
      <c r="L172" s="197">
        <f t="shared" si="65"/>
        <v>5.2862318840579707</v>
      </c>
      <c r="M172" s="156">
        <v>19</v>
      </c>
      <c r="N172" s="156">
        <v>156</v>
      </c>
      <c r="O172" s="177">
        <v>260</v>
      </c>
      <c r="P172" s="88">
        <v>8981</v>
      </c>
      <c r="Q172" s="178">
        <v>92670</v>
      </c>
      <c r="R172" s="179">
        <f t="shared" si="66"/>
        <v>10.318450061240396</v>
      </c>
      <c r="S172" s="156">
        <v>17</v>
      </c>
      <c r="T172" s="156">
        <v>143</v>
      </c>
      <c r="U172" s="177">
        <v>239</v>
      </c>
      <c r="V172" s="90">
        <v>8953</v>
      </c>
      <c r="W172" s="114">
        <v>182214</v>
      </c>
      <c r="X172" s="44">
        <f t="shared" si="67"/>
        <v>20.352284150564056</v>
      </c>
      <c r="Y172" s="156">
        <v>13</v>
      </c>
      <c r="Z172" s="156">
        <v>117</v>
      </c>
      <c r="AA172" s="156">
        <v>187</v>
      </c>
      <c r="AB172" s="214">
        <v>8895</v>
      </c>
      <c r="AC172" s="181">
        <v>218512</v>
      </c>
      <c r="AD172" s="198">
        <f t="shared" si="68"/>
        <v>24.565711073636873</v>
      </c>
      <c r="AE172" s="156">
        <v>13</v>
      </c>
      <c r="AF172" s="156">
        <v>114</v>
      </c>
      <c r="AG172" s="156">
        <v>174</v>
      </c>
      <c r="AH172" s="250">
        <v>8776</v>
      </c>
      <c r="AI172" s="180">
        <v>254461</v>
      </c>
      <c r="AJ172" s="199">
        <f t="shared" si="69"/>
        <v>28.99510027347311</v>
      </c>
      <c r="AK172" s="156">
        <v>12</v>
      </c>
      <c r="AL172" s="156">
        <v>100</v>
      </c>
      <c r="AM172" s="156">
        <v>161</v>
      </c>
      <c r="AN172" s="232">
        <f t="shared" si="70"/>
        <v>53844</v>
      </c>
      <c r="AO172" s="200">
        <f t="shared" si="71"/>
        <v>825102</v>
      </c>
      <c r="AP172" s="196">
        <f t="shared" si="72"/>
        <v>15.323935814575441</v>
      </c>
      <c r="AQ172" s="156">
        <v>15</v>
      </c>
      <c r="AR172" s="156">
        <v>134</v>
      </c>
      <c r="AS172" s="237">
        <v>221</v>
      </c>
      <c r="AT172" s="189"/>
      <c r="AU172" s="175"/>
      <c r="AV172" s="123"/>
      <c r="AW172" s="123"/>
      <c r="AX172" s="123"/>
      <c r="AY172" s="123"/>
      <c r="AZ172" s="123"/>
      <c r="BA172" s="123"/>
      <c r="BB172" s="123"/>
      <c r="BC172" s="123"/>
      <c r="BD172" s="123"/>
      <c r="BE172" s="123"/>
      <c r="BW172"/>
      <c r="BX172"/>
      <c r="BY172"/>
    </row>
    <row r="173" spans="1:77" s="147" customFormat="1" ht="15.75" customHeight="1" x14ac:dyDescent="0.2">
      <c r="A173" s="177">
        <v>9</v>
      </c>
      <c r="B173" s="195" t="s">
        <v>2741</v>
      </c>
      <c r="C173" s="195" t="s">
        <v>2688</v>
      </c>
      <c r="D173" s="88">
        <v>23376</v>
      </c>
      <c r="E173" s="148">
        <v>355878</v>
      </c>
      <c r="F173" s="196">
        <f t="shared" si="64"/>
        <v>15.224075975359343</v>
      </c>
      <c r="G173" s="156">
        <v>14</v>
      </c>
      <c r="H173" s="156">
        <v>124</v>
      </c>
      <c r="I173" s="156">
        <v>204</v>
      </c>
      <c r="J173" s="88">
        <v>23670</v>
      </c>
      <c r="K173" s="149">
        <v>363223</v>
      </c>
      <c r="L173" s="197">
        <f t="shared" si="65"/>
        <v>15.345289395859739</v>
      </c>
      <c r="M173" s="156">
        <v>14</v>
      </c>
      <c r="N173" s="156">
        <v>127</v>
      </c>
      <c r="O173" s="156">
        <v>207</v>
      </c>
      <c r="P173" s="88">
        <v>23685</v>
      </c>
      <c r="Q173" s="178">
        <v>355535</v>
      </c>
      <c r="R173" s="179">
        <f t="shared" si="66"/>
        <v>15.010977411864049</v>
      </c>
      <c r="S173" s="156">
        <v>16</v>
      </c>
      <c r="T173" s="156">
        <v>131</v>
      </c>
      <c r="U173" s="156">
        <v>214</v>
      </c>
      <c r="V173" s="90">
        <v>23749</v>
      </c>
      <c r="W173" s="114">
        <v>353198</v>
      </c>
      <c r="X173" s="44">
        <f t="shared" si="67"/>
        <v>14.872120931407638</v>
      </c>
      <c r="Y173" s="156">
        <v>16</v>
      </c>
      <c r="Z173" s="156">
        <v>136</v>
      </c>
      <c r="AA173" s="156">
        <v>220</v>
      </c>
      <c r="AB173" s="214">
        <v>23761</v>
      </c>
      <c r="AC173" s="181">
        <v>374114</v>
      </c>
      <c r="AD173" s="198">
        <f t="shared" si="68"/>
        <v>15.744876057404991</v>
      </c>
      <c r="AE173" s="156">
        <v>15</v>
      </c>
      <c r="AF173" s="156">
        <v>137</v>
      </c>
      <c r="AG173" s="156">
        <v>219</v>
      </c>
      <c r="AH173" s="250">
        <v>23702</v>
      </c>
      <c r="AI173" s="180">
        <v>359536</v>
      </c>
      <c r="AJ173" s="199">
        <f t="shared" si="69"/>
        <v>15.169015272972745</v>
      </c>
      <c r="AK173" s="156">
        <v>17</v>
      </c>
      <c r="AL173" s="156">
        <v>139</v>
      </c>
      <c r="AM173" s="156">
        <v>222</v>
      </c>
      <c r="AN173" s="232">
        <f t="shared" si="70"/>
        <v>141943</v>
      </c>
      <c r="AO173" s="200">
        <f t="shared" si="71"/>
        <v>2161484</v>
      </c>
      <c r="AP173" s="196">
        <f t="shared" si="72"/>
        <v>15.227830889864242</v>
      </c>
      <c r="AQ173" s="156">
        <v>16</v>
      </c>
      <c r="AR173" s="156">
        <v>135</v>
      </c>
      <c r="AS173" s="237">
        <v>222</v>
      </c>
      <c r="AT173" s="189"/>
      <c r="AU173" s="175"/>
      <c r="AV173" s="123"/>
      <c r="AW173" s="123"/>
      <c r="AX173" s="123"/>
      <c r="AY173" s="123"/>
      <c r="AZ173" s="123"/>
      <c r="BA173" s="123"/>
      <c r="BB173" s="123"/>
      <c r="BC173" s="123"/>
      <c r="BD173" s="123"/>
      <c r="BE173" s="123"/>
      <c r="BW173"/>
      <c r="BX173"/>
      <c r="BY173"/>
    </row>
    <row r="174" spans="1:77" s="147" customFormat="1" ht="15.75" customHeight="1" x14ac:dyDescent="0.2">
      <c r="A174" s="177">
        <v>9</v>
      </c>
      <c r="B174" s="195" t="s">
        <v>262</v>
      </c>
      <c r="C174" s="195" t="s">
        <v>6</v>
      </c>
      <c r="D174" s="88">
        <v>13645</v>
      </c>
      <c r="E174" s="148">
        <v>129438</v>
      </c>
      <c r="F174" s="196">
        <f t="shared" si="64"/>
        <v>9.4861121289849759</v>
      </c>
      <c r="G174" s="156">
        <v>16</v>
      </c>
      <c r="H174" s="156">
        <v>143</v>
      </c>
      <c r="I174" s="177">
        <v>239</v>
      </c>
      <c r="J174" s="88">
        <v>13703</v>
      </c>
      <c r="K174" s="149">
        <v>188257</v>
      </c>
      <c r="L174" s="197">
        <f t="shared" si="65"/>
        <v>13.73837845727213</v>
      </c>
      <c r="M174" s="156">
        <v>16</v>
      </c>
      <c r="N174" s="156">
        <v>133</v>
      </c>
      <c r="O174" s="156">
        <v>217</v>
      </c>
      <c r="P174" s="88">
        <v>13782</v>
      </c>
      <c r="Q174" s="178">
        <v>225145</v>
      </c>
      <c r="R174" s="179">
        <f t="shared" si="66"/>
        <v>16.3361631113046</v>
      </c>
      <c r="S174" s="156">
        <v>14</v>
      </c>
      <c r="T174" s="156">
        <v>124</v>
      </c>
      <c r="U174" s="156">
        <v>203</v>
      </c>
      <c r="V174" s="90">
        <v>13780</v>
      </c>
      <c r="W174" s="114">
        <v>135263</v>
      </c>
      <c r="X174" s="44">
        <f t="shared" si="67"/>
        <v>9.8158925979680696</v>
      </c>
      <c r="Y174" s="156">
        <v>17</v>
      </c>
      <c r="Z174" s="156">
        <v>147</v>
      </c>
      <c r="AA174" s="177">
        <v>245</v>
      </c>
      <c r="AB174" s="214">
        <v>13903</v>
      </c>
      <c r="AC174" s="181">
        <v>139824</v>
      </c>
      <c r="AD174" s="198">
        <f t="shared" si="68"/>
        <v>10.057109976264115</v>
      </c>
      <c r="AE174" s="156">
        <v>17</v>
      </c>
      <c r="AF174" s="156">
        <v>152</v>
      </c>
      <c r="AG174" s="177">
        <v>251</v>
      </c>
      <c r="AH174" s="250">
        <v>13949</v>
      </c>
      <c r="AI174" s="180">
        <v>129267</v>
      </c>
      <c r="AJ174" s="199">
        <f t="shared" si="69"/>
        <v>9.2671159222883368</v>
      </c>
      <c r="AK174" s="156">
        <v>18</v>
      </c>
      <c r="AL174" s="156">
        <v>155</v>
      </c>
      <c r="AM174" s="177">
        <v>254</v>
      </c>
      <c r="AN174" s="232">
        <f t="shared" si="70"/>
        <v>82762</v>
      </c>
      <c r="AO174" s="200">
        <f t="shared" si="71"/>
        <v>947194</v>
      </c>
      <c r="AP174" s="196">
        <f t="shared" si="72"/>
        <v>11.444793504265242</v>
      </c>
      <c r="AQ174" s="156">
        <v>17</v>
      </c>
      <c r="AR174" s="156">
        <v>147</v>
      </c>
      <c r="AS174" s="241">
        <v>240</v>
      </c>
      <c r="AT174" s="189"/>
      <c r="AU174" s="175"/>
      <c r="AV174" s="123"/>
      <c r="AW174" s="123"/>
      <c r="AX174" s="123"/>
      <c r="AY174" s="123"/>
      <c r="AZ174" s="123"/>
      <c r="BA174" s="123"/>
      <c r="BB174" s="123"/>
      <c r="BC174" s="123"/>
      <c r="BD174" s="123"/>
      <c r="BE174" s="123"/>
      <c r="BW174"/>
      <c r="BX174"/>
      <c r="BY174"/>
    </row>
    <row r="175" spans="1:77" s="147" customFormat="1" ht="15.75" customHeight="1" x14ac:dyDescent="0.2">
      <c r="A175" s="177">
        <v>9</v>
      </c>
      <c r="B175" s="195" t="s">
        <v>577</v>
      </c>
      <c r="C175" s="195" t="s">
        <v>212</v>
      </c>
      <c r="D175" s="88">
        <v>17509</v>
      </c>
      <c r="E175" s="148">
        <v>60264</v>
      </c>
      <c r="F175" s="196">
        <f t="shared" si="64"/>
        <v>3.4418870295276713</v>
      </c>
      <c r="G175" s="156">
        <v>18</v>
      </c>
      <c r="H175" s="156">
        <v>161</v>
      </c>
      <c r="I175" s="177">
        <v>271</v>
      </c>
      <c r="J175" s="88">
        <v>17846</v>
      </c>
      <c r="K175" s="149">
        <v>91437</v>
      </c>
      <c r="L175" s="197">
        <f t="shared" si="65"/>
        <v>5.1236691695618068</v>
      </c>
      <c r="M175" s="156">
        <v>20</v>
      </c>
      <c r="N175" s="156">
        <v>158</v>
      </c>
      <c r="O175" s="177">
        <v>262</v>
      </c>
      <c r="P175" s="88">
        <v>18256</v>
      </c>
      <c r="Q175" s="178">
        <v>104952</v>
      </c>
      <c r="R175" s="179">
        <f t="shared" si="66"/>
        <v>5.7489044697633656</v>
      </c>
      <c r="S175" s="156">
        <v>19</v>
      </c>
      <c r="T175" s="156">
        <v>156</v>
      </c>
      <c r="U175" s="177">
        <v>260</v>
      </c>
      <c r="V175" s="90">
        <v>18584</v>
      </c>
      <c r="W175" s="114">
        <v>111980</v>
      </c>
      <c r="X175" s="44">
        <f t="shared" si="67"/>
        <v>6.025613430908308</v>
      </c>
      <c r="Y175" s="156">
        <v>18</v>
      </c>
      <c r="Z175" s="156">
        <v>155</v>
      </c>
      <c r="AA175" s="177">
        <v>263</v>
      </c>
      <c r="AB175" s="214">
        <f>18087+874</f>
        <v>18961</v>
      </c>
      <c r="AC175" s="181">
        <v>149480</v>
      </c>
      <c r="AD175" s="198">
        <f t="shared" si="68"/>
        <v>7.8835504456516006</v>
      </c>
      <c r="AE175" s="156">
        <v>18</v>
      </c>
      <c r="AF175" s="156">
        <v>157</v>
      </c>
      <c r="AG175" s="177">
        <v>257</v>
      </c>
      <c r="AH175" s="250">
        <v>18476</v>
      </c>
      <c r="AI175" s="180">
        <v>527188</v>
      </c>
      <c r="AJ175" s="199">
        <f t="shared" si="69"/>
        <v>28.53366529551851</v>
      </c>
      <c r="AK175" s="156">
        <v>13</v>
      </c>
      <c r="AL175" s="156">
        <v>101</v>
      </c>
      <c r="AM175" s="156">
        <v>162</v>
      </c>
      <c r="AN175" s="232">
        <f t="shared" si="70"/>
        <v>109632</v>
      </c>
      <c r="AO175" s="200">
        <f t="shared" si="71"/>
        <v>1045301</v>
      </c>
      <c r="AP175" s="196">
        <f t="shared" si="72"/>
        <v>9.5346340484530057</v>
      </c>
      <c r="AQ175" s="156">
        <v>18</v>
      </c>
      <c r="AR175" s="156">
        <v>154</v>
      </c>
      <c r="AS175" s="241">
        <v>254</v>
      </c>
      <c r="AT175" s="189"/>
      <c r="AU175" s="175"/>
      <c r="AV175" s="123"/>
      <c r="AW175" s="123"/>
      <c r="AX175" s="123"/>
      <c r="AY175" s="123"/>
      <c r="AZ175" s="123"/>
      <c r="BA175" s="123"/>
      <c r="BB175" s="123"/>
      <c r="BC175" s="123"/>
      <c r="BD175" s="123"/>
      <c r="BE175" s="123"/>
      <c r="BW175"/>
      <c r="BX175"/>
      <c r="BY175"/>
    </row>
    <row r="176" spans="1:77" s="147" customFormat="1" ht="15.75" customHeight="1" x14ac:dyDescent="0.2">
      <c r="A176" s="177">
        <v>9</v>
      </c>
      <c r="B176" s="195" t="s">
        <v>149</v>
      </c>
      <c r="C176" s="195" t="s">
        <v>1</v>
      </c>
      <c r="D176" s="88">
        <v>11370</v>
      </c>
      <c r="E176" s="148">
        <v>75845</v>
      </c>
      <c r="F176" s="196">
        <f t="shared" si="64"/>
        <v>6.6706244503078276</v>
      </c>
      <c r="G176" s="156">
        <v>17</v>
      </c>
      <c r="H176" s="156">
        <v>150</v>
      </c>
      <c r="I176" s="177">
        <v>251</v>
      </c>
      <c r="J176" s="88">
        <v>11378</v>
      </c>
      <c r="K176" s="149">
        <v>60616</v>
      </c>
      <c r="L176" s="197">
        <f t="shared" si="65"/>
        <v>5.3274740727720165</v>
      </c>
      <c r="M176" s="156">
        <v>18</v>
      </c>
      <c r="N176" s="156">
        <v>155</v>
      </c>
      <c r="O176" s="177">
        <v>259</v>
      </c>
      <c r="P176" s="88">
        <v>11499</v>
      </c>
      <c r="Q176" s="178">
        <v>66634</v>
      </c>
      <c r="R176" s="179">
        <f t="shared" si="66"/>
        <v>5.794764762153231</v>
      </c>
      <c r="S176" s="156">
        <v>18</v>
      </c>
      <c r="T176" s="156">
        <v>155</v>
      </c>
      <c r="U176" s="177">
        <v>259</v>
      </c>
      <c r="V176" s="90">
        <v>11548</v>
      </c>
      <c r="W176" s="114">
        <v>50625</v>
      </c>
      <c r="X176" s="44">
        <f t="shared" si="67"/>
        <v>4.3838759958434359</v>
      </c>
      <c r="Y176" s="156">
        <v>19</v>
      </c>
      <c r="Z176" s="156">
        <v>160</v>
      </c>
      <c r="AA176" s="177">
        <v>271</v>
      </c>
      <c r="AB176" s="214">
        <v>11601</v>
      </c>
      <c r="AC176" s="181">
        <v>49344</v>
      </c>
      <c r="AD176" s="198">
        <f t="shared" si="68"/>
        <v>4.2534264287561419</v>
      </c>
      <c r="AE176" s="156">
        <v>19</v>
      </c>
      <c r="AF176" s="156">
        <v>167</v>
      </c>
      <c r="AG176" s="177">
        <v>280</v>
      </c>
      <c r="AH176" s="250">
        <v>11714</v>
      </c>
      <c r="AI176" s="180">
        <v>52817</v>
      </c>
      <c r="AJ176" s="199">
        <f t="shared" si="69"/>
        <v>4.5088782653235446</v>
      </c>
      <c r="AK176" s="156">
        <v>19</v>
      </c>
      <c r="AL176" s="156">
        <v>167</v>
      </c>
      <c r="AM176" s="177">
        <v>278</v>
      </c>
      <c r="AN176" s="232">
        <f t="shared" si="70"/>
        <v>69110</v>
      </c>
      <c r="AO176" s="200">
        <f t="shared" si="71"/>
        <v>355881</v>
      </c>
      <c r="AP176" s="196">
        <f t="shared" si="72"/>
        <v>5.1494863261467225</v>
      </c>
      <c r="AQ176" s="156">
        <v>19</v>
      </c>
      <c r="AR176" s="156">
        <v>162</v>
      </c>
      <c r="AS176" s="241">
        <v>275</v>
      </c>
      <c r="AT176" s="189"/>
      <c r="AU176" s="175"/>
      <c r="AV176" s="123"/>
      <c r="AW176" s="123"/>
      <c r="AX176" s="123"/>
      <c r="AY176" s="123"/>
      <c r="AZ176" s="123"/>
      <c r="BA176" s="123"/>
      <c r="BB176" s="123"/>
      <c r="BC176" s="123"/>
      <c r="BD176" s="123"/>
      <c r="BE176" s="123"/>
      <c r="BW176"/>
      <c r="BX176"/>
      <c r="BY176"/>
    </row>
    <row r="177" spans="1:77" s="147" customFormat="1" ht="15.75" customHeight="1" x14ac:dyDescent="0.2">
      <c r="A177" s="177">
        <v>9</v>
      </c>
      <c r="B177" s="195" t="s">
        <v>361</v>
      </c>
      <c r="C177" s="195" t="s">
        <v>2740</v>
      </c>
      <c r="D177" s="88">
        <v>17020</v>
      </c>
      <c r="E177" s="148">
        <v>35630</v>
      </c>
      <c r="F177" s="196">
        <f t="shared" si="64"/>
        <v>2.0934195064629848</v>
      </c>
      <c r="G177" s="156">
        <v>20</v>
      </c>
      <c r="H177" s="156">
        <v>172</v>
      </c>
      <c r="I177" s="177">
        <v>285</v>
      </c>
      <c r="J177" s="88">
        <v>16968</v>
      </c>
      <c r="K177" s="149">
        <v>54354</v>
      </c>
      <c r="L177" s="197">
        <f t="shared" si="65"/>
        <v>3.2033239038189532</v>
      </c>
      <c r="M177" s="156">
        <v>21</v>
      </c>
      <c r="N177" s="156">
        <v>167</v>
      </c>
      <c r="O177" s="177">
        <v>275</v>
      </c>
      <c r="P177" s="88">
        <v>16800</v>
      </c>
      <c r="Q177" s="178">
        <v>71084</v>
      </c>
      <c r="R177" s="179">
        <f t="shared" si="66"/>
        <v>4.2311904761904762</v>
      </c>
      <c r="S177" s="156">
        <v>20</v>
      </c>
      <c r="T177" s="156">
        <v>162</v>
      </c>
      <c r="U177" s="177">
        <v>266</v>
      </c>
      <c r="V177" s="90">
        <v>16672</v>
      </c>
      <c r="W177" s="114">
        <v>71137</v>
      </c>
      <c r="X177" s="44">
        <f t="shared" si="67"/>
        <v>4.2668546065259116</v>
      </c>
      <c r="Y177" s="156">
        <v>20</v>
      </c>
      <c r="Z177" s="156">
        <v>164</v>
      </c>
      <c r="AA177" s="177">
        <v>275</v>
      </c>
      <c r="AB177" s="214">
        <v>16582</v>
      </c>
      <c r="AC177" s="181">
        <v>62368</v>
      </c>
      <c r="AD177" s="198">
        <f t="shared" si="68"/>
        <v>3.7611868290917863</v>
      </c>
      <c r="AE177" s="156">
        <v>20</v>
      </c>
      <c r="AF177" s="156">
        <v>168</v>
      </c>
      <c r="AG177" s="177">
        <v>281</v>
      </c>
      <c r="AH177" s="250">
        <v>16283</v>
      </c>
      <c r="AI177" s="180">
        <v>71323</v>
      </c>
      <c r="AJ177" s="199">
        <f t="shared" si="69"/>
        <v>4.3802124915556098</v>
      </c>
      <c r="AK177" s="156">
        <v>20</v>
      </c>
      <c r="AL177" s="156">
        <v>168</v>
      </c>
      <c r="AM177" s="177">
        <v>279</v>
      </c>
      <c r="AN177" s="232">
        <f t="shared" si="70"/>
        <v>100325</v>
      </c>
      <c r="AO177" s="200">
        <f t="shared" si="71"/>
        <v>365896</v>
      </c>
      <c r="AP177" s="196">
        <f t="shared" si="72"/>
        <v>3.6471069025666583</v>
      </c>
      <c r="AQ177" s="156">
        <v>20</v>
      </c>
      <c r="AR177" s="156">
        <v>170</v>
      </c>
      <c r="AS177" s="241">
        <v>284</v>
      </c>
      <c r="AT177" s="189"/>
      <c r="AU177" s="175"/>
      <c r="AV177" s="123"/>
      <c r="AW177" s="123"/>
      <c r="AX177" s="123"/>
      <c r="AY177" s="123"/>
      <c r="AZ177" s="123"/>
      <c r="BA177" s="123"/>
      <c r="BB177" s="123"/>
      <c r="BC177" s="123"/>
      <c r="BD177" s="123"/>
      <c r="BE177" s="123"/>
      <c r="BW177"/>
      <c r="BX177"/>
      <c r="BY177"/>
    </row>
    <row r="178" spans="1:77" s="184" customFormat="1" ht="15.75" customHeight="1" x14ac:dyDescent="0.15">
      <c r="A178" s="177">
        <v>9</v>
      </c>
      <c r="B178" s="195" t="s">
        <v>535</v>
      </c>
      <c r="C178" s="195" t="s">
        <v>2755</v>
      </c>
      <c r="D178" s="88">
        <v>32376</v>
      </c>
      <c r="E178" s="148">
        <v>55136</v>
      </c>
      <c r="F178" s="196">
        <f t="shared" si="64"/>
        <v>1.7029898690387941</v>
      </c>
      <c r="G178" s="156">
        <v>21</v>
      </c>
      <c r="H178" s="156">
        <v>175</v>
      </c>
      <c r="I178" s="177">
        <v>288</v>
      </c>
      <c r="J178" s="88">
        <v>32572</v>
      </c>
      <c r="K178" s="149">
        <v>63858</v>
      </c>
      <c r="L178" s="197">
        <f t="shared" si="65"/>
        <v>1.9605182365221663</v>
      </c>
      <c r="M178" s="156">
        <v>22</v>
      </c>
      <c r="N178" s="156">
        <v>178</v>
      </c>
      <c r="O178" s="177">
        <v>290</v>
      </c>
      <c r="P178" s="88">
        <v>32720</v>
      </c>
      <c r="Q178" s="178">
        <v>55425</v>
      </c>
      <c r="R178" s="179">
        <f t="shared" si="66"/>
        <v>1.6939180929095354</v>
      </c>
      <c r="S178" s="156">
        <v>21</v>
      </c>
      <c r="T178" s="156">
        <v>179</v>
      </c>
      <c r="U178" s="177">
        <v>291</v>
      </c>
      <c r="V178" s="90">
        <v>33485</v>
      </c>
      <c r="W178" s="114">
        <v>50138</v>
      </c>
      <c r="X178" s="44">
        <f t="shared" si="67"/>
        <v>1.4973271614155592</v>
      </c>
      <c r="Y178" s="156">
        <v>21</v>
      </c>
      <c r="Z178" s="156">
        <v>181</v>
      </c>
      <c r="AA178" s="177">
        <v>294</v>
      </c>
      <c r="AB178" s="214">
        <v>34244</v>
      </c>
      <c r="AC178" s="181">
        <v>88828</v>
      </c>
      <c r="AD178" s="198">
        <f t="shared" si="68"/>
        <v>2.5939726667445391</v>
      </c>
      <c r="AE178" s="156">
        <v>21</v>
      </c>
      <c r="AF178" s="156">
        <v>178</v>
      </c>
      <c r="AG178" s="177">
        <v>292</v>
      </c>
      <c r="AH178" s="250">
        <v>35225</v>
      </c>
      <c r="AI178" s="180">
        <v>82706</v>
      </c>
      <c r="AJ178" s="199">
        <f t="shared" si="69"/>
        <v>2.3479347054648687</v>
      </c>
      <c r="AK178" s="156">
        <v>21</v>
      </c>
      <c r="AL178" s="156">
        <v>176</v>
      </c>
      <c r="AM178" s="177">
        <v>289</v>
      </c>
      <c r="AN178" s="232">
        <f t="shared" si="70"/>
        <v>200622</v>
      </c>
      <c r="AO178" s="200">
        <f t="shared" si="71"/>
        <v>396091</v>
      </c>
      <c r="AP178" s="196">
        <f t="shared" si="72"/>
        <v>1.9743148807209578</v>
      </c>
      <c r="AQ178" s="156">
        <v>21</v>
      </c>
      <c r="AR178" s="156">
        <v>181</v>
      </c>
      <c r="AS178" s="241">
        <v>296</v>
      </c>
      <c r="AT178" s="189"/>
      <c r="AU178" s="177"/>
    </row>
    <row r="179" spans="1:77" s="184" customFormat="1" ht="15.75" customHeight="1" x14ac:dyDescent="0.15">
      <c r="A179" s="177">
        <v>9</v>
      </c>
      <c r="B179" s="195" t="s">
        <v>602</v>
      </c>
      <c r="C179" s="195" t="s">
        <v>55</v>
      </c>
      <c r="D179" s="88">
        <v>22780</v>
      </c>
      <c r="E179" s="148">
        <v>0</v>
      </c>
      <c r="F179" s="196">
        <f t="shared" si="64"/>
        <v>0</v>
      </c>
      <c r="G179" s="156">
        <v>22</v>
      </c>
      <c r="H179" s="156">
        <v>191</v>
      </c>
      <c r="I179" s="177">
        <v>309</v>
      </c>
      <c r="J179" s="88">
        <v>23082</v>
      </c>
      <c r="K179" s="149">
        <v>226824</v>
      </c>
      <c r="L179" s="197">
        <f t="shared" si="65"/>
        <v>9.8268780868208996</v>
      </c>
      <c r="M179" s="156">
        <v>17</v>
      </c>
      <c r="N179" s="156">
        <v>144</v>
      </c>
      <c r="O179" s="177">
        <v>238</v>
      </c>
      <c r="P179" s="88">
        <v>23379</v>
      </c>
      <c r="Q179" s="178">
        <v>0</v>
      </c>
      <c r="R179" s="179">
        <f t="shared" si="66"/>
        <v>0</v>
      </c>
      <c r="S179" s="156">
        <v>22</v>
      </c>
      <c r="T179" s="156">
        <v>191</v>
      </c>
      <c r="U179" s="177">
        <v>308</v>
      </c>
      <c r="V179" s="90">
        <v>23843</v>
      </c>
      <c r="W179" s="114">
        <v>0</v>
      </c>
      <c r="X179" s="44">
        <f t="shared" si="67"/>
        <v>0</v>
      </c>
      <c r="Y179" s="156">
        <v>22</v>
      </c>
      <c r="Z179" s="156">
        <v>195</v>
      </c>
      <c r="AA179" s="177">
        <v>310</v>
      </c>
      <c r="AB179" s="214">
        <v>24255</v>
      </c>
      <c r="AC179" s="181">
        <v>0</v>
      </c>
      <c r="AD179" s="198">
        <f t="shared" si="68"/>
        <v>0</v>
      </c>
      <c r="AE179" s="156">
        <v>22</v>
      </c>
      <c r="AF179" s="156">
        <v>193</v>
      </c>
      <c r="AG179" s="177">
        <v>308</v>
      </c>
      <c r="AH179" s="250">
        <v>24725</v>
      </c>
      <c r="AI179" s="180">
        <v>113</v>
      </c>
      <c r="AJ179" s="199">
        <f t="shared" si="69"/>
        <v>4.5702730030333667E-3</v>
      </c>
      <c r="AK179" s="156">
        <v>22</v>
      </c>
      <c r="AL179" s="156">
        <v>194</v>
      </c>
      <c r="AM179" s="177">
        <v>310</v>
      </c>
      <c r="AN179" s="232">
        <f t="shared" si="70"/>
        <v>142064</v>
      </c>
      <c r="AO179" s="200">
        <f t="shared" si="71"/>
        <v>226937</v>
      </c>
      <c r="AP179" s="196">
        <f t="shared" si="72"/>
        <v>1.5974279198107895</v>
      </c>
      <c r="AQ179" s="156">
        <v>22</v>
      </c>
      <c r="AR179" s="156">
        <v>184</v>
      </c>
      <c r="AS179" s="241">
        <v>299</v>
      </c>
      <c r="AT179" s="189"/>
      <c r="AU179" s="177"/>
    </row>
    <row r="180" spans="1:77" s="106" customFormat="1" ht="13" x14ac:dyDescent="0.15">
      <c r="B180" s="284" t="s">
        <v>1908</v>
      </c>
      <c r="G180" s="223">
        <v>22</v>
      </c>
      <c r="H180" s="106">
        <v>191</v>
      </c>
      <c r="I180" s="106">
        <v>309</v>
      </c>
      <c r="M180" s="106">
        <v>22</v>
      </c>
      <c r="O180" s="106">
        <v>307</v>
      </c>
      <c r="S180" s="106">
        <v>22</v>
      </c>
      <c r="U180" s="106">
        <v>308</v>
      </c>
      <c r="Y180" s="106">
        <v>22</v>
      </c>
      <c r="AA180" s="106">
        <v>310</v>
      </c>
      <c r="AE180" s="106">
        <v>22</v>
      </c>
      <c r="AG180" s="106">
        <v>308</v>
      </c>
      <c r="AH180" s="289">
        <f>SUM(AH158:AH179)</f>
        <v>389976</v>
      </c>
      <c r="AI180" s="293">
        <f>SUM(AI158:AI179)</f>
        <v>13169943</v>
      </c>
      <c r="AJ180" s="290">
        <f t="shared" si="69"/>
        <v>33.771162840790204</v>
      </c>
      <c r="AK180" s="106">
        <v>22</v>
      </c>
      <c r="AL180" s="106">
        <v>194</v>
      </c>
      <c r="AM180" s="106">
        <v>310</v>
      </c>
      <c r="AN180" s="289">
        <f>SUM(AN158:AN179)</f>
        <v>2300200</v>
      </c>
      <c r="AO180" s="293">
        <f>SUM(AO158:AO179)</f>
        <v>66568605</v>
      </c>
      <c r="AP180" s="290">
        <f t="shared" si="72"/>
        <v>28.940355186505521</v>
      </c>
      <c r="AQ180" s="106">
        <v>22</v>
      </c>
      <c r="AR180" s="106">
        <v>203</v>
      </c>
      <c r="AS180" s="239">
        <v>321</v>
      </c>
    </row>
    <row r="181" spans="1:77" x14ac:dyDescent="0.2">
      <c r="AH181" s="230"/>
      <c r="AN181" s="230"/>
      <c r="AS181" s="242"/>
    </row>
    <row r="182" spans="1:77" x14ac:dyDescent="0.2">
      <c r="B182" s="243" t="s">
        <v>1898</v>
      </c>
      <c r="C182" s="243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  <c r="Z182" s="157"/>
      <c r="AA182" s="157"/>
      <c r="AB182" s="157"/>
      <c r="AC182" s="157"/>
      <c r="AD182" s="157"/>
      <c r="AE182" s="157"/>
      <c r="AF182" s="157"/>
      <c r="AG182" s="157"/>
      <c r="AH182" s="282"/>
      <c r="AI182" s="157"/>
      <c r="AJ182" s="157"/>
      <c r="AK182" s="157"/>
      <c r="AL182" s="157"/>
      <c r="AM182" s="157"/>
      <c r="AN182" s="282"/>
      <c r="AO182" s="157"/>
      <c r="AP182" s="157"/>
      <c r="AQ182" s="157"/>
      <c r="AR182" s="157"/>
      <c r="AS182" s="283"/>
    </row>
    <row r="183" spans="1:77" s="147" customFormat="1" ht="15.75" customHeight="1" x14ac:dyDescent="0.2">
      <c r="A183" s="177">
        <v>10</v>
      </c>
      <c r="B183" s="195" t="s">
        <v>9</v>
      </c>
      <c r="C183" s="195" t="s">
        <v>10</v>
      </c>
      <c r="D183" s="88">
        <v>5815</v>
      </c>
      <c r="E183" s="148">
        <v>754423</v>
      </c>
      <c r="F183" s="196">
        <f t="shared" ref="F183:F202" si="73">E183/D183</f>
        <v>129.73740326741188</v>
      </c>
      <c r="G183" s="156">
        <v>1</v>
      </c>
      <c r="H183" s="156">
        <v>1</v>
      </c>
      <c r="I183" s="156">
        <v>3</v>
      </c>
      <c r="J183" s="88">
        <v>6124</v>
      </c>
      <c r="K183" s="149">
        <v>923331</v>
      </c>
      <c r="L183" s="197">
        <f t="shared" ref="L183:L202" si="74">K183/J183</f>
        <v>150.77253429131287</v>
      </c>
      <c r="M183" s="156">
        <v>1</v>
      </c>
      <c r="N183" s="156">
        <v>4</v>
      </c>
      <c r="O183" s="156">
        <v>4</v>
      </c>
      <c r="P183" s="88">
        <v>6564</v>
      </c>
      <c r="Q183" s="178">
        <v>1112551</v>
      </c>
      <c r="R183" s="179">
        <f t="shared" ref="R183:R202" si="75">Q183/P183</f>
        <v>169.49283973187082</v>
      </c>
      <c r="S183" s="156">
        <v>1</v>
      </c>
      <c r="T183" s="156">
        <v>3</v>
      </c>
      <c r="U183" s="156">
        <v>3</v>
      </c>
      <c r="V183" s="90">
        <v>6887</v>
      </c>
      <c r="W183" s="114">
        <v>1751057</v>
      </c>
      <c r="X183" s="44">
        <f t="shared" ref="X183:X202" si="76">W183/V183</f>
        <v>254.25540874110644</v>
      </c>
      <c r="Y183" s="156">
        <v>1</v>
      </c>
      <c r="Z183" s="156">
        <v>1</v>
      </c>
      <c r="AA183" s="156">
        <v>1</v>
      </c>
      <c r="AB183" s="214">
        <v>7219</v>
      </c>
      <c r="AC183" s="181">
        <v>2953782</v>
      </c>
      <c r="AD183" s="198">
        <f t="shared" ref="AD183:AD202" si="77">AC183/AB183</f>
        <v>409.16775176617261</v>
      </c>
      <c r="AE183" s="156">
        <v>1</v>
      </c>
      <c r="AF183" s="156">
        <v>1</v>
      </c>
      <c r="AG183" s="156">
        <v>1</v>
      </c>
      <c r="AH183" s="250">
        <v>7594</v>
      </c>
      <c r="AI183" s="180">
        <v>3088260</v>
      </c>
      <c r="AJ183" s="199">
        <f t="shared" ref="AJ183:AJ203" si="78">AI183/AH183</f>
        <v>406.67105609691862</v>
      </c>
      <c r="AK183" s="156">
        <v>1</v>
      </c>
      <c r="AL183" s="156">
        <v>1</v>
      </c>
      <c r="AM183" s="156">
        <v>1</v>
      </c>
      <c r="AN183" s="232">
        <f t="shared" ref="AN183:AN202" si="79">D183+J183+P183+V183+AB183+AH183</f>
        <v>40203</v>
      </c>
      <c r="AO183" s="200">
        <f t="shared" ref="AO183:AO202" si="80">E183+K183+Q183+W183+AC183+AI183</f>
        <v>10583404</v>
      </c>
      <c r="AP183" s="196">
        <f t="shared" ref="AP183:AP203" si="81">AO183/AN183</f>
        <v>263.24911076287839</v>
      </c>
      <c r="AQ183" s="156">
        <v>1</v>
      </c>
      <c r="AR183" s="156">
        <v>1</v>
      </c>
      <c r="AS183" s="237">
        <v>1</v>
      </c>
      <c r="AT183" s="189"/>
      <c r="AU183" s="175"/>
      <c r="AV183" s="123"/>
      <c r="AW183" s="123"/>
      <c r="AX183" s="123"/>
      <c r="AY183" s="123"/>
      <c r="AZ183" s="123"/>
      <c r="BA183" s="123"/>
      <c r="BB183" s="123"/>
      <c r="BC183" s="123"/>
      <c r="BD183" s="123"/>
      <c r="BE183" s="123"/>
      <c r="BW183"/>
      <c r="BX183"/>
      <c r="BY183"/>
    </row>
    <row r="184" spans="1:77" s="147" customFormat="1" ht="15.75" customHeight="1" x14ac:dyDescent="0.2">
      <c r="A184" s="177">
        <v>10</v>
      </c>
      <c r="B184" s="195" t="s">
        <v>604</v>
      </c>
      <c r="C184" s="195" t="s">
        <v>2695</v>
      </c>
      <c r="D184" s="88">
        <v>3338</v>
      </c>
      <c r="E184" s="148">
        <v>369826</v>
      </c>
      <c r="F184" s="196">
        <f t="shared" si="73"/>
        <v>110.79269023367286</v>
      </c>
      <c r="G184" s="156">
        <v>3</v>
      </c>
      <c r="H184" s="156">
        <v>5</v>
      </c>
      <c r="I184" s="156">
        <v>8</v>
      </c>
      <c r="J184" s="88">
        <v>3393</v>
      </c>
      <c r="K184" s="149">
        <v>353431</v>
      </c>
      <c r="L184" s="197">
        <f t="shared" si="74"/>
        <v>104.16475095785441</v>
      </c>
      <c r="M184" s="156">
        <v>3</v>
      </c>
      <c r="N184" s="156">
        <v>10</v>
      </c>
      <c r="O184" s="156">
        <v>14</v>
      </c>
      <c r="P184" s="88">
        <v>3428</v>
      </c>
      <c r="Q184" s="178">
        <v>324374</v>
      </c>
      <c r="R184" s="179">
        <f t="shared" si="75"/>
        <v>94.624854142357066</v>
      </c>
      <c r="S184" s="156">
        <v>3</v>
      </c>
      <c r="T184" s="156">
        <v>14</v>
      </c>
      <c r="U184" s="156">
        <v>17</v>
      </c>
      <c r="V184" s="90">
        <v>3432</v>
      </c>
      <c r="W184" s="114">
        <v>391242</v>
      </c>
      <c r="X184" s="44">
        <f t="shared" si="76"/>
        <v>113.99825174825175</v>
      </c>
      <c r="Y184" s="156">
        <v>2</v>
      </c>
      <c r="Z184" s="156">
        <v>12</v>
      </c>
      <c r="AA184" s="156">
        <v>14</v>
      </c>
      <c r="AB184" s="214">
        <v>3445</v>
      </c>
      <c r="AC184" s="181">
        <v>462130</v>
      </c>
      <c r="AD184" s="198">
        <f t="shared" si="77"/>
        <v>134.14513788098694</v>
      </c>
      <c r="AE184" s="156">
        <v>2</v>
      </c>
      <c r="AF184" s="156">
        <v>9</v>
      </c>
      <c r="AG184" s="156">
        <v>10</v>
      </c>
      <c r="AH184" s="250">
        <v>3519</v>
      </c>
      <c r="AI184" s="180">
        <v>435886</v>
      </c>
      <c r="AJ184" s="199">
        <f t="shared" si="78"/>
        <v>123.86643932935493</v>
      </c>
      <c r="AK184" s="156">
        <v>2</v>
      </c>
      <c r="AL184" s="156">
        <v>12</v>
      </c>
      <c r="AM184" s="156">
        <v>15</v>
      </c>
      <c r="AN184" s="232">
        <f t="shared" si="79"/>
        <v>20555</v>
      </c>
      <c r="AO184" s="200">
        <f t="shared" si="80"/>
        <v>2336889</v>
      </c>
      <c r="AP184" s="196">
        <f t="shared" si="81"/>
        <v>113.68956458282656</v>
      </c>
      <c r="AQ184" s="156">
        <v>2</v>
      </c>
      <c r="AR184" s="156">
        <v>8</v>
      </c>
      <c r="AS184" s="237">
        <v>10</v>
      </c>
      <c r="AT184" s="189"/>
      <c r="AU184" s="175"/>
      <c r="AV184" s="123"/>
      <c r="AW184" s="123"/>
      <c r="AX184" s="123"/>
      <c r="AY184" s="123"/>
      <c r="AZ184" s="123"/>
      <c r="BA184" s="123"/>
      <c r="BB184" s="123"/>
      <c r="BC184" s="123"/>
      <c r="BD184" s="123"/>
      <c r="BE184" s="123"/>
      <c r="BW184"/>
      <c r="BX184"/>
      <c r="BY184"/>
    </row>
    <row r="185" spans="1:77" s="147" customFormat="1" ht="15.75" customHeight="1" x14ac:dyDescent="0.2">
      <c r="A185" s="177">
        <v>10</v>
      </c>
      <c r="B185" s="195" t="s">
        <v>2749</v>
      </c>
      <c r="C185" s="195" t="s">
        <v>2749</v>
      </c>
      <c r="D185" s="88">
        <v>2754</v>
      </c>
      <c r="E185" s="148">
        <v>337986</v>
      </c>
      <c r="F185" s="196">
        <f t="shared" si="73"/>
        <v>122.72549019607843</v>
      </c>
      <c r="G185" s="156">
        <v>2</v>
      </c>
      <c r="H185" s="156">
        <v>3</v>
      </c>
      <c r="I185" s="156">
        <v>5</v>
      </c>
      <c r="J185" s="88">
        <v>2746</v>
      </c>
      <c r="K185" s="149">
        <v>331073</v>
      </c>
      <c r="L185" s="197">
        <f t="shared" si="74"/>
        <v>120.56554989075018</v>
      </c>
      <c r="M185" s="156">
        <v>2</v>
      </c>
      <c r="N185" s="156">
        <v>8</v>
      </c>
      <c r="O185" s="156">
        <v>11</v>
      </c>
      <c r="P185" s="88">
        <v>2775</v>
      </c>
      <c r="Q185" s="178">
        <v>296918</v>
      </c>
      <c r="R185" s="179">
        <f t="shared" si="75"/>
        <v>106.99747747747747</v>
      </c>
      <c r="S185" s="156">
        <v>2</v>
      </c>
      <c r="T185" s="156">
        <v>9</v>
      </c>
      <c r="U185" s="156">
        <v>12</v>
      </c>
      <c r="V185" s="90">
        <v>2789</v>
      </c>
      <c r="W185" s="114">
        <v>294973</v>
      </c>
      <c r="X185" s="44">
        <f t="shared" si="76"/>
        <v>105.76299749013984</v>
      </c>
      <c r="Y185" s="156">
        <v>3</v>
      </c>
      <c r="Z185" s="156">
        <v>14</v>
      </c>
      <c r="AA185" s="156">
        <v>16</v>
      </c>
      <c r="AB185" s="214">
        <v>2829</v>
      </c>
      <c r="AC185" s="181">
        <v>294062</v>
      </c>
      <c r="AD185" s="198">
        <f t="shared" si="77"/>
        <v>103.94556380346413</v>
      </c>
      <c r="AE185" s="156">
        <v>3</v>
      </c>
      <c r="AF185" s="156">
        <v>14</v>
      </c>
      <c r="AG185" s="156">
        <v>18</v>
      </c>
      <c r="AH185" s="250">
        <v>2879</v>
      </c>
      <c r="AI185" s="180">
        <v>253824</v>
      </c>
      <c r="AJ185" s="199">
        <f t="shared" si="78"/>
        <v>88.163945814518925</v>
      </c>
      <c r="AK185" s="156">
        <v>7</v>
      </c>
      <c r="AL185" s="156">
        <v>26</v>
      </c>
      <c r="AM185" s="156">
        <v>32</v>
      </c>
      <c r="AN185" s="232">
        <f t="shared" si="79"/>
        <v>16772</v>
      </c>
      <c r="AO185" s="200">
        <f t="shared" si="80"/>
        <v>1808836</v>
      </c>
      <c r="AP185" s="196">
        <f t="shared" si="81"/>
        <v>107.84855711900786</v>
      </c>
      <c r="AQ185" s="156">
        <v>3</v>
      </c>
      <c r="AR185" s="156">
        <v>11</v>
      </c>
      <c r="AS185" s="237">
        <v>14</v>
      </c>
      <c r="AT185" s="189"/>
      <c r="AU185" s="175"/>
      <c r="AV185" s="123"/>
      <c r="AW185" s="123"/>
      <c r="AX185" s="123"/>
      <c r="AY185" s="123"/>
      <c r="AZ185" s="123"/>
      <c r="BA185" s="123"/>
      <c r="BB185" s="123"/>
      <c r="BC185" s="123"/>
      <c r="BD185" s="123"/>
      <c r="BE185" s="123"/>
      <c r="BW185"/>
      <c r="BX185"/>
      <c r="BY185"/>
    </row>
    <row r="186" spans="1:77" s="147" customFormat="1" ht="15.75" customHeight="1" x14ac:dyDescent="0.2">
      <c r="A186" s="177">
        <v>10</v>
      </c>
      <c r="B186" s="195" t="s">
        <v>612</v>
      </c>
      <c r="C186" s="195" t="s">
        <v>6</v>
      </c>
      <c r="D186" s="88">
        <v>2603</v>
      </c>
      <c r="E186" s="148">
        <v>151740</v>
      </c>
      <c r="F186" s="196">
        <f t="shared" si="73"/>
        <v>58.294275835574339</v>
      </c>
      <c r="G186" s="156">
        <v>9</v>
      </c>
      <c r="H186" s="156">
        <v>37</v>
      </c>
      <c r="I186" s="156">
        <v>59</v>
      </c>
      <c r="J186" s="88">
        <v>2645</v>
      </c>
      <c r="K186" s="149">
        <v>251281</v>
      </c>
      <c r="L186" s="197">
        <f t="shared" si="74"/>
        <v>95.002268431001895</v>
      </c>
      <c r="M186" s="156">
        <v>4</v>
      </c>
      <c r="N186" s="156">
        <v>11</v>
      </c>
      <c r="O186" s="156">
        <v>18</v>
      </c>
      <c r="P186" s="88">
        <v>2688</v>
      </c>
      <c r="Q186" s="178">
        <v>214967</v>
      </c>
      <c r="R186" s="179">
        <f t="shared" si="75"/>
        <v>79.972842261904759</v>
      </c>
      <c r="S186" s="156">
        <v>5</v>
      </c>
      <c r="T186" s="156">
        <v>23</v>
      </c>
      <c r="U186" s="156">
        <v>29</v>
      </c>
      <c r="V186" s="90">
        <v>2719</v>
      </c>
      <c r="W186" s="114">
        <v>242692</v>
      </c>
      <c r="X186" s="44">
        <f t="shared" si="76"/>
        <v>89.25781537329901</v>
      </c>
      <c r="Y186" s="156">
        <v>4</v>
      </c>
      <c r="Z186" s="156">
        <v>19</v>
      </c>
      <c r="AA186" s="156">
        <v>24</v>
      </c>
      <c r="AB186" s="214">
        <v>2726</v>
      </c>
      <c r="AC186" s="181">
        <v>226484</v>
      </c>
      <c r="AD186" s="198">
        <f t="shared" si="77"/>
        <v>83.082905355832722</v>
      </c>
      <c r="AE186" s="156">
        <v>5</v>
      </c>
      <c r="AF186" s="156">
        <v>27</v>
      </c>
      <c r="AG186" s="156">
        <v>33</v>
      </c>
      <c r="AH186" s="250">
        <v>2749</v>
      </c>
      <c r="AI186" s="180">
        <v>261288</v>
      </c>
      <c r="AJ186" s="199">
        <f t="shared" si="78"/>
        <v>95.048381229538009</v>
      </c>
      <c r="AK186" s="156">
        <v>5</v>
      </c>
      <c r="AL186" s="156">
        <v>19</v>
      </c>
      <c r="AM186" s="156">
        <v>25</v>
      </c>
      <c r="AN186" s="232">
        <f t="shared" si="79"/>
        <v>16130</v>
      </c>
      <c r="AO186" s="200">
        <f t="shared" si="80"/>
        <v>1348452</v>
      </c>
      <c r="AP186" s="196">
        <f t="shared" si="81"/>
        <v>83.599008059516436</v>
      </c>
      <c r="AQ186" s="156">
        <v>4</v>
      </c>
      <c r="AR186" s="156">
        <v>23</v>
      </c>
      <c r="AS186" s="237">
        <v>27</v>
      </c>
      <c r="AT186" s="189"/>
      <c r="AU186" s="175"/>
      <c r="AV186" s="123"/>
      <c r="AW186" s="123"/>
      <c r="AX186" s="123"/>
      <c r="AY186" s="123"/>
      <c r="AZ186" s="123"/>
      <c r="BA186" s="123"/>
      <c r="BB186" s="123"/>
      <c r="BC186" s="123"/>
      <c r="BD186" s="123"/>
      <c r="BE186" s="123"/>
      <c r="BW186"/>
      <c r="BX186"/>
      <c r="BY186"/>
    </row>
    <row r="187" spans="1:77" s="147" customFormat="1" ht="15.75" customHeight="1" x14ac:dyDescent="0.2">
      <c r="A187" s="177">
        <v>10</v>
      </c>
      <c r="B187" s="195" t="s">
        <v>794</v>
      </c>
      <c r="C187" s="195" t="s">
        <v>2697</v>
      </c>
      <c r="D187" s="88">
        <v>6644</v>
      </c>
      <c r="E187" s="148">
        <v>583920</v>
      </c>
      <c r="F187" s="196">
        <f t="shared" si="73"/>
        <v>87.886815171583379</v>
      </c>
      <c r="G187" s="156">
        <v>5</v>
      </c>
      <c r="H187" s="156">
        <v>15</v>
      </c>
      <c r="I187" s="156">
        <v>20</v>
      </c>
      <c r="J187" s="88">
        <v>6690</v>
      </c>
      <c r="K187" s="149">
        <v>534083</v>
      </c>
      <c r="L187" s="197">
        <f t="shared" si="74"/>
        <v>79.833034379671147</v>
      </c>
      <c r="M187" s="156">
        <v>7</v>
      </c>
      <c r="N187" s="156">
        <v>25</v>
      </c>
      <c r="O187" s="156">
        <v>35</v>
      </c>
      <c r="P187" s="88">
        <v>6696</v>
      </c>
      <c r="Q187" s="178">
        <v>394825</v>
      </c>
      <c r="R187" s="179">
        <f t="shared" si="75"/>
        <v>58.964307048984466</v>
      </c>
      <c r="S187" s="156">
        <v>9</v>
      </c>
      <c r="T187" s="156">
        <v>45</v>
      </c>
      <c r="U187" s="156">
        <v>61</v>
      </c>
      <c r="V187" s="90">
        <v>6757</v>
      </c>
      <c r="W187" s="114">
        <v>556851</v>
      </c>
      <c r="X187" s="44">
        <f t="shared" si="76"/>
        <v>82.410981204676631</v>
      </c>
      <c r="Y187" s="156">
        <v>5</v>
      </c>
      <c r="Z187" s="156">
        <v>25</v>
      </c>
      <c r="AA187" s="156">
        <v>31</v>
      </c>
      <c r="AB187" s="214">
        <v>6775</v>
      </c>
      <c r="AC187" s="181">
        <v>543539</v>
      </c>
      <c r="AD187" s="198">
        <f t="shared" si="77"/>
        <v>80.227158671586722</v>
      </c>
      <c r="AE187" s="156">
        <v>6</v>
      </c>
      <c r="AF187" s="156">
        <v>28</v>
      </c>
      <c r="AG187" s="156">
        <v>34</v>
      </c>
      <c r="AH187" s="250">
        <v>6738</v>
      </c>
      <c r="AI187" s="180">
        <v>608237</v>
      </c>
      <c r="AJ187" s="199">
        <f t="shared" si="78"/>
        <v>90.269664588898777</v>
      </c>
      <c r="AK187" s="156">
        <v>6</v>
      </c>
      <c r="AL187" s="156">
        <v>23</v>
      </c>
      <c r="AM187" s="156">
        <v>29</v>
      </c>
      <c r="AN187" s="232">
        <f t="shared" si="79"/>
        <v>40300</v>
      </c>
      <c r="AO187" s="200">
        <f t="shared" si="80"/>
        <v>3221455</v>
      </c>
      <c r="AP187" s="196">
        <f t="shared" si="81"/>
        <v>79.936848635235734</v>
      </c>
      <c r="AQ187" s="156">
        <v>5</v>
      </c>
      <c r="AR187" s="156">
        <v>24</v>
      </c>
      <c r="AS187" s="237">
        <v>29</v>
      </c>
      <c r="AT187" s="189"/>
      <c r="AU187" s="175"/>
      <c r="AV187" s="123"/>
      <c r="AW187" s="123"/>
      <c r="AX187" s="123"/>
      <c r="AY187" s="123"/>
      <c r="AZ187" s="123"/>
      <c r="BA187" s="123"/>
      <c r="BB187" s="123"/>
      <c r="BC187" s="123"/>
      <c r="BD187" s="123"/>
      <c r="BE187" s="123"/>
      <c r="BW187"/>
      <c r="BX187"/>
      <c r="BY187"/>
    </row>
    <row r="188" spans="1:77" s="147" customFormat="1" ht="15.75" customHeight="1" x14ac:dyDescent="0.2">
      <c r="A188" s="177">
        <v>10</v>
      </c>
      <c r="B188" s="195" t="s">
        <v>105</v>
      </c>
      <c r="C188" s="195" t="s">
        <v>69</v>
      </c>
      <c r="D188" s="88">
        <v>5715</v>
      </c>
      <c r="E188" s="148">
        <v>387801</v>
      </c>
      <c r="F188" s="196">
        <f t="shared" si="73"/>
        <v>67.856692913385828</v>
      </c>
      <c r="G188" s="156">
        <v>6</v>
      </c>
      <c r="H188" s="156">
        <v>27</v>
      </c>
      <c r="I188" s="156">
        <v>45</v>
      </c>
      <c r="J188" s="88">
        <v>5846</v>
      </c>
      <c r="K188" s="149">
        <v>539608</v>
      </c>
      <c r="L188" s="197">
        <f t="shared" si="74"/>
        <v>92.303797468354432</v>
      </c>
      <c r="M188" s="156">
        <v>5</v>
      </c>
      <c r="N188" s="156">
        <v>13</v>
      </c>
      <c r="O188" s="156">
        <v>21</v>
      </c>
      <c r="P188" s="88">
        <v>6306</v>
      </c>
      <c r="Q188" s="178">
        <v>472725</v>
      </c>
      <c r="R188" s="179">
        <f t="shared" si="75"/>
        <v>74.964319695528062</v>
      </c>
      <c r="S188" s="156">
        <v>6</v>
      </c>
      <c r="T188" s="156">
        <v>25</v>
      </c>
      <c r="U188" s="156">
        <v>32</v>
      </c>
      <c r="V188" s="90">
        <v>6642</v>
      </c>
      <c r="W188" s="114">
        <v>546242</v>
      </c>
      <c r="X188" s="44">
        <f t="shared" si="76"/>
        <v>82.240590183679615</v>
      </c>
      <c r="Y188" s="156">
        <v>6</v>
      </c>
      <c r="Z188" s="156">
        <v>26</v>
      </c>
      <c r="AA188" s="156">
        <v>32</v>
      </c>
      <c r="AB188" s="214">
        <v>7057</v>
      </c>
      <c r="AC188" s="181">
        <v>605406</v>
      </c>
      <c r="AD188" s="198">
        <f t="shared" si="77"/>
        <v>85.78801190307496</v>
      </c>
      <c r="AE188" s="156">
        <v>4</v>
      </c>
      <c r="AF188" s="156">
        <v>25</v>
      </c>
      <c r="AG188" s="156">
        <v>30</v>
      </c>
      <c r="AH188" s="250">
        <v>7382</v>
      </c>
      <c r="AI188" s="180">
        <v>539305</v>
      </c>
      <c r="AJ188" s="199">
        <f t="shared" si="78"/>
        <v>73.056759685722028</v>
      </c>
      <c r="AK188" s="156">
        <v>10</v>
      </c>
      <c r="AL188" s="156">
        <v>37</v>
      </c>
      <c r="AM188" s="156">
        <v>48</v>
      </c>
      <c r="AN188" s="232">
        <f t="shared" si="79"/>
        <v>38948</v>
      </c>
      <c r="AO188" s="200">
        <f t="shared" si="80"/>
        <v>3091087</v>
      </c>
      <c r="AP188" s="196">
        <f t="shared" si="81"/>
        <v>79.364460306049097</v>
      </c>
      <c r="AQ188" s="156">
        <v>6</v>
      </c>
      <c r="AR188" s="156">
        <v>25</v>
      </c>
      <c r="AS188" s="237">
        <v>30</v>
      </c>
      <c r="AT188" s="189"/>
      <c r="AU188" s="175"/>
      <c r="AV188" s="123"/>
      <c r="AW188" s="123"/>
      <c r="AX188" s="123"/>
      <c r="AY188" s="123"/>
      <c r="AZ188" s="123"/>
      <c r="BA188" s="123"/>
      <c r="BB188" s="123"/>
      <c r="BC188" s="123"/>
      <c r="BD188" s="123"/>
      <c r="BE188" s="123"/>
      <c r="BW188"/>
      <c r="BX188"/>
      <c r="BY188"/>
    </row>
    <row r="189" spans="1:77" s="184" customFormat="1" ht="15.75" customHeight="1" x14ac:dyDescent="0.15">
      <c r="A189" s="177">
        <v>10</v>
      </c>
      <c r="B189" s="195" t="s">
        <v>19</v>
      </c>
      <c r="C189" s="195" t="s">
        <v>19</v>
      </c>
      <c r="D189" s="88">
        <v>1214</v>
      </c>
      <c r="E189" s="148">
        <v>117827</v>
      </c>
      <c r="F189" s="196">
        <f t="shared" si="73"/>
        <v>97.056836902800654</v>
      </c>
      <c r="G189" s="156">
        <v>4</v>
      </c>
      <c r="H189" s="156">
        <v>11</v>
      </c>
      <c r="I189" s="156">
        <v>14</v>
      </c>
      <c r="J189" s="88">
        <v>1214</v>
      </c>
      <c r="K189" s="149">
        <v>107247</v>
      </c>
      <c r="L189" s="197">
        <f t="shared" si="74"/>
        <v>88.341845140032945</v>
      </c>
      <c r="M189" s="156">
        <v>6</v>
      </c>
      <c r="N189" s="156">
        <v>17</v>
      </c>
      <c r="O189" s="156">
        <v>25</v>
      </c>
      <c r="P189" s="88">
        <v>1202</v>
      </c>
      <c r="Q189" s="178">
        <v>101831</v>
      </c>
      <c r="R189" s="179">
        <f t="shared" si="75"/>
        <v>84.717970049916801</v>
      </c>
      <c r="S189" s="156">
        <v>4</v>
      </c>
      <c r="T189" s="156">
        <v>18</v>
      </c>
      <c r="U189" s="156">
        <v>22</v>
      </c>
      <c r="V189" s="90">
        <v>1194</v>
      </c>
      <c r="W189" s="114">
        <v>75615</v>
      </c>
      <c r="X189" s="44">
        <f t="shared" si="76"/>
        <v>63.329145728643219</v>
      </c>
      <c r="Y189" s="156">
        <v>7</v>
      </c>
      <c r="Z189" s="156">
        <v>34</v>
      </c>
      <c r="AA189" s="156">
        <v>46</v>
      </c>
      <c r="AB189" s="214">
        <v>1204</v>
      </c>
      <c r="AC189" s="181">
        <v>65475</v>
      </c>
      <c r="AD189" s="198">
        <f t="shared" si="77"/>
        <v>54.381229235880397</v>
      </c>
      <c r="AE189" s="156">
        <v>12</v>
      </c>
      <c r="AF189" s="156">
        <v>57</v>
      </c>
      <c r="AG189" s="156">
        <v>78</v>
      </c>
      <c r="AH189" s="250">
        <v>1183</v>
      </c>
      <c r="AI189" s="180">
        <v>65105</v>
      </c>
      <c r="AJ189" s="199">
        <f t="shared" si="78"/>
        <v>55.03381234150465</v>
      </c>
      <c r="AK189" s="156">
        <v>12</v>
      </c>
      <c r="AL189" s="156">
        <v>55</v>
      </c>
      <c r="AM189" s="156">
        <v>74</v>
      </c>
      <c r="AN189" s="232">
        <f t="shared" si="79"/>
        <v>7211</v>
      </c>
      <c r="AO189" s="200">
        <f t="shared" si="80"/>
        <v>533100</v>
      </c>
      <c r="AP189" s="196">
        <f t="shared" si="81"/>
        <v>73.928720011094157</v>
      </c>
      <c r="AQ189" s="156">
        <v>7</v>
      </c>
      <c r="AR189" s="156">
        <v>29</v>
      </c>
      <c r="AS189" s="237">
        <v>37</v>
      </c>
      <c r="AT189" s="189"/>
      <c r="AU189" s="177"/>
    </row>
    <row r="190" spans="1:77" s="147" customFormat="1" ht="15.75" customHeight="1" x14ac:dyDescent="0.2">
      <c r="A190" s="177">
        <v>10</v>
      </c>
      <c r="B190" s="195" t="s">
        <v>313</v>
      </c>
      <c r="C190" s="195" t="s">
        <v>42</v>
      </c>
      <c r="D190" s="88">
        <v>7824</v>
      </c>
      <c r="E190" s="148">
        <v>462709</v>
      </c>
      <c r="F190" s="196">
        <f t="shared" si="73"/>
        <v>59.139698364008183</v>
      </c>
      <c r="G190" s="156">
        <v>8</v>
      </c>
      <c r="H190" s="156">
        <v>35</v>
      </c>
      <c r="I190" s="156">
        <v>57</v>
      </c>
      <c r="J190" s="88">
        <v>7829</v>
      </c>
      <c r="K190" s="149">
        <v>463784</v>
      </c>
      <c r="L190" s="197">
        <f t="shared" si="74"/>
        <v>59.239238727806871</v>
      </c>
      <c r="M190" s="156">
        <v>9</v>
      </c>
      <c r="N190" s="156">
        <v>43</v>
      </c>
      <c r="O190" s="156">
        <v>61</v>
      </c>
      <c r="P190" s="88">
        <v>8233</v>
      </c>
      <c r="Q190" s="178">
        <v>498965</v>
      </c>
      <c r="R190" s="179">
        <f t="shared" si="75"/>
        <v>60.605490100813796</v>
      </c>
      <c r="S190" s="156">
        <v>8</v>
      </c>
      <c r="T190" s="156">
        <v>41</v>
      </c>
      <c r="U190" s="156">
        <v>56</v>
      </c>
      <c r="V190" s="90">
        <v>8478</v>
      </c>
      <c r="W190" s="114">
        <v>446243</v>
      </c>
      <c r="X190" s="44">
        <f t="shared" si="76"/>
        <v>52.635409294644965</v>
      </c>
      <c r="Y190" s="156">
        <v>9</v>
      </c>
      <c r="Z190" s="156">
        <v>51</v>
      </c>
      <c r="AA190" s="156">
        <v>70</v>
      </c>
      <c r="AB190" s="214">
        <v>8543</v>
      </c>
      <c r="AC190" s="181">
        <v>655699</v>
      </c>
      <c r="AD190" s="198">
        <f t="shared" si="77"/>
        <v>76.752780053845257</v>
      </c>
      <c r="AE190" s="156">
        <v>8</v>
      </c>
      <c r="AF190" s="156">
        <v>32</v>
      </c>
      <c r="AG190" s="156">
        <v>39</v>
      </c>
      <c r="AH190" s="250">
        <v>8790</v>
      </c>
      <c r="AI190" s="180">
        <v>955153</v>
      </c>
      <c r="AJ190" s="199">
        <f t="shared" si="78"/>
        <v>108.66359499431172</v>
      </c>
      <c r="AK190" s="156">
        <v>3</v>
      </c>
      <c r="AL190" s="156">
        <v>14</v>
      </c>
      <c r="AM190" s="156">
        <v>19</v>
      </c>
      <c r="AN190" s="232">
        <f t="shared" si="79"/>
        <v>49697</v>
      </c>
      <c r="AO190" s="200">
        <f t="shared" si="80"/>
        <v>3482553</v>
      </c>
      <c r="AP190" s="196">
        <f t="shared" si="81"/>
        <v>70.075718856268992</v>
      </c>
      <c r="AQ190" s="156">
        <v>8</v>
      </c>
      <c r="AR190" s="156">
        <v>30</v>
      </c>
      <c r="AS190" s="237">
        <v>40</v>
      </c>
      <c r="AT190" s="189"/>
      <c r="AU190" s="175"/>
      <c r="AV190" s="123"/>
      <c r="AW190" s="123"/>
      <c r="AX190" s="123"/>
      <c r="AY190" s="123"/>
      <c r="AZ190" s="123"/>
      <c r="BA190" s="123"/>
      <c r="BB190" s="123"/>
      <c r="BC190" s="123"/>
      <c r="BD190" s="123"/>
      <c r="BE190" s="123"/>
      <c r="BW190"/>
      <c r="BX190"/>
      <c r="BY190"/>
    </row>
    <row r="191" spans="1:77" s="147" customFormat="1" ht="15.75" customHeight="1" x14ac:dyDescent="0.2">
      <c r="A191" s="177">
        <v>10</v>
      </c>
      <c r="B191" s="195" t="s">
        <v>199</v>
      </c>
      <c r="C191" s="195" t="s">
        <v>2738</v>
      </c>
      <c r="D191" s="88">
        <v>7483</v>
      </c>
      <c r="E191" s="148">
        <v>454522</v>
      </c>
      <c r="F191" s="196">
        <f t="shared" si="73"/>
        <v>60.74061205398904</v>
      </c>
      <c r="G191" s="156">
        <v>7</v>
      </c>
      <c r="H191" s="156">
        <v>33</v>
      </c>
      <c r="I191" s="156">
        <v>53</v>
      </c>
      <c r="J191" s="88">
        <v>7557</v>
      </c>
      <c r="K191" s="149">
        <v>512850</v>
      </c>
      <c r="L191" s="197">
        <f t="shared" si="74"/>
        <v>67.86423183803096</v>
      </c>
      <c r="M191" s="156">
        <v>8</v>
      </c>
      <c r="N191" s="156">
        <v>34</v>
      </c>
      <c r="O191" s="156">
        <v>47</v>
      </c>
      <c r="P191" s="88">
        <v>7719</v>
      </c>
      <c r="Q191" s="178">
        <v>502855</v>
      </c>
      <c r="R191" s="179">
        <f t="shared" si="75"/>
        <v>65.145096515092632</v>
      </c>
      <c r="S191" s="156">
        <v>7</v>
      </c>
      <c r="T191" s="156">
        <v>34</v>
      </c>
      <c r="U191" s="156">
        <v>47</v>
      </c>
      <c r="V191" s="90">
        <v>7929</v>
      </c>
      <c r="W191" s="114">
        <v>480593</v>
      </c>
      <c r="X191" s="44">
        <f t="shared" si="76"/>
        <v>60.61205700592761</v>
      </c>
      <c r="Y191" s="156">
        <v>8</v>
      </c>
      <c r="Z191" s="156">
        <v>44</v>
      </c>
      <c r="AA191" s="156">
        <v>58</v>
      </c>
      <c r="AB191" s="214">
        <v>8004</v>
      </c>
      <c r="AC191" s="181">
        <v>523579</v>
      </c>
      <c r="AD191" s="198">
        <f t="shared" si="77"/>
        <v>65.41466766616692</v>
      </c>
      <c r="AE191" s="156">
        <v>11</v>
      </c>
      <c r="AF191" s="156">
        <v>44</v>
      </c>
      <c r="AG191" s="156">
        <v>60</v>
      </c>
      <c r="AH191" s="250">
        <v>8195</v>
      </c>
      <c r="AI191" s="180">
        <v>599586</v>
      </c>
      <c r="AJ191" s="199">
        <f t="shared" si="78"/>
        <v>73.164856619890173</v>
      </c>
      <c r="AK191" s="156">
        <v>9</v>
      </c>
      <c r="AL191" s="156">
        <v>36</v>
      </c>
      <c r="AM191" s="156">
        <v>47</v>
      </c>
      <c r="AN191" s="232">
        <f t="shared" si="79"/>
        <v>46887</v>
      </c>
      <c r="AO191" s="200">
        <f t="shared" si="80"/>
        <v>3073985</v>
      </c>
      <c r="AP191" s="196">
        <f t="shared" si="81"/>
        <v>65.561562906562585</v>
      </c>
      <c r="AQ191" s="156">
        <v>9</v>
      </c>
      <c r="AR191" s="156">
        <v>35</v>
      </c>
      <c r="AS191" s="237">
        <v>48</v>
      </c>
      <c r="AT191" s="189"/>
      <c r="AU191" s="175"/>
      <c r="AV191" s="123"/>
      <c r="AW191" s="123"/>
      <c r="AX191" s="123"/>
      <c r="AY191" s="123"/>
      <c r="AZ191" s="123"/>
      <c r="BA191" s="123"/>
      <c r="BB191" s="123"/>
      <c r="BC191" s="123"/>
      <c r="BD191" s="123"/>
      <c r="BE191" s="123"/>
      <c r="BW191"/>
      <c r="BX191"/>
      <c r="BY191"/>
    </row>
    <row r="192" spans="1:77" s="147" customFormat="1" ht="15.75" customHeight="1" x14ac:dyDescent="0.2">
      <c r="A192" s="177">
        <v>10</v>
      </c>
      <c r="B192" s="195" t="s">
        <v>2707</v>
      </c>
      <c r="C192" s="195" t="s">
        <v>2708</v>
      </c>
      <c r="D192" s="88">
        <v>9247</v>
      </c>
      <c r="E192" s="148">
        <v>373784</v>
      </c>
      <c r="F192" s="196">
        <f t="shared" si="73"/>
        <v>40.422190980858659</v>
      </c>
      <c r="G192" s="156">
        <v>12</v>
      </c>
      <c r="H192" s="156">
        <v>62</v>
      </c>
      <c r="I192" s="156">
        <v>96</v>
      </c>
      <c r="J192" s="88">
        <v>9855</v>
      </c>
      <c r="K192" s="149">
        <v>523918</v>
      </c>
      <c r="L192" s="197">
        <f t="shared" si="74"/>
        <v>53.162658548959918</v>
      </c>
      <c r="M192" s="156">
        <v>10</v>
      </c>
      <c r="N192" s="156">
        <v>51</v>
      </c>
      <c r="O192" s="156">
        <v>74</v>
      </c>
      <c r="P192" s="88">
        <v>10165</v>
      </c>
      <c r="Q192" s="178">
        <v>399175</v>
      </c>
      <c r="R192" s="179">
        <f t="shared" si="75"/>
        <v>39.269552385636992</v>
      </c>
      <c r="S192" s="156">
        <v>11</v>
      </c>
      <c r="T192" s="156">
        <v>68</v>
      </c>
      <c r="U192" s="156">
        <v>102</v>
      </c>
      <c r="V192" s="90">
        <v>10421</v>
      </c>
      <c r="W192" s="114">
        <v>490853</v>
      </c>
      <c r="X192" s="44">
        <f t="shared" si="76"/>
        <v>47.102293445926492</v>
      </c>
      <c r="Y192" s="156">
        <v>11</v>
      </c>
      <c r="Z192" s="156">
        <v>64</v>
      </c>
      <c r="AA192" s="156">
        <v>89</v>
      </c>
      <c r="AB192" s="214">
        <v>11043</v>
      </c>
      <c r="AC192" s="181">
        <v>736504</v>
      </c>
      <c r="AD192" s="198">
        <f t="shared" si="77"/>
        <v>66.6941954179118</v>
      </c>
      <c r="AE192" s="156">
        <v>10</v>
      </c>
      <c r="AF192" s="156">
        <v>41</v>
      </c>
      <c r="AG192" s="156">
        <v>54</v>
      </c>
      <c r="AH192" s="250">
        <v>11323</v>
      </c>
      <c r="AI192" s="180">
        <v>1093844</v>
      </c>
      <c r="AJ192" s="199">
        <f t="shared" si="78"/>
        <v>96.603726927492716</v>
      </c>
      <c r="AK192" s="156">
        <v>4</v>
      </c>
      <c r="AL192" s="156">
        <v>17</v>
      </c>
      <c r="AM192" s="156">
        <v>23</v>
      </c>
      <c r="AN192" s="232">
        <f t="shared" si="79"/>
        <v>62054</v>
      </c>
      <c r="AO192" s="200">
        <f t="shared" si="80"/>
        <v>3618078</v>
      </c>
      <c r="AP192" s="196">
        <f t="shared" si="81"/>
        <v>58.30531472588391</v>
      </c>
      <c r="AQ192" s="156">
        <v>10</v>
      </c>
      <c r="AR192" s="156">
        <v>51</v>
      </c>
      <c r="AS192" s="237">
        <v>67</v>
      </c>
      <c r="AT192" s="189"/>
      <c r="AU192" s="175"/>
      <c r="AV192" s="123"/>
      <c r="AW192" s="123"/>
      <c r="AX192" s="123"/>
      <c r="AY192" s="123"/>
      <c r="AZ192" s="123"/>
      <c r="BA192" s="123"/>
      <c r="BB192" s="123"/>
      <c r="BC192" s="123"/>
      <c r="BD192" s="123"/>
      <c r="BE192" s="123"/>
      <c r="BW192"/>
      <c r="BX192"/>
      <c r="BY192"/>
    </row>
    <row r="193" spans="1:77" s="147" customFormat="1" ht="15.75" customHeight="1" x14ac:dyDescent="0.2">
      <c r="A193" s="177">
        <v>10</v>
      </c>
      <c r="B193" s="195" t="s">
        <v>627</v>
      </c>
      <c r="C193" s="195" t="s">
        <v>61</v>
      </c>
      <c r="D193" s="88">
        <v>4037</v>
      </c>
      <c r="E193" s="148">
        <v>209127</v>
      </c>
      <c r="F193" s="196">
        <f t="shared" si="73"/>
        <v>51.802576170423585</v>
      </c>
      <c r="G193" s="156">
        <v>11</v>
      </c>
      <c r="H193" s="156">
        <v>44</v>
      </c>
      <c r="I193" s="156">
        <v>68</v>
      </c>
      <c r="J193" s="88">
        <v>4149</v>
      </c>
      <c r="K193" s="149">
        <v>198367</v>
      </c>
      <c r="L193" s="197">
        <f t="shared" si="74"/>
        <v>47.810797782598215</v>
      </c>
      <c r="M193" s="156">
        <v>12</v>
      </c>
      <c r="N193" s="156">
        <v>61</v>
      </c>
      <c r="O193" s="156">
        <v>87</v>
      </c>
      <c r="P193" s="88">
        <v>4238</v>
      </c>
      <c r="Q193" s="178">
        <v>96609</v>
      </c>
      <c r="R193" s="179">
        <f t="shared" si="75"/>
        <v>22.795894289759321</v>
      </c>
      <c r="S193" s="156">
        <v>14</v>
      </c>
      <c r="T193" s="156">
        <v>110</v>
      </c>
      <c r="U193" s="156">
        <v>168</v>
      </c>
      <c r="V193" s="90">
        <v>4434</v>
      </c>
      <c r="W193" s="114">
        <v>79233</v>
      </c>
      <c r="X193" s="44">
        <f t="shared" si="76"/>
        <v>17.869418132611639</v>
      </c>
      <c r="Y193" s="156">
        <v>15</v>
      </c>
      <c r="Z193" s="156">
        <v>127</v>
      </c>
      <c r="AA193" s="156">
        <v>202</v>
      </c>
      <c r="AB193" s="214">
        <f>4454+49</f>
        <v>4503</v>
      </c>
      <c r="AC193" s="181">
        <v>333251</v>
      </c>
      <c r="AD193" s="198">
        <f t="shared" si="77"/>
        <v>74.006440151010437</v>
      </c>
      <c r="AE193" s="156">
        <v>9</v>
      </c>
      <c r="AF193" s="156">
        <v>37</v>
      </c>
      <c r="AG193" s="156">
        <v>46</v>
      </c>
      <c r="AH193" s="250">
        <f>4486+49</f>
        <v>4535</v>
      </c>
      <c r="AI193" s="180">
        <v>384592</v>
      </c>
      <c r="AJ193" s="199">
        <f t="shared" si="78"/>
        <v>84.805292171995589</v>
      </c>
      <c r="AK193" s="156">
        <v>8</v>
      </c>
      <c r="AL193" s="156">
        <v>27</v>
      </c>
      <c r="AM193" s="156">
        <v>35</v>
      </c>
      <c r="AN193" s="232">
        <f t="shared" si="79"/>
        <v>25896</v>
      </c>
      <c r="AO193" s="200">
        <f t="shared" si="80"/>
        <v>1301179</v>
      </c>
      <c r="AP193" s="196">
        <f t="shared" si="81"/>
        <v>50.246331479765217</v>
      </c>
      <c r="AQ193" s="156">
        <v>11</v>
      </c>
      <c r="AR193" s="156">
        <v>62</v>
      </c>
      <c r="AS193" s="237">
        <v>86</v>
      </c>
      <c r="AT193" s="189"/>
      <c r="AU193" s="175"/>
      <c r="AV193" s="123"/>
      <c r="AW193" s="123"/>
      <c r="AX193" s="123"/>
      <c r="AY193" s="123"/>
      <c r="AZ193" s="123"/>
      <c r="BA193" s="123"/>
      <c r="BB193" s="123"/>
      <c r="BC193" s="123"/>
      <c r="BD193" s="123"/>
      <c r="BE193" s="123"/>
      <c r="BW193"/>
      <c r="BX193"/>
      <c r="BY193"/>
    </row>
    <row r="194" spans="1:77" s="147" customFormat="1" ht="15.75" customHeight="1" x14ac:dyDescent="0.2">
      <c r="A194" s="177">
        <v>10</v>
      </c>
      <c r="B194" s="195" t="s">
        <v>796</v>
      </c>
      <c r="C194" s="195" t="s">
        <v>2747</v>
      </c>
      <c r="D194" s="88">
        <v>1100</v>
      </c>
      <c r="E194" s="148">
        <v>62287</v>
      </c>
      <c r="F194" s="196">
        <f t="shared" si="73"/>
        <v>56.624545454545455</v>
      </c>
      <c r="G194" s="156">
        <v>10</v>
      </c>
      <c r="H194" s="156">
        <v>38</v>
      </c>
      <c r="I194" s="156">
        <v>60</v>
      </c>
      <c r="J194" s="88">
        <v>1099</v>
      </c>
      <c r="K194" s="149">
        <v>54584</v>
      </c>
      <c r="L194" s="197">
        <f t="shared" si="74"/>
        <v>49.666969972702454</v>
      </c>
      <c r="M194" s="156">
        <v>11</v>
      </c>
      <c r="N194" s="156">
        <v>57</v>
      </c>
      <c r="O194" s="156">
        <v>82</v>
      </c>
      <c r="P194" s="88">
        <v>1102</v>
      </c>
      <c r="Q194" s="178">
        <v>46969</v>
      </c>
      <c r="R194" s="179">
        <f t="shared" si="75"/>
        <v>42.621597096188751</v>
      </c>
      <c r="S194" s="156">
        <v>10</v>
      </c>
      <c r="T194" s="156">
        <v>62</v>
      </c>
      <c r="U194" s="156">
        <v>90</v>
      </c>
      <c r="V194" s="90">
        <v>1126</v>
      </c>
      <c r="W194" s="114">
        <v>41730</v>
      </c>
      <c r="X194" s="44">
        <f t="shared" si="76"/>
        <v>37.06039076376554</v>
      </c>
      <c r="Y194" s="156">
        <v>12</v>
      </c>
      <c r="Z194" s="156">
        <v>76</v>
      </c>
      <c r="AA194" s="156">
        <v>111</v>
      </c>
      <c r="AB194" s="214">
        <v>1099</v>
      </c>
      <c r="AC194" s="181">
        <v>40478</v>
      </c>
      <c r="AD194" s="198">
        <f t="shared" si="77"/>
        <v>36.831665150136487</v>
      </c>
      <c r="AE194" s="156">
        <v>14</v>
      </c>
      <c r="AF194" s="156">
        <v>82</v>
      </c>
      <c r="AG194" s="156">
        <v>123</v>
      </c>
      <c r="AH194" s="250">
        <v>1114</v>
      </c>
      <c r="AI194" s="180">
        <v>38827</v>
      </c>
      <c r="AJ194" s="199">
        <f t="shared" si="78"/>
        <v>34.853680430879713</v>
      </c>
      <c r="AK194" s="156">
        <v>14</v>
      </c>
      <c r="AL194" s="156">
        <v>89</v>
      </c>
      <c r="AM194" s="156">
        <v>138</v>
      </c>
      <c r="AN194" s="232">
        <f t="shared" si="79"/>
        <v>6640</v>
      </c>
      <c r="AO194" s="200">
        <f t="shared" si="80"/>
        <v>284875</v>
      </c>
      <c r="AP194" s="196">
        <f t="shared" si="81"/>
        <v>42.902861445783131</v>
      </c>
      <c r="AQ194" s="156">
        <v>12</v>
      </c>
      <c r="AR194" s="156">
        <v>69</v>
      </c>
      <c r="AS194" s="237">
        <v>102</v>
      </c>
      <c r="AT194" s="189"/>
      <c r="AU194" s="175"/>
      <c r="AV194" s="123"/>
      <c r="AW194" s="123"/>
      <c r="AX194" s="123"/>
      <c r="AY194" s="123"/>
      <c r="AZ194" s="123"/>
      <c r="BA194" s="123"/>
      <c r="BB194" s="123"/>
      <c r="BC194" s="123"/>
      <c r="BD194" s="123"/>
      <c r="BE194" s="123"/>
      <c r="BW194"/>
      <c r="BX194"/>
      <c r="BY194"/>
    </row>
    <row r="195" spans="1:77" s="147" customFormat="1" ht="15.75" customHeight="1" x14ac:dyDescent="0.2">
      <c r="A195" s="177">
        <v>10</v>
      </c>
      <c r="B195" s="195" t="s">
        <v>311</v>
      </c>
      <c r="C195" s="195" t="s">
        <v>162</v>
      </c>
      <c r="D195" s="88">
        <v>1369</v>
      </c>
      <c r="E195" s="148">
        <v>49157</v>
      </c>
      <c r="F195" s="196">
        <f t="shared" si="73"/>
        <v>35.907231555880202</v>
      </c>
      <c r="G195" s="156">
        <v>13</v>
      </c>
      <c r="H195" s="156">
        <v>71</v>
      </c>
      <c r="I195" s="156">
        <v>108</v>
      </c>
      <c r="J195" s="88">
        <v>1402</v>
      </c>
      <c r="K195" s="149">
        <v>46589</v>
      </c>
      <c r="L195" s="197">
        <f t="shared" si="74"/>
        <v>33.230385164051356</v>
      </c>
      <c r="M195" s="156">
        <v>13</v>
      </c>
      <c r="N195" s="156">
        <v>83</v>
      </c>
      <c r="O195" s="156">
        <v>128</v>
      </c>
      <c r="P195" s="88">
        <v>1416</v>
      </c>
      <c r="Q195" s="178">
        <v>40674</v>
      </c>
      <c r="R195" s="179">
        <f t="shared" si="75"/>
        <v>28.724576271186439</v>
      </c>
      <c r="S195" s="156">
        <v>13</v>
      </c>
      <c r="T195" s="156">
        <v>90</v>
      </c>
      <c r="U195" s="156">
        <v>141</v>
      </c>
      <c r="V195" s="90">
        <v>1409</v>
      </c>
      <c r="W195" s="114">
        <v>69620</v>
      </c>
      <c r="X195" s="44">
        <f t="shared" si="76"/>
        <v>49.410929737402412</v>
      </c>
      <c r="Y195" s="156">
        <v>10</v>
      </c>
      <c r="Z195" s="156">
        <v>61</v>
      </c>
      <c r="AA195" s="156">
        <v>83</v>
      </c>
      <c r="AB195" s="214">
        <v>1417</v>
      </c>
      <c r="AC195" s="181">
        <v>68879</v>
      </c>
      <c r="AD195" s="198">
        <f t="shared" si="77"/>
        <v>48.609033168666194</v>
      </c>
      <c r="AE195" s="156">
        <v>13</v>
      </c>
      <c r="AF195" s="156">
        <v>63</v>
      </c>
      <c r="AG195" s="156">
        <v>90</v>
      </c>
      <c r="AH195" s="250">
        <v>1419</v>
      </c>
      <c r="AI195" s="180">
        <v>67546</v>
      </c>
      <c r="AJ195" s="199">
        <f t="shared" si="78"/>
        <v>47.601127554615928</v>
      </c>
      <c r="AK195" s="156">
        <v>13</v>
      </c>
      <c r="AL195" s="156">
        <v>67</v>
      </c>
      <c r="AM195" s="156">
        <v>95</v>
      </c>
      <c r="AN195" s="232">
        <f t="shared" si="79"/>
        <v>8432</v>
      </c>
      <c r="AO195" s="200">
        <f t="shared" si="80"/>
        <v>342465</v>
      </c>
      <c r="AP195" s="196">
        <f t="shared" si="81"/>
        <v>40.614919354838712</v>
      </c>
      <c r="AQ195" s="156">
        <v>13</v>
      </c>
      <c r="AR195" s="156">
        <v>73</v>
      </c>
      <c r="AS195" s="237">
        <v>107</v>
      </c>
      <c r="AT195" s="189"/>
      <c r="AU195" s="175"/>
      <c r="AV195" s="123"/>
      <c r="AW195" s="123"/>
      <c r="AX195" s="123"/>
      <c r="AY195" s="123"/>
      <c r="AZ195" s="123"/>
      <c r="BA195" s="123"/>
      <c r="BB195" s="123"/>
      <c r="BC195" s="123"/>
      <c r="BD195" s="123"/>
      <c r="BE195" s="123"/>
      <c r="BW195"/>
      <c r="BX195"/>
      <c r="BY195"/>
    </row>
    <row r="196" spans="1:77" s="147" customFormat="1" ht="15.75" customHeight="1" x14ac:dyDescent="0.2">
      <c r="A196" s="177">
        <v>10</v>
      </c>
      <c r="B196" s="195" t="s">
        <v>617</v>
      </c>
      <c r="C196" s="195" t="s">
        <v>2734</v>
      </c>
      <c r="D196" s="88">
        <v>3071</v>
      </c>
      <c r="E196" s="148">
        <v>648</v>
      </c>
      <c r="F196" s="196">
        <f t="shared" si="73"/>
        <v>0.21100618690980136</v>
      </c>
      <c r="G196" s="156">
        <v>19</v>
      </c>
      <c r="H196" s="156">
        <v>187</v>
      </c>
      <c r="I196" s="177">
        <v>304</v>
      </c>
      <c r="J196" s="88">
        <v>3125</v>
      </c>
      <c r="K196" s="149">
        <v>34895</v>
      </c>
      <c r="L196" s="197">
        <f t="shared" si="74"/>
        <v>11.166399999999999</v>
      </c>
      <c r="M196" s="156">
        <v>15</v>
      </c>
      <c r="N196" s="156">
        <v>137</v>
      </c>
      <c r="O196" s="177">
        <v>228</v>
      </c>
      <c r="P196" s="88">
        <v>3143</v>
      </c>
      <c r="Q196" s="178">
        <v>91566</v>
      </c>
      <c r="R196" s="179">
        <f t="shared" si="75"/>
        <v>29.133312122176264</v>
      </c>
      <c r="S196" s="156">
        <v>12</v>
      </c>
      <c r="T196" s="156">
        <v>87</v>
      </c>
      <c r="U196" s="156">
        <v>137</v>
      </c>
      <c r="V196" s="90">
        <v>3154</v>
      </c>
      <c r="W196" s="114">
        <v>71982</v>
      </c>
      <c r="X196" s="44">
        <f t="shared" si="76"/>
        <v>22.822447685478757</v>
      </c>
      <c r="Y196" s="156">
        <v>14</v>
      </c>
      <c r="Z196" s="156">
        <v>110</v>
      </c>
      <c r="AA196" s="156">
        <v>173</v>
      </c>
      <c r="AB196" s="214">
        <v>3255</v>
      </c>
      <c r="AC196" s="181">
        <v>259796</v>
      </c>
      <c r="AD196" s="198">
        <f t="shared" si="77"/>
        <v>79.814439324116748</v>
      </c>
      <c r="AE196" s="156">
        <v>7</v>
      </c>
      <c r="AF196" s="156">
        <v>29</v>
      </c>
      <c r="AG196" s="156">
        <v>35</v>
      </c>
      <c r="AH196" s="250">
        <v>3272</v>
      </c>
      <c r="AI196" s="180">
        <v>236516</v>
      </c>
      <c r="AJ196" s="199">
        <f t="shared" si="78"/>
        <v>72.284841075794617</v>
      </c>
      <c r="AK196" s="156">
        <v>11</v>
      </c>
      <c r="AL196" s="156">
        <v>38</v>
      </c>
      <c r="AM196" s="156">
        <v>49</v>
      </c>
      <c r="AN196" s="232">
        <f t="shared" si="79"/>
        <v>19020</v>
      </c>
      <c r="AO196" s="200">
        <f t="shared" si="80"/>
        <v>695403</v>
      </c>
      <c r="AP196" s="196">
        <f t="shared" si="81"/>
        <v>36.561671924290224</v>
      </c>
      <c r="AQ196" s="156">
        <v>14</v>
      </c>
      <c r="AR196" s="156">
        <v>79</v>
      </c>
      <c r="AS196" s="237">
        <v>121</v>
      </c>
      <c r="AT196" s="189"/>
      <c r="AU196" s="175"/>
      <c r="AV196" s="123"/>
      <c r="AW196" s="123"/>
      <c r="AX196" s="123"/>
      <c r="AY196" s="123"/>
      <c r="AZ196" s="123"/>
      <c r="BA196" s="123"/>
      <c r="BB196" s="123"/>
      <c r="BC196" s="123"/>
      <c r="BD196" s="123"/>
      <c r="BE196" s="123"/>
      <c r="BW196"/>
      <c r="BX196"/>
      <c r="BY196"/>
    </row>
    <row r="197" spans="1:77" s="147" customFormat="1" ht="15.75" customHeight="1" x14ac:dyDescent="0.2">
      <c r="A197" s="177">
        <v>10</v>
      </c>
      <c r="B197" s="195" t="s">
        <v>466</v>
      </c>
      <c r="C197" s="195" t="s">
        <v>35</v>
      </c>
      <c r="D197" s="88">
        <v>3047</v>
      </c>
      <c r="E197" s="148">
        <v>63082</v>
      </c>
      <c r="F197" s="196">
        <f t="shared" si="73"/>
        <v>20.70298654414178</v>
      </c>
      <c r="G197" s="156">
        <v>14</v>
      </c>
      <c r="H197" s="156">
        <v>112</v>
      </c>
      <c r="I197" s="156">
        <v>178</v>
      </c>
      <c r="J197" s="88">
        <v>3027</v>
      </c>
      <c r="K197" s="149">
        <v>72561</v>
      </c>
      <c r="L197" s="197">
        <f t="shared" si="74"/>
        <v>23.971258671952427</v>
      </c>
      <c r="M197" s="156">
        <v>14</v>
      </c>
      <c r="N197" s="156">
        <v>103</v>
      </c>
      <c r="O197" s="156">
        <v>161</v>
      </c>
      <c r="P197" s="88">
        <v>3023</v>
      </c>
      <c r="Q197" s="178">
        <v>64014</v>
      </c>
      <c r="R197" s="179">
        <f t="shared" si="75"/>
        <v>21.175653324512073</v>
      </c>
      <c r="S197" s="156">
        <v>15</v>
      </c>
      <c r="T197" s="156">
        <v>117</v>
      </c>
      <c r="U197" s="156">
        <v>179</v>
      </c>
      <c r="V197" s="90">
        <v>3019</v>
      </c>
      <c r="W197" s="114">
        <v>92973</v>
      </c>
      <c r="X197" s="44">
        <f t="shared" si="76"/>
        <v>30.795958926796953</v>
      </c>
      <c r="Y197" s="156">
        <v>13</v>
      </c>
      <c r="Z197" s="156">
        <v>90</v>
      </c>
      <c r="AA197" s="156">
        <v>138</v>
      </c>
      <c r="AB197" s="214">
        <v>3045</v>
      </c>
      <c r="AC197" s="181">
        <v>80712</v>
      </c>
      <c r="AD197" s="198">
        <f t="shared" si="77"/>
        <v>26.506403940886699</v>
      </c>
      <c r="AE197" s="156">
        <v>15</v>
      </c>
      <c r="AF197" s="156">
        <v>110</v>
      </c>
      <c r="AG197" s="156">
        <v>170</v>
      </c>
      <c r="AH197" s="250">
        <v>3040</v>
      </c>
      <c r="AI197" s="180">
        <v>81859</v>
      </c>
      <c r="AJ197" s="199">
        <f t="shared" si="78"/>
        <v>26.927302631578947</v>
      </c>
      <c r="AK197" s="156">
        <v>15</v>
      </c>
      <c r="AL197" s="156">
        <v>107</v>
      </c>
      <c r="AM197" s="156">
        <v>169</v>
      </c>
      <c r="AN197" s="232">
        <f t="shared" si="79"/>
        <v>18201</v>
      </c>
      <c r="AO197" s="200">
        <f t="shared" si="80"/>
        <v>455201</v>
      </c>
      <c r="AP197" s="196">
        <f t="shared" si="81"/>
        <v>25.009669798362726</v>
      </c>
      <c r="AQ197" s="156">
        <v>15</v>
      </c>
      <c r="AR197" s="156">
        <v>111</v>
      </c>
      <c r="AS197" s="237">
        <v>174</v>
      </c>
      <c r="AT197" s="189"/>
      <c r="AU197" s="175"/>
      <c r="AV197" s="123"/>
      <c r="AW197" s="123"/>
      <c r="AX197" s="123"/>
      <c r="AY197" s="123"/>
      <c r="AZ197" s="123"/>
      <c r="BA197" s="123"/>
      <c r="BB197" s="123"/>
      <c r="BC197" s="123"/>
      <c r="BD197" s="123"/>
      <c r="BE197" s="123"/>
      <c r="BW197"/>
      <c r="BX197"/>
      <c r="BY197"/>
    </row>
    <row r="198" spans="1:77" s="147" customFormat="1" ht="15.75" customHeight="1" x14ac:dyDescent="0.2">
      <c r="A198" s="177">
        <v>10</v>
      </c>
      <c r="B198" s="195" t="s">
        <v>2693</v>
      </c>
      <c r="C198" s="195" t="s">
        <v>2693</v>
      </c>
      <c r="D198" s="88">
        <v>2036</v>
      </c>
      <c r="E198" s="148">
        <v>24441</v>
      </c>
      <c r="F198" s="196">
        <f t="shared" si="73"/>
        <v>12.004420432220039</v>
      </c>
      <c r="G198" s="156">
        <v>15</v>
      </c>
      <c r="H198" s="156">
        <v>134</v>
      </c>
      <c r="I198" s="156">
        <v>223</v>
      </c>
      <c r="J198" s="88">
        <v>2074</v>
      </c>
      <c r="K198" s="149">
        <v>22791</v>
      </c>
      <c r="L198" s="197">
        <f t="shared" si="74"/>
        <v>10.988910318225651</v>
      </c>
      <c r="M198" s="156">
        <v>16</v>
      </c>
      <c r="N198" s="156">
        <v>140</v>
      </c>
      <c r="O198" s="177">
        <v>231</v>
      </c>
      <c r="P198" s="88">
        <v>2092</v>
      </c>
      <c r="Q198" s="178">
        <v>26633</v>
      </c>
      <c r="R198" s="179">
        <f t="shared" si="75"/>
        <v>12.730879541108987</v>
      </c>
      <c r="S198" s="156">
        <v>16</v>
      </c>
      <c r="T198" s="156">
        <v>135</v>
      </c>
      <c r="U198" s="156">
        <v>224</v>
      </c>
      <c r="V198" s="90">
        <v>2124</v>
      </c>
      <c r="W198" s="114">
        <v>19241</v>
      </c>
      <c r="X198" s="44">
        <f t="shared" si="76"/>
        <v>9.058851224105462</v>
      </c>
      <c r="Y198" s="156">
        <v>16</v>
      </c>
      <c r="Z198" s="156">
        <v>150</v>
      </c>
      <c r="AA198" s="177">
        <v>249</v>
      </c>
      <c r="AB198" s="214">
        <v>2124</v>
      </c>
      <c r="AC198" s="181">
        <v>24682</v>
      </c>
      <c r="AD198" s="198">
        <f t="shared" si="77"/>
        <v>11.620527306967984</v>
      </c>
      <c r="AE198" s="156">
        <v>17</v>
      </c>
      <c r="AF198" s="156">
        <v>146</v>
      </c>
      <c r="AG198" s="177">
        <v>239</v>
      </c>
      <c r="AH198" s="250">
        <v>2127</v>
      </c>
      <c r="AI198" s="180">
        <v>21104</v>
      </c>
      <c r="AJ198" s="199">
        <f t="shared" si="78"/>
        <v>9.9219558062999536</v>
      </c>
      <c r="AK198" s="156">
        <v>16</v>
      </c>
      <c r="AL198" s="156">
        <v>152</v>
      </c>
      <c r="AM198" s="177">
        <v>250</v>
      </c>
      <c r="AN198" s="232">
        <f t="shared" si="79"/>
        <v>12577</v>
      </c>
      <c r="AO198" s="200">
        <f t="shared" si="80"/>
        <v>138892</v>
      </c>
      <c r="AP198" s="196">
        <f t="shared" si="81"/>
        <v>11.043333068299276</v>
      </c>
      <c r="AQ198" s="156">
        <v>16</v>
      </c>
      <c r="AR198" s="156">
        <v>148</v>
      </c>
      <c r="AS198" s="241">
        <v>242</v>
      </c>
      <c r="AT198" s="189"/>
      <c r="AU198" s="175"/>
      <c r="AV198" s="123"/>
      <c r="AW198" s="123"/>
      <c r="AX198" s="123"/>
      <c r="AY198" s="123"/>
      <c r="AZ198" s="123"/>
      <c r="BA198" s="123"/>
      <c r="BB198" s="123"/>
      <c r="BC198" s="123"/>
      <c r="BD198" s="123"/>
      <c r="BE198" s="123"/>
      <c r="BW198"/>
      <c r="BX198"/>
      <c r="BY198"/>
    </row>
    <row r="199" spans="1:77" s="147" customFormat="1" ht="15.75" customHeight="1" x14ac:dyDescent="0.2">
      <c r="A199" s="177">
        <v>10</v>
      </c>
      <c r="B199" s="195" t="s">
        <v>537</v>
      </c>
      <c r="C199" s="195" t="s">
        <v>316</v>
      </c>
      <c r="D199" s="88">
        <v>3235</v>
      </c>
      <c r="E199" s="148">
        <v>4138</v>
      </c>
      <c r="F199" s="196">
        <f t="shared" si="73"/>
        <v>1.2791344667697064</v>
      </c>
      <c r="G199" s="156">
        <v>17</v>
      </c>
      <c r="H199" s="156">
        <v>178</v>
      </c>
      <c r="I199" s="177">
        <v>292</v>
      </c>
      <c r="J199" s="88">
        <v>3304</v>
      </c>
      <c r="K199" s="149">
        <v>3014</v>
      </c>
      <c r="L199" s="197">
        <f t="shared" si="74"/>
        <v>0.91222760290556903</v>
      </c>
      <c r="M199" s="156">
        <v>18</v>
      </c>
      <c r="N199" s="156">
        <v>186</v>
      </c>
      <c r="O199" s="177">
        <v>301</v>
      </c>
      <c r="P199" s="88">
        <v>3421</v>
      </c>
      <c r="Q199" s="178">
        <v>21775</v>
      </c>
      <c r="R199" s="179">
        <f t="shared" si="75"/>
        <v>6.3650979245834547</v>
      </c>
      <c r="S199" s="156">
        <v>17</v>
      </c>
      <c r="T199" s="156">
        <v>153</v>
      </c>
      <c r="U199" s="177">
        <v>257</v>
      </c>
      <c r="V199" s="90">
        <v>3444</v>
      </c>
      <c r="W199" s="114">
        <v>893</v>
      </c>
      <c r="X199" s="44">
        <f t="shared" si="76"/>
        <v>0.25929152148664342</v>
      </c>
      <c r="Y199" s="156">
        <v>19</v>
      </c>
      <c r="Z199" s="156">
        <v>191</v>
      </c>
      <c r="AA199" s="177">
        <v>305</v>
      </c>
      <c r="AB199" s="214">
        <v>3560</v>
      </c>
      <c r="AC199" s="181">
        <v>46190</v>
      </c>
      <c r="AD199" s="198">
        <f t="shared" si="77"/>
        <v>12.974719101123595</v>
      </c>
      <c r="AE199" s="156">
        <v>16</v>
      </c>
      <c r="AF199" s="156">
        <v>144</v>
      </c>
      <c r="AG199" s="177">
        <v>232</v>
      </c>
      <c r="AH199" s="250">
        <v>3568</v>
      </c>
      <c r="AI199" s="180">
        <v>14330</v>
      </c>
      <c r="AJ199" s="199">
        <f t="shared" si="78"/>
        <v>4.0162556053811658</v>
      </c>
      <c r="AK199" s="156">
        <v>17</v>
      </c>
      <c r="AL199" s="156">
        <v>169</v>
      </c>
      <c r="AM199" s="177">
        <v>282</v>
      </c>
      <c r="AN199" s="232">
        <f t="shared" si="79"/>
        <v>20532</v>
      </c>
      <c r="AO199" s="200">
        <f t="shared" si="80"/>
        <v>90340</v>
      </c>
      <c r="AP199" s="196">
        <f t="shared" si="81"/>
        <v>4.3999610364309367</v>
      </c>
      <c r="AQ199" s="156">
        <v>17</v>
      </c>
      <c r="AR199" s="156">
        <v>165</v>
      </c>
      <c r="AS199" s="241">
        <v>279</v>
      </c>
      <c r="AT199" s="189"/>
      <c r="AU199" s="175"/>
      <c r="AV199" s="123"/>
      <c r="AW199" s="123"/>
      <c r="AX199" s="123"/>
      <c r="AY199" s="123"/>
      <c r="AZ199" s="123"/>
      <c r="BA199" s="123"/>
      <c r="BB199" s="123"/>
      <c r="BC199" s="123"/>
      <c r="BD199" s="123"/>
      <c r="BE199" s="123"/>
      <c r="BW199"/>
      <c r="BX199"/>
      <c r="BY199"/>
    </row>
    <row r="200" spans="1:77" s="147" customFormat="1" ht="15.75" customHeight="1" x14ac:dyDescent="0.2">
      <c r="A200" s="177">
        <v>10</v>
      </c>
      <c r="B200" s="195" t="s">
        <v>383</v>
      </c>
      <c r="C200" s="195" t="s">
        <v>38</v>
      </c>
      <c r="D200" s="88">
        <v>6606</v>
      </c>
      <c r="E200" s="148">
        <v>14235</v>
      </c>
      <c r="F200" s="196">
        <f t="shared" si="73"/>
        <v>2.1548592188919162</v>
      </c>
      <c r="G200" s="156">
        <v>16</v>
      </c>
      <c r="H200" s="156">
        <v>170</v>
      </c>
      <c r="I200" s="177">
        <v>283</v>
      </c>
      <c r="J200" s="88">
        <v>6554</v>
      </c>
      <c r="K200" s="149">
        <v>12721</v>
      </c>
      <c r="L200" s="197">
        <f t="shared" si="74"/>
        <v>1.9409520903265181</v>
      </c>
      <c r="M200" s="156">
        <v>17</v>
      </c>
      <c r="N200" s="156">
        <v>179</v>
      </c>
      <c r="O200" s="177">
        <v>291</v>
      </c>
      <c r="P200" s="88">
        <v>6537</v>
      </c>
      <c r="Q200" s="178">
        <v>8024</v>
      </c>
      <c r="R200" s="179">
        <f t="shared" si="75"/>
        <v>1.2274743766253633</v>
      </c>
      <c r="S200" s="156">
        <v>18</v>
      </c>
      <c r="T200" s="156">
        <v>185</v>
      </c>
      <c r="U200" s="177">
        <v>299</v>
      </c>
      <c r="V200" s="90">
        <v>6447</v>
      </c>
      <c r="W200" s="114">
        <v>28006</v>
      </c>
      <c r="X200" s="44">
        <f t="shared" si="76"/>
        <v>4.3440359857297972</v>
      </c>
      <c r="Y200" s="156">
        <v>17</v>
      </c>
      <c r="Z200" s="156">
        <v>162</v>
      </c>
      <c r="AA200" s="177">
        <v>273</v>
      </c>
      <c r="AB200" s="214">
        <v>6397</v>
      </c>
      <c r="AC200" s="181">
        <v>20748</v>
      </c>
      <c r="AD200" s="198">
        <f t="shared" si="77"/>
        <v>3.2433953415663592</v>
      </c>
      <c r="AE200" s="156">
        <v>18</v>
      </c>
      <c r="AF200" s="156">
        <v>174</v>
      </c>
      <c r="AG200" s="177">
        <v>288</v>
      </c>
      <c r="AH200" s="250">
        <v>6335</v>
      </c>
      <c r="AI200" s="180">
        <v>19538</v>
      </c>
      <c r="AJ200" s="199">
        <f t="shared" si="78"/>
        <v>3.0841357537490133</v>
      </c>
      <c r="AK200" s="156">
        <v>18</v>
      </c>
      <c r="AL200" s="156">
        <v>174</v>
      </c>
      <c r="AM200" s="177">
        <v>287</v>
      </c>
      <c r="AN200" s="232">
        <f t="shared" si="79"/>
        <v>38876</v>
      </c>
      <c r="AO200" s="200">
        <f t="shared" si="80"/>
        <v>103272</v>
      </c>
      <c r="AP200" s="196">
        <f t="shared" si="81"/>
        <v>2.6564461364337895</v>
      </c>
      <c r="AQ200" s="156">
        <v>18</v>
      </c>
      <c r="AR200" s="156">
        <v>177</v>
      </c>
      <c r="AS200" s="241">
        <v>291</v>
      </c>
      <c r="AT200" s="189"/>
      <c r="AU200" s="175"/>
      <c r="AV200" s="123"/>
      <c r="AW200" s="123"/>
      <c r="AX200" s="123"/>
      <c r="AY200" s="123"/>
      <c r="AZ200" s="123"/>
      <c r="BA200" s="123"/>
      <c r="BB200" s="123"/>
      <c r="BC200" s="123"/>
      <c r="BD200" s="123"/>
      <c r="BE200" s="123"/>
      <c r="BW200"/>
      <c r="BX200"/>
      <c r="BY200"/>
    </row>
    <row r="201" spans="1:77" s="184" customFormat="1" ht="15.75" customHeight="1" x14ac:dyDescent="0.15">
      <c r="A201" s="177">
        <v>10</v>
      </c>
      <c r="B201" s="195" t="s">
        <v>2722</v>
      </c>
      <c r="C201" s="195" t="s">
        <v>2723</v>
      </c>
      <c r="D201" s="88">
        <v>2843</v>
      </c>
      <c r="E201" s="148">
        <v>0</v>
      </c>
      <c r="F201" s="196">
        <f t="shared" si="73"/>
        <v>0</v>
      </c>
      <c r="G201" s="156">
        <v>20</v>
      </c>
      <c r="H201" s="156">
        <v>191</v>
      </c>
      <c r="I201" s="177">
        <v>309</v>
      </c>
      <c r="J201" s="88">
        <v>2586</v>
      </c>
      <c r="K201" s="149">
        <v>0</v>
      </c>
      <c r="L201" s="197">
        <f t="shared" si="74"/>
        <v>0</v>
      </c>
      <c r="M201" s="156">
        <v>19</v>
      </c>
      <c r="N201" s="156">
        <v>190</v>
      </c>
      <c r="O201" s="177">
        <v>307</v>
      </c>
      <c r="P201" s="88">
        <v>2877</v>
      </c>
      <c r="Q201" s="178">
        <v>0</v>
      </c>
      <c r="R201" s="179">
        <f t="shared" si="75"/>
        <v>0</v>
      </c>
      <c r="S201" s="156">
        <v>19</v>
      </c>
      <c r="T201" s="156">
        <v>191</v>
      </c>
      <c r="U201" s="177">
        <v>308</v>
      </c>
      <c r="V201" s="90">
        <v>2849</v>
      </c>
      <c r="W201" s="114">
        <v>2280</v>
      </c>
      <c r="X201" s="44">
        <f t="shared" si="76"/>
        <v>0.80028080028080029</v>
      </c>
      <c r="Y201" s="156">
        <v>18</v>
      </c>
      <c r="Z201" s="156">
        <v>186</v>
      </c>
      <c r="AA201" s="177">
        <v>300</v>
      </c>
      <c r="AB201" s="214">
        <v>2680</v>
      </c>
      <c r="AC201" s="181">
        <v>0</v>
      </c>
      <c r="AD201" s="198">
        <f t="shared" si="77"/>
        <v>0</v>
      </c>
      <c r="AE201" s="156">
        <v>19</v>
      </c>
      <c r="AF201" s="156">
        <v>193</v>
      </c>
      <c r="AG201" s="177">
        <v>308</v>
      </c>
      <c r="AH201" s="250">
        <v>2749</v>
      </c>
      <c r="AI201" s="180">
        <v>0</v>
      </c>
      <c r="AJ201" s="199">
        <f t="shared" si="78"/>
        <v>0</v>
      </c>
      <c r="AK201" s="156">
        <v>19</v>
      </c>
      <c r="AL201" s="156">
        <v>194</v>
      </c>
      <c r="AM201" s="177">
        <v>310</v>
      </c>
      <c r="AN201" s="232">
        <f t="shared" si="79"/>
        <v>16584</v>
      </c>
      <c r="AO201" s="200">
        <f t="shared" si="80"/>
        <v>2280</v>
      </c>
      <c r="AP201" s="196">
        <f t="shared" si="81"/>
        <v>0.13748191027496381</v>
      </c>
      <c r="AQ201" s="156">
        <v>19</v>
      </c>
      <c r="AR201" s="156">
        <v>199</v>
      </c>
      <c r="AS201" s="241">
        <v>316</v>
      </c>
      <c r="AT201" s="189"/>
      <c r="AU201" s="177"/>
    </row>
    <row r="202" spans="1:77" s="147" customFormat="1" ht="15.75" customHeight="1" x14ac:dyDescent="0.2">
      <c r="A202" s="177">
        <v>10</v>
      </c>
      <c r="B202" s="195" t="s">
        <v>7</v>
      </c>
      <c r="C202" s="195" t="s">
        <v>8</v>
      </c>
      <c r="D202" s="88">
        <v>1096</v>
      </c>
      <c r="E202" s="148">
        <v>354</v>
      </c>
      <c r="F202" s="196">
        <f t="shared" si="73"/>
        <v>0.32299270072992703</v>
      </c>
      <c r="G202" s="156">
        <v>18</v>
      </c>
      <c r="H202" s="156">
        <v>184</v>
      </c>
      <c r="I202" s="177">
        <v>301</v>
      </c>
      <c r="J202" s="88">
        <v>1072</v>
      </c>
      <c r="K202" s="149">
        <v>0</v>
      </c>
      <c r="L202" s="197">
        <f t="shared" si="74"/>
        <v>0</v>
      </c>
      <c r="M202" s="156">
        <v>19</v>
      </c>
      <c r="N202" s="156">
        <v>190</v>
      </c>
      <c r="O202" s="177">
        <v>307</v>
      </c>
      <c r="P202" s="88">
        <v>1078</v>
      </c>
      <c r="Q202" s="178">
        <v>0</v>
      </c>
      <c r="R202" s="179">
        <f t="shared" si="75"/>
        <v>0</v>
      </c>
      <c r="S202" s="156">
        <v>19</v>
      </c>
      <c r="T202" s="156">
        <v>191</v>
      </c>
      <c r="U202" s="177">
        <v>308</v>
      </c>
      <c r="V202" s="90">
        <v>1085</v>
      </c>
      <c r="W202" s="114">
        <v>0</v>
      </c>
      <c r="X202" s="44">
        <f t="shared" si="76"/>
        <v>0</v>
      </c>
      <c r="Y202" s="156">
        <v>20</v>
      </c>
      <c r="Z202" s="156">
        <v>195</v>
      </c>
      <c r="AA202" s="177">
        <v>310</v>
      </c>
      <c r="AB202" s="214">
        <v>1084</v>
      </c>
      <c r="AC202" s="181">
        <v>0</v>
      </c>
      <c r="AD202" s="198">
        <f t="shared" si="77"/>
        <v>0</v>
      </c>
      <c r="AE202" s="156">
        <v>19</v>
      </c>
      <c r="AF202" s="156">
        <v>193</v>
      </c>
      <c r="AG202" s="177">
        <v>308</v>
      </c>
      <c r="AH202" s="250">
        <v>1067</v>
      </c>
      <c r="AI202" s="180">
        <v>0</v>
      </c>
      <c r="AJ202" s="199">
        <f t="shared" si="78"/>
        <v>0</v>
      </c>
      <c r="AK202" s="156">
        <v>20</v>
      </c>
      <c r="AL202" s="156">
        <v>194</v>
      </c>
      <c r="AM202" s="177">
        <v>310</v>
      </c>
      <c r="AN202" s="232">
        <f t="shared" si="79"/>
        <v>6482</v>
      </c>
      <c r="AO202" s="200">
        <f t="shared" si="80"/>
        <v>354</v>
      </c>
      <c r="AP202" s="196">
        <f t="shared" si="81"/>
        <v>5.4612773835236036E-2</v>
      </c>
      <c r="AQ202" s="156">
        <v>20</v>
      </c>
      <c r="AR202" s="156">
        <v>202</v>
      </c>
      <c r="AS202" s="237">
        <v>319</v>
      </c>
      <c r="AT202" s="189"/>
      <c r="AU202" s="175"/>
      <c r="AV202" s="123"/>
      <c r="AW202" s="123"/>
      <c r="AX202" s="123"/>
      <c r="AY202" s="123"/>
      <c r="AZ202" s="123"/>
      <c r="BA202" s="123"/>
      <c r="BB202" s="123"/>
      <c r="BC202" s="123"/>
      <c r="BD202" s="123"/>
      <c r="BE202" s="123"/>
      <c r="BW202"/>
      <c r="BX202"/>
      <c r="BY202"/>
    </row>
    <row r="203" spans="1:77" s="106" customFormat="1" ht="15.75" customHeight="1" x14ac:dyDescent="0.15">
      <c r="B203" s="284" t="s">
        <v>1908</v>
      </c>
      <c r="G203" s="223">
        <v>20</v>
      </c>
      <c r="H203" s="106">
        <v>191</v>
      </c>
      <c r="I203" s="106">
        <v>309</v>
      </c>
      <c r="M203" s="106">
        <v>19</v>
      </c>
      <c r="O203" s="106">
        <v>307</v>
      </c>
      <c r="S203" s="106">
        <v>19</v>
      </c>
      <c r="U203" s="106">
        <v>308</v>
      </c>
      <c r="Y203" s="106">
        <v>20</v>
      </c>
      <c r="AA203" s="106">
        <v>310</v>
      </c>
      <c r="AE203" s="106">
        <v>19</v>
      </c>
      <c r="AG203" s="106">
        <v>308</v>
      </c>
      <c r="AH203" s="289">
        <f>SUM(AH183:AH202)</f>
        <v>89578</v>
      </c>
      <c r="AI203" s="293">
        <f>SUM(AI183:AI202)</f>
        <v>8764800</v>
      </c>
      <c r="AJ203" s="290">
        <f t="shared" si="78"/>
        <v>97.845453124651144</v>
      </c>
      <c r="AK203" s="106">
        <v>20</v>
      </c>
      <c r="AL203" s="106">
        <v>194</v>
      </c>
      <c r="AM203" s="106">
        <v>310</v>
      </c>
      <c r="AN203" s="289">
        <f>SUM(AN183:AN202)</f>
        <v>511997</v>
      </c>
      <c r="AO203" s="293">
        <f>SUM(AO183:AO202)</f>
        <v>36512100</v>
      </c>
      <c r="AP203" s="290">
        <f t="shared" si="81"/>
        <v>71.313113162772439</v>
      </c>
      <c r="AQ203" s="106">
        <v>20</v>
      </c>
      <c r="AR203" s="106">
        <v>203</v>
      </c>
      <c r="AS203" s="239">
        <v>321</v>
      </c>
    </row>
    <row r="204" spans="1:77" x14ac:dyDescent="0.2">
      <c r="AH204" s="230"/>
      <c r="AN204" s="230"/>
      <c r="AS204" s="242"/>
    </row>
    <row r="205" spans="1:77" x14ac:dyDescent="0.2">
      <c r="B205" s="243" t="s">
        <v>1899</v>
      </c>
      <c r="C205" s="157"/>
      <c r="D205" s="157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  <c r="Q205" s="157"/>
      <c r="R205" s="157"/>
      <c r="S205" s="157"/>
      <c r="T205" s="157"/>
      <c r="U205" s="157"/>
      <c r="V205" s="157"/>
      <c r="W205" s="157"/>
      <c r="X205" s="157"/>
      <c r="Y205" s="157"/>
      <c r="Z205" s="157"/>
      <c r="AA205" s="157"/>
      <c r="AB205" s="157"/>
      <c r="AC205" s="157"/>
      <c r="AD205" s="157"/>
      <c r="AE205" s="157"/>
      <c r="AF205" s="157"/>
      <c r="AG205" s="157"/>
      <c r="AH205" s="282"/>
      <c r="AI205" s="157"/>
      <c r="AJ205" s="157"/>
      <c r="AK205" s="157"/>
      <c r="AL205" s="157"/>
      <c r="AM205" s="157"/>
      <c r="AN205" s="282"/>
      <c r="AO205" s="157"/>
      <c r="AP205" s="157"/>
      <c r="AQ205" s="157"/>
      <c r="AR205" s="157"/>
      <c r="AS205" s="283"/>
    </row>
    <row r="206" spans="1:77" s="147" customFormat="1" ht="15.75" customHeight="1" x14ac:dyDescent="0.2">
      <c r="A206" s="177">
        <v>11</v>
      </c>
      <c r="B206" s="195" t="s">
        <v>676</v>
      </c>
      <c r="C206" s="195" t="s">
        <v>2697</v>
      </c>
      <c r="D206" s="88">
        <v>10333</v>
      </c>
      <c r="E206" s="148">
        <v>1101812</v>
      </c>
      <c r="F206" s="196">
        <f t="shared" ref="F206:F214" si="82">E206/D206</f>
        <v>106.63040743249782</v>
      </c>
      <c r="G206" s="156">
        <v>2</v>
      </c>
      <c r="H206" s="156">
        <v>6</v>
      </c>
      <c r="I206" s="156">
        <v>9</v>
      </c>
      <c r="J206" s="88">
        <v>10957</v>
      </c>
      <c r="K206" s="149">
        <v>2130230</v>
      </c>
      <c r="L206" s="197">
        <f t="shared" ref="L206:L214" si="83">K206/J206</f>
        <v>194.41726750022818</v>
      </c>
      <c r="M206" s="156">
        <v>1</v>
      </c>
      <c r="N206" s="156">
        <v>1</v>
      </c>
      <c r="O206" s="156">
        <v>1</v>
      </c>
      <c r="P206" s="88">
        <v>11583</v>
      </c>
      <c r="Q206" s="178">
        <v>2033976</v>
      </c>
      <c r="R206" s="179">
        <f t="shared" ref="R206:R214" si="84">Q206/P206</f>
        <v>175.60010360010361</v>
      </c>
      <c r="S206" s="156">
        <v>1</v>
      </c>
      <c r="T206" s="156">
        <v>1</v>
      </c>
      <c r="U206" s="156">
        <v>1</v>
      </c>
      <c r="V206" s="90">
        <v>12629</v>
      </c>
      <c r="W206" s="114">
        <v>1894423</v>
      </c>
      <c r="X206" s="44">
        <f t="shared" ref="X206:X214" si="85">W206/V206</f>
        <v>150.00578034682081</v>
      </c>
      <c r="Y206" s="156">
        <v>1</v>
      </c>
      <c r="Z206" s="156">
        <v>6</v>
      </c>
      <c r="AA206" s="156">
        <v>6</v>
      </c>
      <c r="AB206" s="214">
        <f>11103+2122</f>
        <v>13225</v>
      </c>
      <c r="AC206" s="181">
        <v>3100990</v>
      </c>
      <c r="AD206" s="198">
        <f t="shared" ref="AD206:AD214" si="86">AC206/AB206</f>
        <v>234.47939508506616</v>
      </c>
      <c r="AE206" s="156">
        <v>1</v>
      </c>
      <c r="AF206" s="156">
        <v>2</v>
      </c>
      <c r="AG206" s="156">
        <v>3</v>
      </c>
      <c r="AH206" s="250">
        <f>11793+2124</f>
        <v>13917</v>
      </c>
      <c r="AI206" s="180">
        <v>3451786</v>
      </c>
      <c r="AJ206" s="199">
        <f t="shared" ref="AJ206:AJ215" si="87">AI206/AH206</f>
        <v>248.02658618955235</v>
      </c>
      <c r="AK206" s="156">
        <v>1</v>
      </c>
      <c r="AL206" s="156">
        <v>2</v>
      </c>
      <c r="AM206" s="156">
        <v>3</v>
      </c>
      <c r="AN206" s="232">
        <f t="shared" ref="AN206:AN214" si="88">D206+J206+P206+V206+AB206+AH206</f>
        <v>72644</v>
      </c>
      <c r="AO206" s="200">
        <f t="shared" ref="AO206:AO214" si="89">E206+K206+Q206+W206+AC206+AI206</f>
        <v>13713217</v>
      </c>
      <c r="AP206" s="196">
        <f t="shared" ref="AP206:AP215" si="90">AO206/AN206</f>
        <v>188.77287869610703</v>
      </c>
      <c r="AQ206" s="156">
        <v>1</v>
      </c>
      <c r="AR206" s="156">
        <v>2</v>
      </c>
      <c r="AS206" s="237">
        <v>2</v>
      </c>
      <c r="AT206" s="189"/>
      <c r="AU206" s="175"/>
      <c r="AV206" s="123"/>
      <c r="AW206" s="123"/>
      <c r="AX206" s="123"/>
      <c r="AY206" s="123"/>
      <c r="AZ206" s="123"/>
      <c r="BA206" s="123"/>
      <c r="BB206" s="123"/>
      <c r="BC206" s="123"/>
      <c r="BD206" s="123"/>
      <c r="BE206" s="123"/>
      <c r="BW206"/>
      <c r="BX206"/>
      <c r="BY206"/>
    </row>
    <row r="207" spans="1:77" s="147" customFormat="1" ht="15.75" customHeight="1" x14ac:dyDescent="0.2">
      <c r="A207" s="177">
        <v>11</v>
      </c>
      <c r="B207" s="195" t="s">
        <v>2702</v>
      </c>
      <c r="C207" s="195" t="s">
        <v>2703</v>
      </c>
      <c r="D207" s="88">
        <v>3997</v>
      </c>
      <c r="E207" s="148">
        <v>479120</v>
      </c>
      <c r="F207" s="196">
        <f t="shared" si="82"/>
        <v>119.86990242682012</v>
      </c>
      <c r="G207" s="156">
        <v>1</v>
      </c>
      <c r="H207" s="156">
        <v>4</v>
      </c>
      <c r="I207" s="156">
        <v>6</v>
      </c>
      <c r="J207" s="88">
        <v>4517</v>
      </c>
      <c r="K207" s="149">
        <v>392372</v>
      </c>
      <c r="L207" s="197">
        <f t="shared" si="83"/>
        <v>86.865618773522243</v>
      </c>
      <c r="M207" s="156">
        <v>3</v>
      </c>
      <c r="N207" s="156">
        <v>18</v>
      </c>
      <c r="O207" s="156">
        <v>26</v>
      </c>
      <c r="P207" s="88">
        <v>4983</v>
      </c>
      <c r="Q207" s="178">
        <v>480024</v>
      </c>
      <c r="R207" s="179">
        <f t="shared" si="84"/>
        <v>96.332329921733901</v>
      </c>
      <c r="S207" s="156">
        <v>3</v>
      </c>
      <c r="T207" s="156">
        <v>13</v>
      </c>
      <c r="U207" s="156">
        <v>16</v>
      </c>
      <c r="V207" s="90">
        <v>5368</v>
      </c>
      <c r="W207" s="114">
        <v>455801</v>
      </c>
      <c r="X207" s="44">
        <f t="shared" si="85"/>
        <v>84.91076751117734</v>
      </c>
      <c r="Y207" s="156">
        <v>3</v>
      </c>
      <c r="Z207" s="156">
        <v>24</v>
      </c>
      <c r="AA207" s="156">
        <v>30</v>
      </c>
      <c r="AB207" s="214">
        <v>5615</v>
      </c>
      <c r="AC207" s="181">
        <v>355986</v>
      </c>
      <c r="AD207" s="198">
        <f t="shared" si="86"/>
        <v>63.39910952804987</v>
      </c>
      <c r="AE207" s="156">
        <v>8</v>
      </c>
      <c r="AF207" s="156">
        <v>46</v>
      </c>
      <c r="AG207" s="156">
        <v>62</v>
      </c>
      <c r="AH207" s="250">
        <v>5856</v>
      </c>
      <c r="AI207" s="180">
        <v>959762</v>
      </c>
      <c r="AJ207" s="199">
        <f t="shared" si="87"/>
        <v>163.89378415300547</v>
      </c>
      <c r="AK207" s="156">
        <v>3</v>
      </c>
      <c r="AL207" s="156">
        <v>7</v>
      </c>
      <c r="AM207" s="156">
        <v>9</v>
      </c>
      <c r="AN207" s="232">
        <f t="shared" si="88"/>
        <v>30336</v>
      </c>
      <c r="AO207" s="200">
        <f t="shared" si="89"/>
        <v>3123065</v>
      </c>
      <c r="AP207" s="196">
        <f t="shared" si="90"/>
        <v>102.94913633966245</v>
      </c>
      <c r="AQ207" s="156">
        <v>2</v>
      </c>
      <c r="AR207" s="156">
        <v>12</v>
      </c>
      <c r="AS207" s="237">
        <v>15</v>
      </c>
      <c r="AT207" s="189"/>
      <c r="AU207" s="175"/>
      <c r="AV207" s="123"/>
      <c r="AW207" s="123"/>
      <c r="AX207" s="123"/>
      <c r="AY207" s="123"/>
      <c r="AZ207" s="123"/>
      <c r="BA207" s="123"/>
      <c r="BB207" s="123"/>
      <c r="BC207" s="123"/>
      <c r="BD207" s="123"/>
      <c r="BE207" s="123"/>
      <c r="BW207"/>
      <c r="BX207"/>
      <c r="BY207"/>
    </row>
    <row r="208" spans="1:77" s="147" customFormat="1" ht="15.75" customHeight="1" x14ac:dyDescent="0.2">
      <c r="A208" s="177">
        <v>11</v>
      </c>
      <c r="B208" s="195" t="s">
        <v>652</v>
      </c>
      <c r="C208" s="195" t="s">
        <v>2697</v>
      </c>
      <c r="D208" s="88">
        <v>810</v>
      </c>
      <c r="E208" s="148">
        <v>10861</v>
      </c>
      <c r="F208" s="196">
        <f t="shared" si="82"/>
        <v>13.408641975308642</v>
      </c>
      <c r="G208" s="156">
        <v>8</v>
      </c>
      <c r="H208" s="156">
        <v>128</v>
      </c>
      <c r="I208" s="156">
        <v>213</v>
      </c>
      <c r="J208" s="88">
        <v>2585</v>
      </c>
      <c r="K208" s="149">
        <v>5890</v>
      </c>
      <c r="L208" s="197">
        <f t="shared" si="83"/>
        <v>2.2785299806576402</v>
      </c>
      <c r="M208" s="156">
        <v>9</v>
      </c>
      <c r="N208" s="156">
        <v>173</v>
      </c>
      <c r="O208" s="177">
        <v>283</v>
      </c>
      <c r="P208" s="88">
        <v>2596</v>
      </c>
      <c r="Q208" s="178">
        <v>5890</v>
      </c>
      <c r="R208" s="179">
        <f t="shared" si="84"/>
        <v>2.2688751926040061</v>
      </c>
      <c r="S208" s="156">
        <v>9</v>
      </c>
      <c r="T208" s="156">
        <v>172</v>
      </c>
      <c r="U208" s="177">
        <v>282</v>
      </c>
      <c r="V208" s="90">
        <v>2602</v>
      </c>
      <c r="W208" s="114">
        <v>6185</v>
      </c>
      <c r="X208" s="44">
        <f t="shared" si="85"/>
        <v>2.3770176787086856</v>
      </c>
      <c r="Y208" s="156">
        <v>9</v>
      </c>
      <c r="Z208" s="156">
        <v>173</v>
      </c>
      <c r="AA208" s="177">
        <v>286</v>
      </c>
      <c r="AB208" s="214">
        <v>2632</v>
      </c>
      <c r="AC208" s="181">
        <v>602111</v>
      </c>
      <c r="AD208" s="198">
        <f t="shared" si="86"/>
        <v>228.76557750759878</v>
      </c>
      <c r="AE208" s="156">
        <v>2</v>
      </c>
      <c r="AF208" s="156">
        <v>3</v>
      </c>
      <c r="AG208" s="156">
        <v>4</v>
      </c>
      <c r="AH208" s="250">
        <v>2632</v>
      </c>
      <c r="AI208" s="180">
        <v>580590</v>
      </c>
      <c r="AJ208" s="199">
        <f t="shared" si="87"/>
        <v>220.588905775076</v>
      </c>
      <c r="AK208" s="156">
        <v>2</v>
      </c>
      <c r="AL208" s="156">
        <v>4</v>
      </c>
      <c r="AM208" s="156">
        <v>5</v>
      </c>
      <c r="AN208" s="232">
        <f t="shared" si="88"/>
        <v>13857</v>
      </c>
      <c r="AO208" s="200">
        <f t="shared" si="89"/>
        <v>1211527</v>
      </c>
      <c r="AP208" s="196">
        <f t="shared" si="90"/>
        <v>87.430684852421166</v>
      </c>
      <c r="AQ208" s="156">
        <v>3</v>
      </c>
      <c r="AR208" s="156">
        <v>19</v>
      </c>
      <c r="AS208" s="237">
        <v>23</v>
      </c>
      <c r="AT208" s="189"/>
      <c r="AU208" s="175"/>
      <c r="AV208" s="123"/>
      <c r="AW208" s="123"/>
      <c r="AX208" s="123"/>
      <c r="AY208" s="123"/>
      <c r="AZ208" s="123"/>
      <c r="BA208" s="123"/>
      <c r="BB208" s="123"/>
      <c r="BC208" s="123"/>
      <c r="BD208" s="123"/>
      <c r="BE208" s="123"/>
      <c r="BW208"/>
      <c r="BX208"/>
      <c r="BY208"/>
    </row>
    <row r="209" spans="1:77" s="147" customFormat="1" ht="15.75" customHeight="1" x14ac:dyDescent="0.2">
      <c r="A209" s="177">
        <v>11</v>
      </c>
      <c r="B209" s="195" t="s">
        <v>2738</v>
      </c>
      <c r="C209" s="195" t="s">
        <v>17</v>
      </c>
      <c r="D209" s="88">
        <v>2881</v>
      </c>
      <c r="E209" s="148">
        <v>303186</v>
      </c>
      <c r="F209" s="196">
        <f t="shared" si="82"/>
        <v>105.23637625824367</v>
      </c>
      <c r="G209" s="156">
        <v>3</v>
      </c>
      <c r="H209" s="156">
        <v>7</v>
      </c>
      <c r="I209" s="156">
        <v>10</v>
      </c>
      <c r="J209" s="88">
        <v>3220</v>
      </c>
      <c r="K209" s="149">
        <v>297641</v>
      </c>
      <c r="L209" s="197">
        <f t="shared" si="83"/>
        <v>92.435093167701865</v>
      </c>
      <c r="M209" s="156">
        <v>2</v>
      </c>
      <c r="N209" s="156">
        <v>12</v>
      </c>
      <c r="O209" s="156">
        <v>19</v>
      </c>
      <c r="P209" s="88">
        <v>3395</v>
      </c>
      <c r="Q209" s="178">
        <v>338364</v>
      </c>
      <c r="R209" s="179">
        <f t="shared" si="84"/>
        <v>99.665390279823271</v>
      </c>
      <c r="S209" s="156">
        <v>2</v>
      </c>
      <c r="T209" s="156">
        <v>12</v>
      </c>
      <c r="U209" s="156">
        <v>15</v>
      </c>
      <c r="V209" s="90">
        <v>3749</v>
      </c>
      <c r="W209" s="114">
        <v>303714</v>
      </c>
      <c r="X209" s="44">
        <f t="shared" si="85"/>
        <v>81.012003200853556</v>
      </c>
      <c r="Y209" s="156">
        <v>4</v>
      </c>
      <c r="Z209" s="156">
        <v>27</v>
      </c>
      <c r="AA209" s="156">
        <v>33</v>
      </c>
      <c r="AB209" s="214">
        <v>3975</v>
      </c>
      <c r="AC209" s="181">
        <v>299227</v>
      </c>
      <c r="AD209" s="198">
        <f t="shared" si="86"/>
        <v>75.277232704402522</v>
      </c>
      <c r="AE209" s="156">
        <v>7</v>
      </c>
      <c r="AF209" s="156">
        <v>34</v>
      </c>
      <c r="AG209" s="156">
        <v>43</v>
      </c>
      <c r="AH209" s="250">
        <v>4105</v>
      </c>
      <c r="AI209" s="180">
        <v>285531</v>
      </c>
      <c r="AJ209" s="199">
        <f t="shared" si="87"/>
        <v>69.556881851400732</v>
      </c>
      <c r="AK209" s="156">
        <v>6</v>
      </c>
      <c r="AL209" s="156">
        <v>41</v>
      </c>
      <c r="AM209" s="156">
        <v>52</v>
      </c>
      <c r="AN209" s="232">
        <f t="shared" si="88"/>
        <v>21325</v>
      </c>
      <c r="AO209" s="200">
        <f t="shared" si="89"/>
        <v>1827663</v>
      </c>
      <c r="AP209" s="196">
        <f t="shared" si="90"/>
        <v>85.705181711606102</v>
      </c>
      <c r="AQ209" s="156">
        <v>4</v>
      </c>
      <c r="AR209" s="156">
        <v>21</v>
      </c>
      <c r="AS209" s="237">
        <v>25</v>
      </c>
      <c r="AT209" s="189"/>
      <c r="AU209" s="175"/>
      <c r="AV209" s="123"/>
      <c r="AW209" s="123"/>
      <c r="AX209" s="123"/>
      <c r="AY209" s="123"/>
      <c r="AZ209" s="123"/>
      <c r="BA209" s="123"/>
      <c r="BB209" s="123"/>
      <c r="BC209" s="123"/>
      <c r="BD209" s="123"/>
      <c r="BE209" s="123"/>
      <c r="BW209"/>
      <c r="BX209"/>
      <c r="BY209"/>
    </row>
    <row r="210" spans="1:77" s="147" customFormat="1" ht="15.75" customHeight="1" x14ac:dyDescent="0.2">
      <c r="A210" s="177">
        <v>11</v>
      </c>
      <c r="B210" s="195" t="s">
        <v>722</v>
      </c>
      <c r="C210" s="195" t="s">
        <v>2703</v>
      </c>
      <c r="D210" s="88">
        <v>10264</v>
      </c>
      <c r="E210" s="148">
        <v>806704</v>
      </c>
      <c r="F210" s="196">
        <f t="shared" si="82"/>
        <v>78.595479345284488</v>
      </c>
      <c r="G210" s="156">
        <v>4</v>
      </c>
      <c r="H210" s="156">
        <v>20</v>
      </c>
      <c r="I210" s="156">
        <v>32</v>
      </c>
      <c r="J210" s="88">
        <v>11197</v>
      </c>
      <c r="K210" s="149">
        <v>795684</v>
      </c>
      <c r="L210" s="197">
        <f t="shared" si="83"/>
        <v>71.062248816647312</v>
      </c>
      <c r="M210" s="156">
        <v>4</v>
      </c>
      <c r="N210" s="156">
        <v>30</v>
      </c>
      <c r="O210" s="156">
        <v>43</v>
      </c>
      <c r="P210" s="88">
        <v>12343</v>
      </c>
      <c r="Q210" s="178">
        <v>875208</v>
      </c>
      <c r="R210" s="179">
        <f t="shared" si="84"/>
        <v>70.907234869966786</v>
      </c>
      <c r="S210" s="156">
        <v>4</v>
      </c>
      <c r="T210" s="156">
        <v>28</v>
      </c>
      <c r="U210" s="156">
        <v>35</v>
      </c>
      <c r="V210" s="90">
        <v>13292</v>
      </c>
      <c r="W210" s="114">
        <v>796543</v>
      </c>
      <c r="X210" s="44">
        <f t="shared" si="85"/>
        <v>59.926497141137524</v>
      </c>
      <c r="Y210" s="156">
        <v>6</v>
      </c>
      <c r="Z210" s="156">
        <v>45</v>
      </c>
      <c r="AA210" s="156">
        <v>59</v>
      </c>
      <c r="AB210" s="214">
        <v>14150</v>
      </c>
      <c r="AC210" s="181">
        <v>1199356</v>
      </c>
      <c r="AD210" s="198">
        <f t="shared" si="86"/>
        <v>84.760141342756185</v>
      </c>
      <c r="AE210" s="156">
        <v>4</v>
      </c>
      <c r="AF210" s="156">
        <v>26</v>
      </c>
      <c r="AG210" s="156">
        <v>31</v>
      </c>
      <c r="AH210" s="250">
        <v>14698</v>
      </c>
      <c r="AI210" s="180">
        <v>1200063</v>
      </c>
      <c r="AJ210" s="199">
        <f t="shared" si="87"/>
        <v>81.648047353381415</v>
      </c>
      <c r="AK210" s="156">
        <v>5</v>
      </c>
      <c r="AL210" s="156">
        <v>29</v>
      </c>
      <c r="AM210" s="156">
        <v>37</v>
      </c>
      <c r="AN210" s="232">
        <f t="shared" si="88"/>
        <v>75944</v>
      </c>
      <c r="AO210" s="200">
        <f t="shared" si="89"/>
        <v>5673558</v>
      </c>
      <c r="AP210" s="196">
        <f t="shared" si="90"/>
        <v>74.707126303592119</v>
      </c>
      <c r="AQ210" s="156">
        <v>5</v>
      </c>
      <c r="AR210" s="156">
        <v>28</v>
      </c>
      <c r="AS210" s="237">
        <v>34</v>
      </c>
      <c r="AT210" s="189"/>
      <c r="AU210" s="175"/>
      <c r="AV210" s="123"/>
      <c r="AW210" s="123"/>
      <c r="AX210" s="123"/>
      <c r="AY210" s="123"/>
      <c r="AZ210" s="123"/>
      <c r="BA210" s="123"/>
      <c r="BB210" s="123"/>
      <c r="BC210" s="123"/>
      <c r="BD210" s="123"/>
      <c r="BE210" s="123"/>
      <c r="BW210"/>
      <c r="BX210"/>
      <c r="BY210"/>
    </row>
    <row r="211" spans="1:77" s="184" customFormat="1" ht="15.75" customHeight="1" x14ac:dyDescent="0.15">
      <c r="A211" s="177">
        <v>11</v>
      </c>
      <c r="B211" s="195" t="s">
        <v>573</v>
      </c>
      <c r="C211" s="195" t="s">
        <v>118</v>
      </c>
      <c r="D211" s="88">
        <v>8574</v>
      </c>
      <c r="E211" s="148">
        <v>397148</v>
      </c>
      <c r="F211" s="196">
        <f t="shared" si="82"/>
        <v>46.320037322136692</v>
      </c>
      <c r="G211" s="156">
        <v>5</v>
      </c>
      <c r="H211" s="156">
        <v>57</v>
      </c>
      <c r="I211" s="156">
        <v>82</v>
      </c>
      <c r="J211" s="88">
        <v>8978</v>
      </c>
      <c r="K211" s="149">
        <v>498805</v>
      </c>
      <c r="L211" s="197">
        <f t="shared" si="83"/>
        <v>55.558587658721322</v>
      </c>
      <c r="M211" s="156">
        <v>5</v>
      </c>
      <c r="N211" s="156">
        <v>49</v>
      </c>
      <c r="O211" s="156">
        <v>69</v>
      </c>
      <c r="P211" s="88">
        <v>9399</v>
      </c>
      <c r="Q211" s="178">
        <v>485770</v>
      </c>
      <c r="R211" s="179">
        <f t="shared" si="84"/>
        <v>51.683157782742846</v>
      </c>
      <c r="S211" s="156">
        <v>5</v>
      </c>
      <c r="T211" s="156">
        <v>51</v>
      </c>
      <c r="U211" s="156">
        <v>70</v>
      </c>
      <c r="V211" s="90">
        <v>9978</v>
      </c>
      <c r="W211" s="114">
        <v>465237</v>
      </c>
      <c r="X211" s="44">
        <f t="shared" si="85"/>
        <v>46.626277811184607</v>
      </c>
      <c r="Y211" s="156">
        <v>7</v>
      </c>
      <c r="Z211" s="156">
        <v>65</v>
      </c>
      <c r="AA211" s="156">
        <v>90</v>
      </c>
      <c r="AB211" s="214">
        <v>10205</v>
      </c>
      <c r="AC211" s="181">
        <v>780792</v>
      </c>
      <c r="AD211" s="198">
        <f t="shared" si="86"/>
        <v>76.510730034296913</v>
      </c>
      <c r="AE211" s="156">
        <v>6</v>
      </c>
      <c r="AF211" s="156">
        <v>33</v>
      </c>
      <c r="AG211" s="156">
        <v>40</v>
      </c>
      <c r="AH211" s="250">
        <v>10468</v>
      </c>
      <c r="AI211" s="180">
        <v>682370</v>
      </c>
      <c r="AJ211" s="199">
        <f t="shared" si="87"/>
        <v>65.1862820022927</v>
      </c>
      <c r="AK211" s="156">
        <v>7</v>
      </c>
      <c r="AL211" s="156">
        <v>46</v>
      </c>
      <c r="AM211" s="156">
        <v>61</v>
      </c>
      <c r="AN211" s="232">
        <f t="shared" si="88"/>
        <v>57602</v>
      </c>
      <c r="AO211" s="200">
        <f t="shared" si="89"/>
        <v>3310122</v>
      </c>
      <c r="AP211" s="196">
        <f t="shared" si="90"/>
        <v>57.465400506926841</v>
      </c>
      <c r="AQ211" s="156">
        <v>6</v>
      </c>
      <c r="AR211" s="156">
        <v>52</v>
      </c>
      <c r="AS211" s="237">
        <v>68</v>
      </c>
      <c r="AT211" s="189"/>
      <c r="AU211" s="177"/>
    </row>
    <row r="212" spans="1:77" s="147" customFormat="1" ht="15.75" customHeight="1" x14ac:dyDescent="0.2">
      <c r="A212" s="177">
        <v>11</v>
      </c>
      <c r="B212" s="195" t="s">
        <v>69</v>
      </c>
      <c r="C212" s="195" t="s">
        <v>69</v>
      </c>
      <c r="D212" s="88">
        <v>2613</v>
      </c>
      <c r="E212" s="148">
        <v>58909</v>
      </c>
      <c r="F212" s="196">
        <f t="shared" si="82"/>
        <v>22.544584768465366</v>
      </c>
      <c r="G212" s="156">
        <v>7</v>
      </c>
      <c r="H212" s="156">
        <v>105</v>
      </c>
      <c r="I212" s="156">
        <v>165</v>
      </c>
      <c r="J212" s="88">
        <v>3793</v>
      </c>
      <c r="K212" s="149">
        <v>48750</v>
      </c>
      <c r="L212" s="197">
        <f t="shared" si="83"/>
        <v>12.852623253361456</v>
      </c>
      <c r="M212" s="156">
        <v>8</v>
      </c>
      <c r="N212" s="156">
        <v>134</v>
      </c>
      <c r="O212" s="156">
        <v>221</v>
      </c>
      <c r="P212" s="88">
        <v>4161</v>
      </c>
      <c r="Q212" s="178">
        <v>129288</v>
      </c>
      <c r="R212" s="179">
        <f t="shared" si="84"/>
        <v>31.071377072819033</v>
      </c>
      <c r="S212" s="156">
        <v>6</v>
      </c>
      <c r="T212" s="156">
        <v>84</v>
      </c>
      <c r="U212" s="156">
        <v>129</v>
      </c>
      <c r="V212" s="90">
        <v>4489</v>
      </c>
      <c r="W212" s="114">
        <v>386484</v>
      </c>
      <c r="X212" s="44">
        <f t="shared" si="85"/>
        <v>86.095789708175545</v>
      </c>
      <c r="Y212" s="156">
        <v>2</v>
      </c>
      <c r="Z212" s="156">
        <v>20</v>
      </c>
      <c r="AA212" s="156">
        <v>25</v>
      </c>
      <c r="AB212" s="214">
        <v>5181</v>
      </c>
      <c r="AC212" s="181">
        <v>457893</v>
      </c>
      <c r="AD212" s="198">
        <f t="shared" si="86"/>
        <v>88.379270411117545</v>
      </c>
      <c r="AE212" s="156">
        <v>3</v>
      </c>
      <c r="AF212" s="156">
        <v>23</v>
      </c>
      <c r="AG212" s="156">
        <v>28</v>
      </c>
      <c r="AH212" s="250">
        <v>5206</v>
      </c>
      <c r="AI212" s="180">
        <v>298771</v>
      </c>
      <c r="AJ212" s="199">
        <f t="shared" si="87"/>
        <v>57.389742604686901</v>
      </c>
      <c r="AK212" s="156">
        <v>8</v>
      </c>
      <c r="AL212" s="156">
        <v>51</v>
      </c>
      <c r="AM212" s="156">
        <v>69</v>
      </c>
      <c r="AN212" s="232">
        <f t="shared" si="88"/>
        <v>25443</v>
      </c>
      <c r="AO212" s="200">
        <f t="shared" si="89"/>
        <v>1380095</v>
      </c>
      <c r="AP212" s="196">
        <f t="shared" si="90"/>
        <v>54.242620760130485</v>
      </c>
      <c r="AQ212" s="156">
        <v>7</v>
      </c>
      <c r="AR212" s="156">
        <v>57</v>
      </c>
      <c r="AS212" s="237">
        <v>79</v>
      </c>
      <c r="AT212" s="189"/>
      <c r="AU212" s="175"/>
      <c r="AV212" s="123"/>
      <c r="AW212" s="123"/>
      <c r="AX212" s="123"/>
      <c r="AY212" s="123"/>
      <c r="AZ212" s="123"/>
      <c r="BA212" s="123"/>
      <c r="BB212" s="123"/>
      <c r="BC212" s="123"/>
      <c r="BD212" s="123"/>
      <c r="BE212" s="123"/>
      <c r="BW212"/>
      <c r="BX212"/>
      <c r="BY212"/>
    </row>
    <row r="213" spans="1:77" s="184" customFormat="1" ht="15.75" customHeight="1" x14ac:dyDescent="0.15">
      <c r="A213" s="177">
        <v>11</v>
      </c>
      <c r="B213" s="195" t="s">
        <v>39</v>
      </c>
      <c r="C213" s="195" t="s">
        <v>17</v>
      </c>
      <c r="D213" s="88">
        <v>6895</v>
      </c>
      <c r="E213" s="148">
        <v>181633</v>
      </c>
      <c r="F213" s="196">
        <f t="shared" si="82"/>
        <v>26.342712110224802</v>
      </c>
      <c r="G213" s="156">
        <v>6</v>
      </c>
      <c r="H213" s="156">
        <v>96</v>
      </c>
      <c r="I213" s="156">
        <v>149</v>
      </c>
      <c r="J213" s="88">
        <v>7273</v>
      </c>
      <c r="K213" s="149">
        <v>157683</v>
      </c>
      <c r="L213" s="197">
        <f t="shared" si="83"/>
        <v>21.680599477519593</v>
      </c>
      <c r="M213" s="156">
        <v>6</v>
      </c>
      <c r="N213" s="156">
        <v>108</v>
      </c>
      <c r="O213" s="156">
        <v>171</v>
      </c>
      <c r="P213" s="88">
        <v>7707</v>
      </c>
      <c r="Q213" s="178">
        <v>195184</v>
      </c>
      <c r="R213" s="179">
        <f t="shared" si="84"/>
        <v>25.325548202932399</v>
      </c>
      <c r="S213" s="156">
        <v>7</v>
      </c>
      <c r="T213" s="156">
        <v>99</v>
      </c>
      <c r="U213" s="156">
        <v>155</v>
      </c>
      <c r="V213" s="90">
        <v>8303</v>
      </c>
      <c r="W213" s="114">
        <v>571241</v>
      </c>
      <c r="X213" s="44">
        <f t="shared" si="85"/>
        <v>68.799349632662896</v>
      </c>
      <c r="Y213" s="156">
        <v>5</v>
      </c>
      <c r="Z213" s="156">
        <v>32</v>
      </c>
      <c r="AA213" s="156">
        <v>39</v>
      </c>
      <c r="AB213" s="214">
        <v>8671</v>
      </c>
      <c r="AC213" s="181">
        <v>669369</v>
      </c>
      <c r="AD213" s="198">
        <f t="shared" si="86"/>
        <v>77.196286472148543</v>
      </c>
      <c r="AE213" s="156">
        <v>5</v>
      </c>
      <c r="AF213" s="156">
        <v>31</v>
      </c>
      <c r="AG213" s="156">
        <v>38</v>
      </c>
      <c r="AH213" s="250">
        <v>9035</v>
      </c>
      <c r="AI213" s="180">
        <v>760814</v>
      </c>
      <c r="AJ213" s="199">
        <f t="shared" si="87"/>
        <v>84.207415605976763</v>
      </c>
      <c r="AK213" s="156">
        <v>4</v>
      </c>
      <c r="AL213" s="156">
        <v>28</v>
      </c>
      <c r="AM213" s="156">
        <v>36</v>
      </c>
      <c r="AN213" s="232">
        <f t="shared" si="88"/>
        <v>47884</v>
      </c>
      <c r="AO213" s="200">
        <f t="shared" si="89"/>
        <v>2535924</v>
      </c>
      <c r="AP213" s="196">
        <f t="shared" si="90"/>
        <v>52.95973602873611</v>
      </c>
      <c r="AQ213" s="156">
        <v>8</v>
      </c>
      <c r="AR213" s="156">
        <v>58</v>
      </c>
      <c r="AS213" s="237">
        <v>80</v>
      </c>
      <c r="AT213" s="189"/>
      <c r="AU213" s="177"/>
    </row>
    <row r="214" spans="1:77" s="184" customFormat="1" ht="15.75" customHeight="1" x14ac:dyDescent="0.15">
      <c r="A214" s="177">
        <v>11</v>
      </c>
      <c r="B214" s="195" t="s">
        <v>847</v>
      </c>
      <c r="C214" s="195" t="s">
        <v>17</v>
      </c>
      <c r="D214" s="88">
        <v>3052</v>
      </c>
      <c r="E214" s="148">
        <v>38947</v>
      </c>
      <c r="F214" s="196">
        <f t="shared" si="82"/>
        <v>12.761140235910878</v>
      </c>
      <c r="G214" s="156">
        <v>9</v>
      </c>
      <c r="H214" s="156">
        <v>131</v>
      </c>
      <c r="I214" s="156">
        <v>218</v>
      </c>
      <c r="J214" s="88">
        <v>3305</v>
      </c>
      <c r="K214" s="149">
        <v>64906</v>
      </c>
      <c r="L214" s="197">
        <f t="shared" si="83"/>
        <v>19.638729198184567</v>
      </c>
      <c r="M214" s="156">
        <v>7</v>
      </c>
      <c r="N214" s="156">
        <v>117</v>
      </c>
      <c r="O214" s="156">
        <v>185</v>
      </c>
      <c r="P214" s="88">
        <v>3619</v>
      </c>
      <c r="Q214" s="178">
        <v>44486</v>
      </c>
      <c r="R214" s="179">
        <f t="shared" si="84"/>
        <v>12.292345951920421</v>
      </c>
      <c r="S214" s="156">
        <v>8</v>
      </c>
      <c r="T214" s="156">
        <v>136</v>
      </c>
      <c r="U214" s="177">
        <v>227</v>
      </c>
      <c r="V214" s="90">
        <v>4098</v>
      </c>
      <c r="W214" s="114">
        <v>44018</v>
      </c>
      <c r="X214" s="44">
        <f t="shared" si="85"/>
        <v>10.741337237676916</v>
      </c>
      <c r="Y214" s="156">
        <v>8</v>
      </c>
      <c r="Z214" s="156">
        <v>144</v>
      </c>
      <c r="AA214" s="177">
        <v>240</v>
      </c>
      <c r="AB214" s="214">
        <v>4580</v>
      </c>
      <c r="AC214" s="181">
        <v>35876</v>
      </c>
      <c r="AD214" s="198">
        <f t="shared" si="86"/>
        <v>7.833187772925764</v>
      </c>
      <c r="AE214" s="156">
        <v>9</v>
      </c>
      <c r="AF214" s="156">
        <v>158</v>
      </c>
      <c r="AG214" s="177">
        <v>258</v>
      </c>
      <c r="AH214" s="250">
        <v>4775</v>
      </c>
      <c r="AI214" s="180">
        <v>30091</v>
      </c>
      <c r="AJ214" s="199">
        <f t="shared" si="87"/>
        <v>6.3017801047120416</v>
      </c>
      <c r="AK214" s="156">
        <v>9</v>
      </c>
      <c r="AL214" s="156">
        <v>164</v>
      </c>
      <c r="AM214" s="177">
        <v>273</v>
      </c>
      <c r="AN214" s="232">
        <f t="shared" si="88"/>
        <v>23429</v>
      </c>
      <c r="AO214" s="200">
        <f t="shared" si="89"/>
        <v>258324</v>
      </c>
      <c r="AP214" s="196">
        <f t="shared" si="90"/>
        <v>11.025822698365273</v>
      </c>
      <c r="AQ214" s="156">
        <v>9</v>
      </c>
      <c r="AR214" s="156">
        <v>149</v>
      </c>
      <c r="AS214" s="241">
        <v>243</v>
      </c>
      <c r="AT214" s="189"/>
      <c r="AU214" s="177"/>
    </row>
    <row r="215" spans="1:77" s="106" customFormat="1" ht="15.75" customHeight="1" x14ac:dyDescent="0.15">
      <c r="B215" s="284" t="s">
        <v>1908</v>
      </c>
      <c r="G215" s="223">
        <v>9</v>
      </c>
      <c r="H215" s="106">
        <v>191</v>
      </c>
      <c r="I215" s="106">
        <v>309</v>
      </c>
      <c r="M215" s="106">
        <v>9</v>
      </c>
      <c r="O215" s="106">
        <v>307</v>
      </c>
      <c r="S215" s="106">
        <v>9</v>
      </c>
      <c r="U215" s="106">
        <v>308</v>
      </c>
      <c r="Y215" s="106">
        <v>9</v>
      </c>
      <c r="AA215" s="106">
        <v>310</v>
      </c>
      <c r="AE215" s="106">
        <v>9</v>
      </c>
      <c r="AG215" s="106">
        <v>308</v>
      </c>
      <c r="AH215" s="289">
        <f>SUM(AH206:AH214)</f>
        <v>70692</v>
      </c>
      <c r="AI215" s="293">
        <f>SUM(AI206:AI214)</f>
        <v>8249778</v>
      </c>
      <c r="AJ215" s="290">
        <f t="shared" si="87"/>
        <v>116.70030555084027</v>
      </c>
      <c r="AK215" s="106">
        <v>9</v>
      </c>
      <c r="AL215" s="106">
        <v>194</v>
      </c>
      <c r="AM215" s="106">
        <v>310</v>
      </c>
      <c r="AN215" s="289">
        <f>SUM(AN206:AN214)</f>
        <v>368464</v>
      </c>
      <c r="AO215" s="293">
        <f>SUM(AO206:AO214)</f>
        <v>33033495</v>
      </c>
      <c r="AP215" s="290">
        <f t="shared" si="90"/>
        <v>89.651892722219813</v>
      </c>
      <c r="AQ215" s="106">
        <v>9</v>
      </c>
      <c r="AR215" s="106">
        <v>203</v>
      </c>
      <c r="AS215" s="239">
        <v>321</v>
      </c>
    </row>
    <row r="216" spans="1:77" x14ac:dyDescent="0.2">
      <c r="G216" s="156"/>
      <c r="AH216" s="230"/>
      <c r="AN216" s="230"/>
      <c r="AS216" s="242"/>
    </row>
    <row r="217" spans="1:77" x14ac:dyDescent="0.2">
      <c r="B217" s="243" t="s">
        <v>1900</v>
      </c>
      <c r="C217" s="157"/>
      <c r="D217" s="157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  <c r="Q217" s="157"/>
      <c r="R217" s="157"/>
      <c r="S217" s="157"/>
      <c r="T217" s="157"/>
      <c r="U217" s="157"/>
      <c r="V217" s="157"/>
      <c r="W217" s="157"/>
      <c r="X217" s="157"/>
      <c r="Y217" s="157"/>
      <c r="Z217" s="157"/>
      <c r="AA217" s="157"/>
      <c r="AB217" s="157"/>
      <c r="AC217" s="157"/>
      <c r="AD217" s="157"/>
      <c r="AE217" s="157"/>
      <c r="AF217" s="157"/>
      <c r="AG217" s="157"/>
      <c r="AH217" s="282"/>
      <c r="AI217" s="157"/>
      <c r="AJ217" s="157"/>
      <c r="AK217" s="157"/>
      <c r="AL217" s="157"/>
      <c r="AM217" s="157"/>
      <c r="AN217" s="282"/>
      <c r="AO217" s="157"/>
      <c r="AP217" s="157"/>
      <c r="AQ217" s="157"/>
      <c r="AR217" s="157"/>
      <c r="AS217" s="283"/>
    </row>
    <row r="218" spans="1:77" s="184" customFormat="1" ht="15.75" customHeight="1" x14ac:dyDescent="0.15">
      <c r="A218" s="177">
        <v>12</v>
      </c>
      <c r="B218" s="195" t="s">
        <v>109</v>
      </c>
      <c r="C218" s="195" t="s">
        <v>24</v>
      </c>
      <c r="D218" s="88">
        <v>3876</v>
      </c>
      <c r="E218" s="148">
        <v>330842</v>
      </c>
      <c r="F218" s="196">
        <f t="shared" ref="F218:F232" si="91">E218/D218</f>
        <v>85.356553147574814</v>
      </c>
      <c r="G218" s="156">
        <v>4</v>
      </c>
      <c r="H218" s="156">
        <v>16</v>
      </c>
      <c r="I218" s="156">
        <v>22</v>
      </c>
      <c r="J218" s="88">
        <v>3874</v>
      </c>
      <c r="K218" s="149">
        <v>308693</v>
      </c>
      <c r="L218" s="197">
        <f>K218/J218</f>
        <v>79.683273102736194</v>
      </c>
      <c r="M218" s="156">
        <v>3</v>
      </c>
      <c r="N218" s="156">
        <v>26</v>
      </c>
      <c r="O218" s="156">
        <v>36</v>
      </c>
      <c r="P218" s="88">
        <v>3877</v>
      </c>
      <c r="Q218" s="178">
        <v>659794</v>
      </c>
      <c r="R218" s="179">
        <f t="shared" ref="R218:R232" si="92">Q218/P218</f>
        <v>170.18158369873615</v>
      </c>
      <c r="S218" s="156">
        <v>1</v>
      </c>
      <c r="T218" s="156">
        <v>2</v>
      </c>
      <c r="U218" s="156">
        <v>2</v>
      </c>
      <c r="V218" s="90">
        <v>3960</v>
      </c>
      <c r="W218" s="114">
        <v>666267</v>
      </c>
      <c r="X218" s="44">
        <f t="shared" ref="X218:X232" si="93">W218/V218</f>
        <v>168.24924242424242</v>
      </c>
      <c r="Y218" s="156">
        <v>2</v>
      </c>
      <c r="Z218" s="156">
        <v>3</v>
      </c>
      <c r="AA218" s="156">
        <v>3</v>
      </c>
      <c r="AB218" s="214">
        <v>3973</v>
      </c>
      <c r="AC218" s="181">
        <v>739222</v>
      </c>
      <c r="AD218" s="198">
        <f t="shared" ref="AD218:AD232" si="94">AC218/AB218</f>
        <v>186.06141454820036</v>
      </c>
      <c r="AE218" s="156">
        <v>1</v>
      </c>
      <c r="AF218" s="156">
        <v>4</v>
      </c>
      <c r="AG218" s="156">
        <v>5</v>
      </c>
      <c r="AH218" s="250">
        <v>4109</v>
      </c>
      <c r="AI218" s="180">
        <v>545168</v>
      </c>
      <c r="AJ218" s="199">
        <f t="shared" ref="AJ218:AJ233" si="95">AI218/AH218</f>
        <v>132.67656364078852</v>
      </c>
      <c r="AK218" s="156">
        <v>3</v>
      </c>
      <c r="AL218" s="156">
        <v>11</v>
      </c>
      <c r="AM218" s="156">
        <v>14</v>
      </c>
      <c r="AN218" s="232">
        <f t="shared" ref="AN218:AN232" si="96">D218+J218+P218+V218+AB218+AH218</f>
        <v>23669</v>
      </c>
      <c r="AO218" s="200">
        <f t="shared" ref="AO218:AO232" si="97">E218+K218+Q218+W218+AC218+AI218</f>
        <v>3249986</v>
      </c>
      <c r="AP218" s="196">
        <f t="shared" ref="AP218:AP233" si="98">AO218/AN218</f>
        <v>137.30981452532848</v>
      </c>
      <c r="AQ218" s="156">
        <v>1</v>
      </c>
      <c r="AR218" s="156">
        <v>4</v>
      </c>
      <c r="AS218" s="237">
        <v>5</v>
      </c>
      <c r="AT218" s="189"/>
      <c r="AU218" s="177"/>
    </row>
    <row r="219" spans="1:77" s="147" customFormat="1" ht="15.75" customHeight="1" x14ac:dyDescent="0.2">
      <c r="A219" s="177">
        <v>12</v>
      </c>
      <c r="B219" s="195" t="s">
        <v>533</v>
      </c>
      <c r="C219" s="195" t="s">
        <v>2703</v>
      </c>
      <c r="D219" s="88">
        <v>8397</v>
      </c>
      <c r="E219" s="148">
        <v>815691</v>
      </c>
      <c r="F219" s="196">
        <f t="shared" si="91"/>
        <v>97.140764558770996</v>
      </c>
      <c r="G219" s="156">
        <v>2</v>
      </c>
      <c r="H219" s="156">
        <v>10</v>
      </c>
      <c r="I219" s="156">
        <v>13</v>
      </c>
      <c r="J219" s="88">
        <v>8839</v>
      </c>
      <c r="K219" s="149">
        <v>698032</v>
      </c>
      <c r="L219" s="197">
        <f>K219/J219</f>
        <v>78.97182939246521</v>
      </c>
      <c r="M219" s="156">
        <v>4</v>
      </c>
      <c r="N219" s="156">
        <v>28</v>
      </c>
      <c r="O219" s="156">
        <v>38</v>
      </c>
      <c r="P219" s="88">
        <v>9776</v>
      </c>
      <c r="Q219" s="178">
        <v>808166</v>
      </c>
      <c r="R219" s="179">
        <f t="shared" si="92"/>
        <v>82.66837152209493</v>
      </c>
      <c r="S219" s="156">
        <v>3</v>
      </c>
      <c r="T219" s="156">
        <v>20</v>
      </c>
      <c r="U219" s="156">
        <v>24</v>
      </c>
      <c r="V219" s="90">
        <v>10211</v>
      </c>
      <c r="W219" s="114">
        <v>1288650</v>
      </c>
      <c r="X219" s="44">
        <f t="shared" si="93"/>
        <v>126.20213495250221</v>
      </c>
      <c r="Y219" s="156">
        <v>3</v>
      </c>
      <c r="Z219" s="156">
        <v>9</v>
      </c>
      <c r="AA219" s="156">
        <v>10</v>
      </c>
      <c r="AB219" s="214">
        <v>10662</v>
      </c>
      <c r="AC219" s="181">
        <v>1646579</v>
      </c>
      <c r="AD219" s="198">
        <f t="shared" si="94"/>
        <v>154.43434627649597</v>
      </c>
      <c r="AE219" s="156">
        <v>2</v>
      </c>
      <c r="AF219" s="156">
        <v>6</v>
      </c>
      <c r="AG219" s="156">
        <v>7</v>
      </c>
      <c r="AH219" s="250">
        <v>11136</v>
      </c>
      <c r="AI219" s="180">
        <v>1500727</v>
      </c>
      <c r="AJ219" s="199">
        <f t="shared" si="95"/>
        <v>134.76355962643677</v>
      </c>
      <c r="AK219" s="156">
        <v>2</v>
      </c>
      <c r="AL219" s="156">
        <v>10</v>
      </c>
      <c r="AM219" s="156">
        <v>13</v>
      </c>
      <c r="AN219" s="232">
        <f t="shared" si="96"/>
        <v>59021</v>
      </c>
      <c r="AO219" s="200">
        <f t="shared" si="97"/>
        <v>6757845</v>
      </c>
      <c r="AP219" s="196">
        <f t="shared" si="98"/>
        <v>114.49899188424459</v>
      </c>
      <c r="AQ219" s="156">
        <v>2</v>
      </c>
      <c r="AR219" s="156">
        <v>7</v>
      </c>
      <c r="AS219" s="237">
        <v>9</v>
      </c>
      <c r="AT219" s="189"/>
      <c r="AU219" s="175"/>
      <c r="AV219" s="123"/>
      <c r="AW219" s="123"/>
      <c r="AX219" s="123"/>
      <c r="AY219" s="123"/>
      <c r="AZ219" s="123"/>
      <c r="BA219" s="123"/>
      <c r="BB219" s="123"/>
      <c r="BC219" s="123"/>
      <c r="BD219" s="123"/>
      <c r="BE219" s="123"/>
      <c r="BW219"/>
      <c r="BX219"/>
      <c r="BY219"/>
    </row>
    <row r="220" spans="1:77" s="184" customFormat="1" ht="15.75" customHeight="1" x14ac:dyDescent="0.15">
      <c r="A220" s="177">
        <v>12</v>
      </c>
      <c r="B220" s="195" t="s">
        <v>337</v>
      </c>
      <c r="C220" s="195" t="s">
        <v>2703</v>
      </c>
      <c r="D220" s="88">
        <v>1549</v>
      </c>
      <c r="E220" s="148">
        <v>155083</v>
      </c>
      <c r="F220" s="196">
        <f t="shared" si="91"/>
        <v>100.11814073595869</v>
      </c>
      <c r="G220" s="156">
        <v>1</v>
      </c>
      <c r="H220" s="156">
        <v>8</v>
      </c>
      <c r="I220" s="156">
        <v>11</v>
      </c>
      <c r="J220" s="88">
        <v>1765</v>
      </c>
      <c r="K220" s="149">
        <v>278629</v>
      </c>
      <c r="L220" s="197">
        <f>K220/J220</f>
        <v>157.86345609065157</v>
      </c>
      <c r="M220" s="156">
        <v>1</v>
      </c>
      <c r="N220" s="156">
        <v>2</v>
      </c>
      <c r="O220" s="156">
        <v>2</v>
      </c>
      <c r="P220" s="88">
        <v>2048</v>
      </c>
      <c r="Q220" s="178">
        <v>241742</v>
      </c>
      <c r="R220" s="179">
        <f t="shared" si="92"/>
        <v>118.0380859375</v>
      </c>
      <c r="S220" s="156">
        <v>2</v>
      </c>
      <c r="T220" s="156">
        <v>8</v>
      </c>
      <c r="U220" s="156">
        <v>9</v>
      </c>
      <c r="V220" s="90">
        <v>2188</v>
      </c>
      <c r="W220" s="114">
        <v>235357</v>
      </c>
      <c r="X220" s="44">
        <f t="shared" si="93"/>
        <v>107.56718464351006</v>
      </c>
      <c r="Y220" s="156">
        <v>4</v>
      </c>
      <c r="Z220" s="156">
        <v>13</v>
      </c>
      <c r="AA220" s="156">
        <v>15</v>
      </c>
      <c r="AB220" s="195">
        <v>2269</v>
      </c>
      <c r="AC220" s="181">
        <v>237395</v>
      </c>
      <c r="AD220" s="198">
        <f t="shared" si="94"/>
        <v>104.6253856324372</v>
      </c>
      <c r="AE220" s="156">
        <v>4</v>
      </c>
      <c r="AF220" s="156">
        <v>13</v>
      </c>
      <c r="AG220" s="156">
        <v>17</v>
      </c>
      <c r="AH220" s="250">
        <f>1875+546</f>
        <v>2421</v>
      </c>
      <c r="AI220" s="180">
        <v>218127</v>
      </c>
      <c r="AJ220" s="199">
        <f t="shared" si="95"/>
        <v>90.097893432465924</v>
      </c>
      <c r="AK220" s="156">
        <v>4</v>
      </c>
      <c r="AL220" s="156">
        <v>24</v>
      </c>
      <c r="AM220" s="156">
        <v>30</v>
      </c>
      <c r="AN220" s="232">
        <f t="shared" si="96"/>
        <v>12240</v>
      </c>
      <c r="AO220" s="200">
        <f t="shared" si="97"/>
        <v>1366333</v>
      </c>
      <c r="AP220" s="196">
        <f t="shared" si="98"/>
        <v>111.62851307189543</v>
      </c>
      <c r="AQ220" s="156">
        <v>3</v>
      </c>
      <c r="AR220" s="156">
        <v>9</v>
      </c>
      <c r="AS220" s="237">
        <v>11</v>
      </c>
      <c r="AT220" s="189"/>
      <c r="AU220" s="177"/>
    </row>
    <row r="221" spans="1:77" s="147" customFormat="1" ht="15.75" customHeight="1" x14ac:dyDescent="0.2">
      <c r="A221" s="177">
        <v>12</v>
      </c>
      <c r="B221" s="195" t="s">
        <v>850</v>
      </c>
      <c r="C221" s="195" t="s">
        <v>2697</v>
      </c>
      <c r="D221" s="88">
        <v>2637</v>
      </c>
      <c r="E221" s="148">
        <v>0</v>
      </c>
      <c r="F221" s="196">
        <f t="shared" si="91"/>
        <v>0</v>
      </c>
      <c r="G221" s="156">
        <v>15</v>
      </c>
      <c r="H221" s="156">
        <v>191</v>
      </c>
      <c r="I221" s="177">
        <v>309</v>
      </c>
      <c r="J221" s="88">
        <v>2637</v>
      </c>
      <c r="K221" s="149">
        <v>0</v>
      </c>
      <c r="L221" s="197">
        <v>0</v>
      </c>
      <c r="M221" s="156">
        <v>15</v>
      </c>
      <c r="N221" s="156">
        <v>190</v>
      </c>
      <c r="O221" s="177">
        <v>307</v>
      </c>
      <c r="P221" s="88">
        <v>2637</v>
      </c>
      <c r="Q221" s="178">
        <v>0</v>
      </c>
      <c r="R221" s="179">
        <f t="shared" si="92"/>
        <v>0</v>
      </c>
      <c r="S221" s="156">
        <v>15</v>
      </c>
      <c r="T221" s="156">
        <v>191</v>
      </c>
      <c r="U221" s="177">
        <v>308</v>
      </c>
      <c r="V221" s="90">
        <v>2726</v>
      </c>
      <c r="W221" s="114">
        <v>688883</v>
      </c>
      <c r="X221" s="44">
        <f t="shared" si="93"/>
        <v>252.7083639031548</v>
      </c>
      <c r="Y221" s="156">
        <v>1</v>
      </c>
      <c r="Z221" s="156">
        <v>2</v>
      </c>
      <c r="AA221" s="156">
        <v>2</v>
      </c>
      <c r="AB221" s="214">
        <v>2950</v>
      </c>
      <c r="AC221" s="181">
        <v>371158</v>
      </c>
      <c r="AD221" s="198">
        <f t="shared" si="94"/>
        <v>125.81627118644067</v>
      </c>
      <c r="AE221" s="156">
        <v>3</v>
      </c>
      <c r="AF221" s="156">
        <v>10</v>
      </c>
      <c r="AG221" s="156">
        <v>11</v>
      </c>
      <c r="AH221" s="250">
        <v>3135</v>
      </c>
      <c r="AI221" s="180">
        <v>514457</v>
      </c>
      <c r="AJ221" s="199">
        <f t="shared" si="95"/>
        <v>164.1011164274322</v>
      </c>
      <c r="AK221" s="156">
        <v>1</v>
      </c>
      <c r="AL221" s="156">
        <v>6</v>
      </c>
      <c r="AM221" s="156">
        <v>8</v>
      </c>
      <c r="AN221" s="232">
        <f t="shared" si="96"/>
        <v>16722</v>
      </c>
      <c r="AO221" s="200">
        <f t="shared" si="97"/>
        <v>1574498</v>
      </c>
      <c r="AP221" s="196">
        <f t="shared" si="98"/>
        <v>94.157277837579244</v>
      </c>
      <c r="AQ221" s="156">
        <v>4</v>
      </c>
      <c r="AR221" s="156">
        <v>13</v>
      </c>
      <c r="AS221" s="237">
        <v>17</v>
      </c>
      <c r="AT221" s="189"/>
      <c r="AU221" s="175"/>
      <c r="AV221" s="123"/>
      <c r="AW221" s="123"/>
      <c r="AX221" s="123"/>
      <c r="AY221" s="123"/>
      <c r="AZ221" s="123"/>
      <c r="BA221" s="123"/>
      <c r="BB221" s="123"/>
      <c r="BC221" s="123"/>
      <c r="BD221" s="123"/>
      <c r="BE221" s="123"/>
      <c r="BW221"/>
      <c r="BX221"/>
      <c r="BY221"/>
    </row>
    <row r="222" spans="1:77" s="147" customFormat="1" ht="15.75" customHeight="1" x14ac:dyDescent="0.2">
      <c r="A222" s="177">
        <v>12</v>
      </c>
      <c r="B222" s="195" t="s">
        <v>235</v>
      </c>
      <c r="C222" s="195" t="s">
        <v>17</v>
      </c>
      <c r="D222" s="88">
        <v>17380</v>
      </c>
      <c r="E222" s="148">
        <v>1545409</v>
      </c>
      <c r="F222" s="196">
        <f t="shared" si="91"/>
        <v>88.918814729574223</v>
      </c>
      <c r="G222" s="156">
        <v>3</v>
      </c>
      <c r="H222" s="156">
        <v>14</v>
      </c>
      <c r="I222" s="156">
        <v>19</v>
      </c>
      <c r="J222" s="88">
        <v>18082</v>
      </c>
      <c r="K222" s="149">
        <v>1506663</v>
      </c>
      <c r="L222" s="197">
        <f t="shared" ref="L222:L232" si="99">K222/J222</f>
        <v>83.323913283928775</v>
      </c>
      <c r="M222" s="156">
        <v>2</v>
      </c>
      <c r="N222" s="156">
        <v>22</v>
      </c>
      <c r="O222" s="156">
        <v>31</v>
      </c>
      <c r="P222" s="88">
        <v>18758</v>
      </c>
      <c r="Q222" s="178">
        <v>1548269</v>
      </c>
      <c r="R222" s="179">
        <f t="shared" si="92"/>
        <v>82.539129971212276</v>
      </c>
      <c r="S222" s="156">
        <v>4</v>
      </c>
      <c r="T222" s="156">
        <v>22</v>
      </c>
      <c r="U222" s="156">
        <v>26</v>
      </c>
      <c r="V222" s="90">
        <v>20240</v>
      </c>
      <c r="W222" s="114">
        <v>1254856</v>
      </c>
      <c r="X222" s="44">
        <f t="shared" si="93"/>
        <v>61.998814229249014</v>
      </c>
      <c r="Y222" s="156">
        <v>8</v>
      </c>
      <c r="Z222" s="156">
        <v>39</v>
      </c>
      <c r="AA222" s="156">
        <v>51</v>
      </c>
      <c r="AB222" s="214">
        <v>21548</v>
      </c>
      <c r="AC222" s="181">
        <v>1119755</v>
      </c>
      <c r="AD222" s="198">
        <f t="shared" si="94"/>
        <v>51.965611657694453</v>
      </c>
      <c r="AE222" s="156">
        <v>8</v>
      </c>
      <c r="AF222" s="156">
        <v>59</v>
      </c>
      <c r="AG222" s="156">
        <v>81</v>
      </c>
      <c r="AH222" s="250">
        <v>22550</v>
      </c>
      <c r="AI222" s="180">
        <v>1105591</v>
      </c>
      <c r="AJ222" s="199">
        <f t="shared" si="95"/>
        <v>49.028425720620845</v>
      </c>
      <c r="AK222" s="156">
        <v>8</v>
      </c>
      <c r="AL222" s="156">
        <v>63</v>
      </c>
      <c r="AM222" s="156">
        <v>89</v>
      </c>
      <c r="AN222" s="232">
        <f t="shared" si="96"/>
        <v>118558</v>
      </c>
      <c r="AO222" s="200">
        <f t="shared" si="97"/>
        <v>8080543</v>
      </c>
      <c r="AP222" s="196">
        <f t="shared" si="98"/>
        <v>68.156876802915022</v>
      </c>
      <c r="AQ222" s="156">
        <v>5</v>
      </c>
      <c r="AR222" s="156">
        <v>32</v>
      </c>
      <c r="AS222" s="237">
        <v>42</v>
      </c>
      <c r="AT222" s="189"/>
      <c r="AU222" s="175"/>
      <c r="AV222" s="123"/>
      <c r="AW222" s="123"/>
      <c r="AX222" s="123"/>
      <c r="AY222" s="123"/>
      <c r="AZ222" s="123"/>
      <c r="BA222" s="123"/>
      <c r="BB222" s="123"/>
      <c r="BC222" s="123"/>
      <c r="BD222" s="123"/>
      <c r="BE222" s="123"/>
      <c r="BW222"/>
      <c r="BX222"/>
      <c r="BY222"/>
    </row>
    <row r="223" spans="1:77" s="184" customFormat="1" ht="15.75" customHeight="1" x14ac:dyDescent="0.15">
      <c r="A223" s="177">
        <v>12</v>
      </c>
      <c r="B223" s="195" t="s">
        <v>678</v>
      </c>
      <c r="C223" s="195" t="s">
        <v>271</v>
      </c>
      <c r="D223" s="88">
        <v>10826</v>
      </c>
      <c r="E223" s="148">
        <v>654549</v>
      </c>
      <c r="F223" s="196">
        <f t="shared" si="91"/>
        <v>60.460835026787365</v>
      </c>
      <c r="G223" s="156">
        <v>5</v>
      </c>
      <c r="H223" s="156">
        <v>34</v>
      </c>
      <c r="I223" s="156">
        <v>55</v>
      </c>
      <c r="J223" s="88">
        <v>11423</v>
      </c>
      <c r="K223" s="149">
        <v>570738</v>
      </c>
      <c r="L223" s="197">
        <f t="shared" si="99"/>
        <v>49.963932417053314</v>
      </c>
      <c r="M223" s="156">
        <v>6</v>
      </c>
      <c r="N223" s="156">
        <v>55</v>
      </c>
      <c r="O223" s="156">
        <v>80</v>
      </c>
      <c r="P223" s="88">
        <v>11690</v>
      </c>
      <c r="Q223" s="178">
        <v>678246</v>
      </c>
      <c r="R223" s="179">
        <f t="shared" si="92"/>
        <v>58.019332763045341</v>
      </c>
      <c r="S223" s="156">
        <v>6</v>
      </c>
      <c r="T223" s="156">
        <v>46</v>
      </c>
      <c r="U223" s="156">
        <v>62</v>
      </c>
      <c r="V223" s="90">
        <v>12216</v>
      </c>
      <c r="W223" s="114">
        <v>950632</v>
      </c>
      <c r="X223" s="44">
        <f t="shared" si="93"/>
        <v>77.818598559266533</v>
      </c>
      <c r="Y223" s="156">
        <v>5</v>
      </c>
      <c r="Z223" s="156">
        <v>28</v>
      </c>
      <c r="AA223" s="156">
        <v>34</v>
      </c>
      <c r="AB223" s="214">
        <v>12470</v>
      </c>
      <c r="AC223" s="181">
        <v>911105</v>
      </c>
      <c r="AD223" s="198">
        <f t="shared" si="94"/>
        <v>73.063753007217315</v>
      </c>
      <c r="AE223" s="156">
        <v>6</v>
      </c>
      <c r="AF223" s="156">
        <v>39</v>
      </c>
      <c r="AG223" s="156">
        <v>48</v>
      </c>
      <c r="AH223" s="250">
        <v>12679</v>
      </c>
      <c r="AI223" s="180">
        <v>680589</v>
      </c>
      <c r="AJ223" s="199">
        <f t="shared" si="95"/>
        <v>53.67844467229277</v>
      </c>
      <c r="AK223" s="156">
        <v>7</v>
      </c>
      <c r="AL223" s="156">
        <v>58</v>
      </c>
      <c r="AM223" s="156">
        <v>79</v>
      </c>
      <c r="AN223" s="232">
        <f t="shared" si="96"/>
        <v>71304</v>
      </c>
      <c r="AO223" s="200">
        <f t="shared" si="97"/>
        <v>4445859</v>
      </c>
      <c r="AP223" s="196">
        <f t="shared" si="98"/>
        <v>62.350765735442614</v>
      </c>
      <c r="AQ223" s="156">
        <v>6</v>
      </c>
      <c r="AR223" s="156">
        <v>42</v>
      </c>
      <c r="AS223" s="237">
        <v>56</v>
      </c>
      <c r="AT223" s="189"/>
      <c r="AU223" s="177"/>
    </row>
    <row r="224" spans="1:77" s="147" customFormat="1" ht="15.75" customHeight="1" x14ac:dyDescent="0.2">
      <c r="A224" s="177">
        <v>12</v>
      </c>
      <c r="B224" s="195" t="s">
        <v>173</v>
      </c>
      <c r="C224" s="195" t="s">
        <v>10</v>
      </c>
      <c r="D224" s="88">
        <v>1934</v>
      </c>
      <c r="E224" s="148">
        <v>107163</v>
      </c>
      <c r="F224" s="196">
        <f t="shared" si="91"/>
        <v>55.410031023784903</v>
      </c>
      <c r="G224" s="156">
        <v>6</v>
      </c>
      <c r="H224" s="156">
        <v>40</v>
      </c>
      <c r="I224" s="156">
        <v>62</v>
      </c>
      <c r="J224" s="88">
        <v>1961</v>
      </c>
      <c r="K224" s="149">
        <v>115292</v>
      </c>
      <c r="L224" s="197">
        <f t="shared" si="99"/>
        <v>58.79245283018868</v>
      </c>
      <c r="M224" s="156">
        <v>5</v>
      </c>
      <c r="N224" s="156">
        <v>44</v>
      </c>
      <c r="O224" s="156">
        <v>62</v>
      </c>
      <c r="P224" s="88">
        <v>1981</v>
      </c>
      <c r="Q224" s="178">
        <v>135774</v>
      </c>
      <c r="R224" s="179">
        <f t="shared" si="92"/>
        <v>68.538112064613827</v>
      </c>
      <c r="S224" s="156">
        <v>5</v>
      </c>
      <c r="T224" s="156">
        <v>30</v>
      </c>
      <c r="U224" s="156">
        <v>39</v>
      </c>
      <c r="V224" s="90">
        <v>2035</v>
      </c>
      <c r="W224" s="114">
        <v>127888</v>
      </c>
      <c r="X224" s="44">
        <f t="shared" si="93"/>
        <v>62.844226044226048</v>
      </c>
      <c r="Y224" s="156">
        <v>7</v>
      </c>
      <c r="Z224" s="156">
        <v>35</v>
      </c>
      <c r="AA224" s="156">
        <v>47</v>
      </c>
      <c r="AB224" s="214">
        <v>2039</v>
      </c>
      <c r="AC224" s="181">
        <v>128987</v>
      </c>
      <c r="AD224" s="198">
        <f t="shared" si="94"/>
        <v>63.259931338891612</v>
      </c>
      <c r="AE224" s="156">
        <v>7</v>
      </c>
      <c r="AF224" s="156">
        <v>47</v>
      </c>
      <c r="AG224" s="156">
        <v>64</v>
      </c>
      <c r="AH224" s="250">
        <v>2052</v>
      </c>
      <c r="AI224" s="180">
        <v>121766</v>
      </c>
      <c r="AJ224" s="199">
        <f t="shared" si="95"/>
        <v>59.340155945419106</v>
      </c>
      <c r="AK224" s="156">
        <v>6</v>
      </c>
      <c r="AL224" s="156">
        <v>50</v>
      </c>
      <c r="AM224" s="156">
        <v>68</v>
      </c>
      <c r="AN224" s="232">
        <f t="shared" si="96"/>
        <v>12002</v>
      </c>
      <c r="AO224" s="200">
        <f t="shared" si="97"/>
        <v>736870</v>
      </c>
      <c r="AP224" s="196">
        <f t="shared" si="98"/>
        <v>61.395600733211133</v>
      </c>
      <c r="AQ224" s="156">
        <v>7</v>
      </c>
      <c r="AR224" s="156">
        <v>45</v>
      </c>
      <c r="AS224" s="237">
        <v>60</v>
      </c>
      <c r="AT224" s="189"/>
      <c r="AU224" s="175"/>
      <c r="AV224" s="123"/>
      <c r="AW224" s="123"/>
      <c r="AX224" s="123"/>
      <c r="AY224" s="123"/>
      <c r="AZ224" s="123"/>
      <c r="BA224" s="123"/>
      <c r="BB224" s="123"/>
      <c r="BC224" s="123"/>
      <c r="BD224" s="123"/>
      <c r="BE224" s="123"/>
      <c r="BW224"/>
      <c r="BX224"/>
      <c r="BY224"/>
    </row>
    <row r="225" spans="1:77" s="147" customFormat="1" ht="15.75" customHeight="1" x14ac:dyDescent="0.2">
      <c r="A225" s="177">
        <v>12</v>
      </c>
      <c r="B225" s="195" t="s">
        <v>601</v>
      </c>
      <c r="C225" s="195" t="s">
        <v>2703</v>
      </c>
      <c r="D225" s="88">
        <v>6970</v>
      </c>
      <c r="E225" s="148">
        <v>245751</v>
      </c>
      <c r="F225" s="196">
        <f t="shared" si="91"/>
        <v>35.258393113342898</v>
      </c>
      <c r="G225" s="156">
        <v>8</v>
      </c>
      <c r="H225" s="156">
        <v>73</v>
      </c>
      <c r="I225" s="156">
        <v>110</v>
      </c>
      <c r="J225" s="88">
        <v>8210</v>
      </c>
      <c r="K225" s="149">
        <v>304474</v>
      </c>
      <c r="L225" s="197">
        <f t="shared" si="99"/>
        <v>37.0857490864799</v>
      </c>
      <c r="M225" s="156">
        <v>7</v>
      </c>
      <c r="N225" s="156">
        <v>73</v>
      </c>
      <c r="O225" s="156">
        <v>114</v>
      </c>
      <c r="P225" s="88">
        <v>9356</v>
      </c>
      <c r="Q225" s="178">
        <v>311028</v>
      </c>
      <c r="R225" s="179">
        <f t="shared" si="92"/>
        <v>33.243693886276183</v>
      </c>
      <c r="S225" s="156">
        <v>9</v>
      </c>
      <c r="T225" s="156">
        <v>81</v>
      </c>
      <c r="U225" s="156">
        <v>124</v>
      </c>
      <c r="V225" s="90">
        <v>9893</v>
      </c>
      <c r="W225" s="114">
        <v>739556</v>
      </c>
      <c r="X225" s="44">
        <f t="shared" si="93"/>
        <v>74.755483675325991</v>
      </c>
      <c r="Y225" s="156">
        <v>6</v>
      </c>
      <c r="Z225" s="156">
        <v>29</v>
      </c>
      <c r="AA225" s="156">
        <v>35</v>
      </c>
      <c r="AB225" s="214">
        <v>10584</v>
      </c>
      <c r="AC225" s="181">
        <v>779465</v>
      </c>
      <c r="AD225" s="198">
        <f t="shared" si="94"/>
        <v>73.64559712773999</v>
      </c>
      <c r="AE225" s="156">
        <v>5</v>
      </c>
      <c r="AF225" s="156">
        <v>38</v>
      </c>
      <c r="AG225" s="156">
        <v>47</v>
      </c>
      <c r="AH225" s="250">
        <v>11660</v>
      </c>
      <c r="AI225" s="180">
        <v>827717</v>
      </c>
      <c r="AJ225" s="199">
        <f t="shared" si="95"/>
        <v>70.987735849056605</v>
      </c>
      <c r="AK225" s="156">
        <v>5</v>
      </c>
      <c r="AL225" s="156">
        <v>40</v>
      </c>
      <c r="AM225" s="156">
        <v>51</v>
      </c>
      <c r="AN225" s="232">
        <f t="shared" si="96"/>
        <v>56673</v>
      </c>
      <c r="AO225" s="200">
        <f t="shared" si="97"/>
        <v>3207991</v>
      </c>
      <c r="AP225" s="196">
        <f t="shared" si="98"/>
        <v>56.605279409948302</v>
      </c>
      <c r="AQ225" s="156">
        <v>8</v>
      </c>
      <c r="AR225" s="156">
        <v>53</v>
      </c>
      <c r="AS225" s="237">
        <v>72</v>
      </c>
      <c r="AT225" s="189"/>
      <c r="AU225" s="175"/>
      <c r="AV225" s="123"/>
      <c r="AW225" s="123"/>
      <c r="AX225" s="123"/>
      <c r="AY225" s="123"/>
      <c r="AZ225" s="123"/>
      <c r="BA225" s="123"/>
      <c r="BB225" s="123"/>
      <c r="BC225" s="123"/>
      <c r="BD225" s="123"/>
      <c r="BE225" s="123"/>
      <c r="BW225"/>
      <c r="BX225"/>
      <c r="BY225"/>
    </row>
    <row r="226" spans="1:77" s="147" customFormat="1" ht="15.75" customHeight="1" x14ac:dyDescent="0.2">
      <c r="A226" s="177">
        <v>12</v>
      </c>
      <c r="B226" s="195" t="s">
        <v>574</v>
      </c>
      <c r="C226" s="195" t="s">
        <v>169</v>
      </c>
      <c r="D226" s="88">
        <v>12054</v>
      </c>
      <c r="E226" s="148">
        <v>415233</v>
      </c>
      <c r="F226" s="196">
        <f t="shared" si="91"/>
        <v>34.447735191637634</v>
      </c>
      <c r="G226" s="156">
        <v>9</v>
      </c>
      <c r="H226" s="156">
        <v>76</v>
      </c>
      <c r="I226" s="156">
        <v>114</v>
      </c>
      <c r="J226" s="88">
        <v>12208</v>
      </c>
      <c r="K226" s="149">
        <v>407194</v>
      </c>
      <c r="L226" s="197">
        <f t="shared" si="99"/>
        <v>33.354685452162514</v>
      </c>
      <c r="M226" s="156">
        <v>9</v>
      </c>
      <c r="N226" s="156">
        <v>82</v>
      </c>
      <c r="O226" s="156">
        <v>127</v>
      </c>
      <c r="P226" s="88">
        <v>12429</v>
      </c>
      <c r="Q226" s="178">
        <v>447395</v>
      </c>
      <c r="R226" s="179">
        <f t="shared" si="92"/>
        <v>35.996057607208947</v>
      </c>
      <c r="S226" s="156">
        <v>7</v>
      </c>
      <c r="T226" s="156">
        <v>75</v>
      </c>
      <c r="U226" s="156">
        <v>113</v>
      </c>
      <c r="V226" s="90">
        <v>12489</v>
      </c>
      <c r="W226" s="114">
        <v>351690</v>
      </c>
      <c r="X226" s="44">
        <f t="shared" si="93"/>
        <v>28.159980783089118</v>
      </c>
      <c r="Y226" s="156">
        <v>13</v>
      </c>
      <c r="Z226" s="156">
        <v>99</v>
      </c>
      <c r="AA226" s="156">
        <v>152</v>
      </c>
      <c r="AB226" s="214">
        <v>12577</v>
      </c>
      <c r="AC226" s="181">
        <v>630287</v>
      </c>
      <c r="AD226" s="198">
        <f t="shared" si="94"/>
        <v>50.11425618191938</v>
      </c>
      <c r="AE226" s="156">
        <v>9</v>
      </c>
      <c r="AF226" s="156">
        <v>61</v>
      </c>
      <c r="AG226" s="156">
        <v>88</v>
      </c>
      <c r="AH226" s="250">
        <v>12817</v>
      </c>
      <c r="AI226" s="180">
        <v>512389</v>
      </c>
      <c r="AJ226" s="199">
        <f t="shared" si="95"/>
        <v>39.977295779043459</v>
      </c>
      <c r="AK226" s="156">
        <v>10</v>
      </c>
      <c r="AL226" s="156">
        <v>78</v>
      </c>
      <c r="AM226" s="156">
        <v>119</v>
      </c>
      <c r="AN226" s="232">
        <f t="shared" si="96"/>
        <v>74574</v>
      </c>
      <c r="AO226" s="200">
        <f t="shared" si="97"/>
        <v>2764188</v>
      </c>
      <c r="AP226" s="196">
        <f t="shared" si="98"/>
        <v>37.066377021482019</v>
      </c>
      <c r="AQ226" s="156">
        <v>9</v>
      </c>
      <c r="AR226" s="156">
        <v>78</v>
      </c>
      <c r="AS226" s="237">
        <v>119</v>
      </c>
      <c r="AT226" s="189"/>
      <c r="AU226" s="175"/>
      <c r="AV226" s="123"/>
      <c r="AW226" s="123"/>
      <c r="AX226" s="123"/>
      <c r="AY226" s="123"/>
      <c r="AZ226" s="123"/>
      <c r="BA226" s="123"/>
      <c r="BB226" s="123"/>
      <c r="BC226" s="123"/>
      <c r="BD226" s="123"/>
      <c r="BE226" s="123"/>
      <c r="BW226"/>
      <c r="BX226"/>
      <c r="BY226"/>
    </row>
    <row r="227" spans="1:77" s="147" customFormat="1" ht="15.75" customHeight="1" x14ac:dyDescent="0.2">
      <c r="A227" s="177">
        <v>12</v>
      </c>
      <c r="B227" s="195" t="s">
        <v>358</v>
      </c>
      <c r="C227" s="195" t="s">
        <v>2740</v>
      </c>
      <c r="D227" s="88">
        <v>8099</v>
      </c>
      <c r="E227" s="148">
        <v>233848</v>
      </c>
      <c r="F227" s="196">
        <f t="shared" si="91"/>
        <v>28.873688109643165</v>
      </c>
      <c r="G227" s="156">
        <v>11</v>
      </c>
      <c r="H227" s="156">
        <v>92</v>
      </c>
      <c r="I227" s="156">
        <v>138</v>
      </c>
      <c r="J227" s="88">
        <v>8178</v>
      </c>
      <c r="K227" s="149">
        <v>233067</v>
      </c>
      <c r="L227" s="197">
        <f t="shared" si="99"/>
        <v>28.499266324284665</v>
      </c>
      <c r="M227" s="156">
        <v>10</v>
      </c>
      <c r="N227" s="156">
        <v>95</v>
      </c>
      <c r="O227" s="156">
        <v>145</v>
      </c>
      <c r="P227" s="88">
        <v>8336</v>
      </c>
      <c r="Q227" s="178">
        <v>238953</v>
      </c>
      <c r="R227" s="179">
        <f t="shared" si="92"/>
        <v>28.665187140115162</v>
      </c>
      <c r="S227" s="156">
        <v>11</v>
      </c>
      <c r="T227" s="156">
        <v>92</v>
      </c>
      <c r="U227" s="156">
        <v>143</v>
      </c>
      <c r="V227" s="90">
        <v>8599</v>
      </c>
      <c r="W227" s="114">
        <v>301709</v>
      </c>
      <c r="X227" s="44">
        <f t="shared" si="93"/>
        <v>35.086521688568439</v>
      </c>
      <c r="Y227" s="156">
        <v>10</v>
      </c>
      <c r="Z227" s="156">
        <v>79</v>
      </c>
      <c r="AA227" s="156">
        <v>117</v>
      </c>
      <c r="AB227" s="214">
        <v>8942</v>
      </c>
      <c r="AC227" s="181">
        <v>277183</v>
      </c>
      <c r="AD227" s="198">
        <f t="shared" si="94"/>
        <v>30.99787519570566</v>
      </c>
      <c r="AE227" s="156">
        <v>11</v>
      </c>
      <c r="AF227" s="156">
        <v>94</v>
      </c>
      <c r="AG227" s="156">
        <v>146</v>
      </c>
      <c r="AH227" s="250">
        <v>9192</v>
      </c>
      <c r="AI227" s="180">
        <v>423738</v>
      </c>
      <c r="AJ227" s="199">
        <f t="shared" si="95"/>
        <v>46.098563968668408</v>
      </c>
      <c r="AK227" s="156">
        <v>9</v>
      </c>
      <c r="AL227" s="156">
        <v>69</v>
      </c>
      <c r="AM227" s="156">
        <v>99</v>
      </c>
      <c r="AN227" s="232">
        <f t="shared" si="96"/>
        <v>51346</v>
      </c>
      <c r="AO227" s="200">
        <f t="shared" si="97"/>
        <v>1708498</v>
      </c>
      <c r="AP227" s="196">
        <f t="shared" si="98"/>
        <v>33.274218050091534</v>
      </c>
      <c r="AQ227" s="156">
        <v>10</v>
      </c>
      <c r="AR227" s="156">
        <v>86</v>
      </c>
      <c r="AS227" s="237">
        <v>137</v>
      </c>
      <c r="AT227" s="189"/>
      <c r="AU227" s="175"/>
      <c r="AV227" s="123"/>
      <c r="AW227" s="123"/>
      <c r="AX227" s="123"/>
      <c r="AY227" s="123"/>
      <c r="AZ227" s="123"/>
      <c r="BA227" s="123"/>
      <c r="BB227" s="123"/>
      <c r="BC227" s="123"/>
      <c r="BD227" s="123"/>
      <c r="BE227" s="123"/>
      <c r="BW227"/>
      <c r="BX227"/>
      <c r="BY227"/>
    </row>
    <row r="228" spans="1:77" s="184" customFormat="1" ht="15.75" customHeight="1" x14ac:dyDescent="0.15">
      <c r="A228" s="177">
        <v>12</v>
      </c>
      <c r="B228" s="195" t="s">
        <v>845</v>
      </c>
      <c r="C228" s="195" t="s">
        <v>118</v>
      </c>
      <c r="D228" s="88">
        <v>3304</v>
      </c>
      <c r="E228" s="148">
        <v>128074</v>
      </c>
      <c r="F228" s="196">
        <f t="shared" si="91"/>
        <v>38.763317191283292</v>
      </c>
      <c r="G228" s="156">
        <v>7</v>
      </c>
      <c r="H228" s="156">
        <v>65</v>
      </c>
      <c r="I228" s="156">
        <v>100</v>
      </c>
      <c r="J228" s="88">
        <v>3516</v>
      </c>
      <c r="K228" s="149">
        <v>122278</v>
      </c>
      <c r="L228" s="197">
        <f t="shared" si="99"/>
        <v>34.77758816837315</v>
      </c>
      <c r="M228" s="156">
        <v>8</v>
      </c>
      <c r="N228" s="156">
        <v>78</v>
      </c>
      <c r="O228" s="156">
        <v>122</v>
      </c>
      <c r="P228" s="88">
        <v>3609</v>
      </c>
      <c r="Q228" s="178">
        <v>114928</v>
      </c>
      <c r="R228" s="179">
        <f t="shared" si="92"/>
        <v>31.844832363535605</v>
      </c>
      <c r="S228" s="156">
        <v>10</v>
      </c>
      <c r="T228" s="156">
        <v>82</v>
      </c>
      <c r="U228" s="156">
        <v>127</v>
      </c>
      <c r="V228" s="90">
        <v>3752</v>
      </c>
      <c r="W228" s="114">
        <v>119035</v>
      </c>
      <c r="X228" s="44">
        <f t="shared" si="93"/>
        <v>31.725746268656717</v>
      </c>
      <c r="Y228" s="156">
        <v>11</v>
      </c>
      <c r="Z228" s="156">
        <v>89</v>
      </c>
      <c r="AA228" s="156">
        <v>135</v>
      </c>
      <c r="AB228" s="214">
        <v>3756</v>
      </c>
      <c r="AC228" s="181">
        <v>126993</v>
      </c>
      <c r="AD228" s="198">
        <f t="shared" si="94"/>
        <v>33.810702875399357</v>
      </c>
      <c r="AE228" s="156">
        <v>10</v>
      </c>
      <c r="AF228" s="156">
        <v>89</v>
      </c>
      <c r="AG228" s="156">
        <v>136</v>
      </c>
      <c r="AH228" s="250">
        <v>3760</v>
      </c>
      <c r="AI228" s="180">
        <v>79451</v>
      </c>
      <c r="AJ228" s="199">
        <f t="shared" si="95"/>
        <v>21.130585106382977</v>
      </c>
      <c r="AK228" s="156">
        <v>12</v>
      </c>
      <c r="AL228" s="156">
        <v>121</v>
      </c>
      <c r="AM228" s="156">
        <v>190</v>
      </c>
      <c r="AN228" s="232">
        <f t="shared" si="96"/>
        <v>21697</v>
      </c>
      <c r="AO228" s="200">
        <f t="shared" si="97"/>
        <v>690759</v>
      </c>
      <c r="AP228" s="196">
        <f t="shared" si="98"/>
        <v>31.836613356685255</v>
      </c>
      <c r="AQ228" s="156">
        <v>11</v>
      </c>
      <c r="AR228" s="156">
        <v>93</v>
      </c>
      <c r="AS228" s="237">
        <v>144</v>
      </c>
      <c r="AT228" s="189"/>
      <c r="AU228" s="177"/>
    </row>
    <row r="229" spans="1:77" s="147" customFormat="1" ht="15.75" customHeight="1" x14ac:dyDescent="0.2">
      <c r="A229" s="177">
        <v>12</v>
      </c>
      <c r="B229" s="195" t="s">
        <v>571</v>
      </c>
      <c r="C229" s="195" t="s">
        <v>10</v>
      </c>
      <c r="D229" s="88">
        <v>1974</v>
      </c>
      <c r="E229" s="148">
        <v>61031</v>
      </c>
      <c r="F229" s="196">
        <f t="shared" si="91"/>
        <v>30.917426545086119</v>
      </c>
      <c r="G229" s="156">
        <v>10</v>
      </c>
      <c r="H229" s="156">
        <v>86</v>
      </c>
      <c r="I229" s="156">
        <v>130</v>
      </c>
      <c r="J229" s="88">
        <v>1990</v>
      </c>
      <c r="K229" s="149">
        <v>46984</v>
      </c>
      <c r="L229" s="197">
        <f t="shared" si="99"/>
        <v>23.610050251256283</v>
      </c>
      <c r="M229" s="156">
        <v>12</v>
      </c>
      <c r="N229" s="156">
        <v>104</v>
      </c>
      <c r="O229" s="156">
        <v>162</v>
      </c>
      <c r="P229" s="88">
        <v>2008</v>
      </c>
      <c r="Q229" s="178">
        <v>68999</v>
      </c>
      <c r="R229" s="179">
        <f t="shared" si="92"/>
        <v>34.362051792828687</v>
      </c>
      <c r="S229" s="156">
        <v>8</v>
      </c>
      <c r="T229" s="156">
        <v>76</v>
      </c>
      <c r="U229" s="156">
        <v>117</v>
      </c>
      <c r="V229" s="90">
        <v>2040</v>
      </c>
      <c r="W229" s="114">
        <v>49098</v>
      </c>
      <c r="X229" s="44">
        <f t="shared" si="93"/>
        <v>24.067647058823528</v>
      </c>
      <c r="Y229" s="156">
        <v>14</v>
      </c>
      <c r="Z229" s="156">
        <v>108</v>
      </c>
      <c r="AA229" s="156">
        <v>169</v>
      </c>
      <c r="AB229" s="214">
        <v>2048</v>
      </c>
      <c r="AC229" s="181">
        <v>41885</v>
      </c>
      <c r="AD229" s="198">
        <f t="shared" si="94"/>
        <v>20.45166015625</v>
      </c>
      <c r="AE229" s="156">
        <v>13</v>
      </c>
      <c r="AF229" s="156">
        <v>120</v>
      </c>
      <c r="AG229" s="156">
        <v>188</v>
      </c>
      <c r="AH229" s="250">
        <v>2047</v>
      </c>
      <c r="AI229" s="180">
        <v>47048</v>
      </c>
      <c r="AJ229" s="199">
        <f t="shared" si="95"/>
        <v>22.983878847093308</v>
      </c>
      <c r="AK229" s="156">
        <v>11</v>
      </c>
      <c r="AL229" s="156">
        <v>117</v>
      </c>
      <c r="AM229" s="156">
        <v>182</v>
      </c>
      <c r="AN229" s="232">
        <f t="shared" si="96"/>
        <v>12107</v>
      </c>
      <c r="AO229" s="200">
        <f t="shared" si="97"/>
        <v>315045</v>
      </c>
      <c r="AP229" s="196">
        <f t="shared" si="98"/>
        <v>26.021722970182537</v>
      </c>
      <c r="AQ229" s="156">
        <v>12</v>
      </c>
      <c r="AR229" s="156">
        <v>105</v>
      </c>
      <c r="AS229" s="237">
        <v>165</v>
      </c>
      <c r="AT229" s="189"/>
      <c r="AU229" s="175"/>
      <c r="AV229" s="123"/>
      <c r="AW229" s="123"/>
      <c r="AX229" s="123"/>
      <c r="AY229" s="123"/>
      <c r="AZ229" s="123"/>
      <c r="BA229" s="123"/>
      <c r="BB229" s="123"/>
      <c r="BC229" s="123"/>
      <c r="BD229" s="123"/>
      <c r="BE229" s="123"/>
      <c r="BW229"/>
      <c r="BX229"/>
      <c r="BY229"/>
    </row>
    <row r="230" spans="1:77" s="147" customFormat="1" ht="15.75" customHeight="1" x14ac:dyDescent="0.2">
      <c r="A230" s="177">
        <v>12</v>
      </c>
      <c r="B230" s="195" t="s">
        <v>192</v>
      </c>
      <c r="C230" s="195" t="s">
        <v>2703</v>
      </c>
      <c r="D230" s="88">
        <v>3967</v>
      </c>
      <c r="E230" s="148">
        <v>45816</v>
      </c>
      <c r="F230" s="196">
        <f t="shared" si="91"/>
        <v>11.54928157297706</v>
      </c>
      <c r="G230" s="156">
        <v>13</v>
      </c>
      <c r="H230" s="156">
        <v>135</v>
      </c>
      <c r="I230" s="156">
        <v>225</v>
      </c>
      <c r="J230" s="88">
        <v>3978</v>
      </c>
      <c r="K230" s="149">
        <v>101489</v>
      </c>
      <c r="L230" s="197">
        <f t="shared" si="99"/>
        <v>25.512569130216189</v>
      </c>
      <c r="M230" s="156">
        <v>11</v>
      </c>
      <c r="N230" s="156">
        <v>102</v>
      </c>
      <c r="O230" s="156">
        <v>154</v>
      </c>
      <c r="P230" s="88">
        <v>4114</v>
      </c>
      <c r="Q230" s="178">
        <v>102923</v>
      </c>
      <c r="R230" s="179">
        <f t="shared" si="92"/>
        <v>25.017744287797765</v>
      </c>
      <c r="S230" s="156">
        <v>12</v>
      </c>
      <c r="T230" s="156">
        <v>101</v>
      </c>
      <c r="U230" s="156">
        <v>157</v>
      </c>
      <c r="V230" s="90">
        <v>4268</v>
      </c>
      <c r="W230" s="114">
        <v>126572</v>
      </c>
      <c r="X230" s="44">
        <f t="shared" si="93"/>
        <v>29.656044985941893</v>
      </c>
      <c r="Y230" s="156">
        <v>12</v>
      </c>
      <c r="Z230" s="156">
        <v>95</v>
      </c>
      <c r="AA230" s="156">
        <v>146</v>
      </c>
      <c r="AB230" s="214">
        <v>4612</v>
      </c>
      <c r="AC230" s="181">
        <v>116631</v>
      </c>
      <c r="AD230" s="198">
        <f t="shared" si="94"/>
        <v>25.288594969644407</v>
      </c>
      <c r="AE230" s="156">
        <v>12</v>
      </c>
      <c r="AF230" s="156">
        <v>112</v>
      </c>
      <c r="AG230" s="156">
        <v>172</v>
      </c>
      <c r="AH230" s="250">
        <v>5050</v>
      </c>
      <c r="AI230" s="180">
        <v>60477</v>
      </c>
      <c r="AJ230" s="199">
        <f t="shared" si="95"/>
        <v>11.975643564356435</v>
      </c>
      <c r="AK230" s="156">
        <v>13</v>
      </c>
      <c r="AL230" s="156">
        <v>146</v>
      </c>
      <c r="AM230" s="177">
        <v>237</v>
      </c>
      <c r="AN230" s="232">
        <f t="shared" si="96"/>
        <v>25989</v>
      </c>
      <c r="AO230" s="200">
        <f t="shared" si="97"/>
        <v>553908</v>
      </c>
      <c r="AP230" s="196">
        <f t="shared" si="98"/>
        <v>21.313170956943321</v>
      </c>
      <c r="AQ230" s="156">
        <v>13</v>
      </c>
      <c r="AR230" s="156">
        <v>118</v>
      </c>
      <c r="AS230" s="237">
        <v>186</v>
      </c>
      <c r="AT230" s="189"/>
      <c r="AU230" s="175"/>
      <c r="AV230" s="123"/>
      <c r="AW230" s="123"/>
      <c r="AX230" s="123"/>
      <c r="AY230" s="123"/>
      <c r="AZ230" s="123"/>
      <c r="BA230" s="123"/>
      <c r="BB230" s="123"/>
      <c r="BC230" s="123"/>
      <c r="BD230" s="123"/>
      <c r="BE230" s="123"/>
      <c r="BW230"/>
      <c r="BX230"/>
      <c r="BY230"/>
    </row>
    <row r="231" spans="1:77" s="147" customFormat="1" ht="15.75" customHeight="1" x14ac:dyDescent="0.2">
      <c r="A231" s="177">
        <v>12</v>
      </c>
      <c r="B231" s="195" t="s">
        <v>93</v>
      </c>
      <c r="C231" s="195" t="s">
        <v>2703</v>
      </c>
      <c r="D231" s="88">
        <v>10844</v>
      </c>
      <c r="E231" s="148">
        <v>216344</v>
      </c>
      <c r="F231" s="196">
        <f t="shared" si="91"/>
        <v>19.950571744743637</v>
      </c>
      <c r="G231" s="156">
        <v>12</v>
      </c>
      <c r="H231" s="156">
        <v>113</v>
      </c>
      <c r="I231" s="156">
        <v>180</v>
      </c>
      <c r="J231" s="88">
        <v>11422</v>
      </c>
      <c r="K231" s="149">
        <v>182304</v>
      </c>
      <c r="L231" s="197">
        <f t="shared" si="99"/>
        <v>15.960777447032044</v>
      </c>
      <c r="M231" s="156">
        <v>13</v>
      </c>
      <c r="N231" s="156">
        <v>126</v>
      </c>
      <c r="O231" s="156">
        <v>204</v>
      </c>
      <c r="P231" s="88">
        <v>12120</v>
      </c>
      <c r="Q231" s="178">
        <v>145723</v>
      </c>
      <c r="R231" s="179">
        <f t="shared" si="92"/>
        <v>12.023349834983499</v>
      </c>
      <c r="S231" s="156">
        <v>13</v>
      </c>
      <c r="T231" s="156">
        <v>137</v>
      </c>
      <c r="U231" s="177">
        <v>228</v>
      </c>
      <c r="V231" s="90">
        <v>12735</v>
      </c>
      <c r="W231" s="114">
        <v>118457</v>
      </c>
      <c r="X231" s="44">
        <f t="shared" si="93"/>
        <v>9.301688260698862</v>
      </c>
      <c r="Y231" s="156">
        <v>15</v>
      </c>
      <c r="Z231" s="156">
        <v>149</v>
      </c>
      <c r="AA231" s="177">
        <v>247</v>
      </c>
      <c r="AB231" s="214">
        <v>13251</v>
      </c>
      <c r="AC231" s="181">
        <v>141103</v>
      </c>
      <c r="AD231" s="198">
        <f t="shared" si="94"/>
        <v>10.648479360048299</v>
      </c>
      <c r="AE231" s="156">
        <v>14</v>
      </c>
      <c r="AF231" s="156">
        <v>149</v>
      </c>
      <c r="AG231" s="177">
        <v>245</v>
      </c>
      <c r="AH231" s="250">
        <v>13776</v>
      </c>
      <c r="AI231" s="180">
        <v>103512</v>
      </c>
      <c r="AJ231" s="199">
        <f t="shared" si="95"/>
        <v>7.513937282229965</v>
      </c>
      <c r="AK231" s="156">
        <v>14</v>
      </c>
      <c r="AL231" s="156">
        <v>158</v>
      </c>
      <c r="AM231" s="177">
        <v>261</v>
      </c>
      <c r="AN231" s="232">
        <f t="shared" si="96"/>
        <v>74148</v>
      </c>
      <c r="AO231" s="200">
        <f t="shared" si="97"/>
        <v>907443</v>
      </c>
      <c r="AP231" s="196">
        <f t="shared" si="98"/>
        <v>12.238266709823597</v>
      </c>
      <c r="AQ231" s="156">
        <v>14</v>
      </c>
      <c r="AR231" s="156">
        <v>143</v>
      </c>
      <c r="AS231" s="241">
        <v>234</v>
      </c>
      <c r="AT231" s="189"/>
      <c r="AU231" s="175"/>
      <c r="AV231" s="123"/>
      <c r="AW231" s="123"/>
      <c r="AX231" s="123"/>
      <c r="AY231" s="123"/>
      <c r="AZ231" s="123"/>
      <c r="BA231" s="123"/>
      <c r="BB231" s="123"/>
      <c r="BC231" s="123"/>
      <c r="BD231" s="123"/>
      <c r="BE231" s="123"/>
      <c r="BW231"/>
      <c r="BX231"/>
      <c r="BY231"/>
    </row>
    <row r="232" spans="1:77" s="147" customFormat="1" ht="15.75" customHeight="1" x14ac:dyDescent="0.2">
      <c r="A232" s="177">
        <v>12</v>
      </c>
      <c r="B232" s="195" t="s">
        <v>100</v>
      </c>
      <c r="C232" s="195" t="s">
        <v>101</v>
      </c>
      <c r="D232" s="88">
        <v>3616</v>
      </c>
      <c r="E232" s="148">
        <v>27932</v>
      </c>
      <c r="F232" s="196">
        <f t="shared" si="91"/>
        <v>7.7245575221238942</v>
      </c>
      <c r="G232" s="156">
        <v>14</v>
      </c>
      <c r="H232" s="156">
        <v>147</v>
      </c>
      <c r="I232" s="177">
        <v>245</v>
      </c>
      <c r="J232" s="88">
        <v>4024</v>
      </c>
      <c r="K232" s="149">
        <v>16918</v>
      </c>
      <c r="L232" s="197">
        <f t="shared" si="99"/>
        <v>4.2042743538767393</v>
      </c>
      <c r="M232" s="156">
        <v>14</v>
      </c>
      <c r="N232" s="156">
        <v>162</v>
      </c>
      <c r="O232" s="177">
        <v>268</v>
      </c>
      <c r="P232" s="88">
        <v>4198</v>
      </c>
      <c r="Q232" s="178">
        <v>6262</v>
      </c>
      <c r="R232" s="179">
        <f t="shared" si="92"/>
        <v>1.4916626965221533</v>
      </c>
      <c r="S232" s="156">
        <v>14</v>
      </c>
      <c r="T232" s="156">
        <v>181</v>
      </c>
      <c r="U232" s="177">
        <v>293</v>
      </c>
      <c r="V232" s="90">
        <v>4500</v>
      </c>
      <c r="W232" s="114">
        <v>203348</v>
      </c>
      <c r="X232" s="44">
        <f t="shared" si="93"/>
        <v>45.188444444444443</v>
      </c>
      <c r="Y232" s="156">
        <v>9</v>
      </c>
      <c r="Z232" s="156">
        <v>66</v>
      </c>
      <c r="AA232" s="156">
        <v>93</v>
      </c>
      <c r="AB232" s="214">
        <v>4640</v>
      </c>
      <c r="AC232" s="181">
        <v>7145</v>
      </c>
      <c r="AD232" s="198">
        <f t="shared" si="94"/>
        <v>1.5398706896551724</v>
      </c>
      <c r="AE232" s="156">
        <v>15</v>
      </c>
      <c r="AF232" s="156">
        <v>183</v>
      </c>
      <c r="AG232" s="177">
        <v>297</v>
      </c>
      <c r="AH232" s="250">
        <v>4716</v>
      </c>
      <c r="AI232" s="180">
        <v>2065</v>
      </c>
      <c r="AJ232" s="199">
        <f t="shared" si="95"/>
        <v>0.43787107718405427</v>
      </c>
      <c r="AK232" s="156">
        <v>15</v>
      </c>
      <c r="AL232" s="156">
        <v>186</v>
      </c>
      <c r="AM232" s="177">
        <v>300</v>
      </c>
      <c r="AN232" s="232">
        <f t="shared" si="96"/>
        <v>25694</v>
      </c>
      <c r="AO232" s="200">
        <f t="shared" si="97"/>
        <v>263670</v>
      </c>
      <c r="AP232" s="196">
        <f t="shared" si="98"/>
        <v>10.2619288549856</v>
      </c>
      <c r="AQ232" s="156">
        <v>15</v>
      </c>
      <c r="AR232" s="156">
        <v>150</v>
      </c>
      <c r="AS232" s="241">
        <v>249</v>
      </c>
      <c r="AT232" s="189"/>
      <c r="AU232" s="175"/>
      <c r="AV232" s="123"/>
      <c r="AW232" s="123"/>
      <c r="AX232" s="123"/>
      <c r="AY232" s="123"/>
      <c r="AZ232" s="123"/>
      <c r="BA232" s="123"/>
      <c r="BB232" s="123"/>
      <c r="BC232" s="123"/>
      <c r="BD232" s="123"/>
      <c r="BE232" s="123"/>
      <c r="BW232"/>
      <c r="BX232"/>
      <c r="BY232"/>
    </row>
    <row r="233" spans="1:77" s="106" customFormat="1" ht="15.75" customHeight="1" x14ac:dyDescent="0.15">
      <c r="B233" s="284" t="s">
        <v>1908</v>
      </c>
      <c r="G233" s="223">
        <v>15</v>
      </c>
      <c r="H233" s="106">
        <v>191</v>
      </c>
      <c r="I233" s="106">
        <v>309</v>
      </c>
      <c r="M233" s="106">
        <v>15</v>
      </c>
      <c r="O233" s="106">
        <v>307</v>
      </c>
      <c r="S233" s="106">
        <v>15</v>
      </c>
      <c r="U233" s="106">
        <v>308</v>
      </c>
      <c r="Y233" s="106">
        <v>15</v>
      </c>
      <c r="AA233" s="106">
        <v>310</v>
      </c>
      <c r="AE233" s="106">
        <v>15</v>
      </c>
      <c r="AG233" s="106">
        <v>308</v>
      </c>
      <c r="AH233" s="289">
        <f>SUM(AH218:AH232)</f>
        <v>121100</v>
      </c>
      <c r="AI233" s="293">
        <f>SUM(AI218:AI232)</f>
        <v>6742822</v>
      </c>
      <c r="AJ233" s="290">
        <f t="shared" si="95"/>
        <v>55.679785301403797</v>
      </c>
      <c r="AK233" s="106">
        <v>15</v>
      </c>
      <c r="AL233" s="106">
        <v>194</v>
      </c>
      <c r="AM233" s="106">
        <v>310</v>
      </c>
      <c r="AN233" s="289">
        <f>SUM(AN218:AN232)</f>
        <v>655744</v>
      </c>
      <c r="AO233" s="293">
        <f>SUM(AO218:AO232)</f>
        <v>36623436</v>
      </c>
      <c r="AP233" s="290">
        <f t="shared" si="98"/>
        <v>55.850203738044115</v>
      </c>
      <c r="AQ233" s="106">
        <v>15</v>
      </c>
      <c r="AR233" s="106">
        <v>203</v>
      </c>
      <c r="AS233" s="239">
        <v>321</v>
      </c>
    </row>
    <row r="234" spans="1:77" x14ac:dyDescent="0.2">
      <c r="G234" s="156"/>
      <c r="AH234" s="230"/>
      <c r="AN234" s="230"/>
      <c r="AS234" s="242"/>
    </row>
    <row r="235" spans="1:77" x14ac:dyDescent="0.2">
      <c r="B235" s="243" t="s">
        <v>1901</v>
      </c>
      <c r="C235" s="157"/>
      <c r="D235" s="157"/>
      <c r="E235" s="157"/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  <c r="Q235" s="157"/>
      <c r="R235" s="157"/>
      <c r="S235" s="157"/>
      <c r="T235" s="157"/>
      <c r="U235" s="157"/>
      <c r="V235" s="157"/>
      <c r="W235" s="157"/>
      <c r="X235" s="157"/>
      <c r="Y235" s="157"/>
      <c r="Z235" s="157"/>
      <c r="AA235" s="157"/>
      <c r="AB235" s="157"/>
      <c r="AC235" s="157"/>
      <c r="AD235" s="157"/>
      <c r="AE235" s="157"/>
      <c r="AF235" s="157"/>
      <c r="AG235" s="157"/>
      <c r="AH235" s="282"/>
      <c r="AI235" s="157"/>
      <c r="AJ235" s="157"/>
      <c r="AK235" s="157"/>
      <c r="AL235" s="157"/>
      <c r="AM235" s="157"/>
      <c r="AN235" s="282"/>
      <c r="AO235" s="157"/>
      <c r="AP235" s="157"/>
      <c r="AQ235" s="157"/>
      <c r="AR235" s="157"/>
      <c r="AS235" s="283"/>
    </row>
    <row r="236" spans="1:77" s="184" customFormat="1" ht="15.75" customHeight="1" x14ac:dyDescent="0.15">
      <c r="A236" s="177">
        <v>13</v>
      </c>
      <c r="B236" s="195" t="s">
        <v>155</v>
      </c>
      <c r="C236" s="195" t="s">
        <v>2697</v>
      </c>
      <c r="D236" s="88">
        <v>3316</v>
      </c>
      <c r="E236" s="148">
        <v>169168</v>
      </c>
      <c r="F236" s="196">
        <f t="shared" ref="F236:F265" si="100">E236/D236</f>
        <v>51.015681544028951</v>
      </c>
      <c r="G236" s="156">
        <v>5</v>
      </c>
      <c r="H236" s="156">
        <v>47</v>
      </c>
      <c r="I236" s="156">
        <v>71</v>
      </c>
      <c r="J236" s="88">
        <v>3354</v>
      </c>
      <c r="K236" s="149">
        <v>258902</v>
      </c>
      <c r="L236" s="197">
        <f t="shared" ref="L236:L265" si="101">K236/J236</f>
        <v>77.192009540846755</v>
      </c>
      <c r="M236" s="156">
        <v>6</v>
      </c>
      <c r="N236" s="156">
        <v>29</v>
      </c>
      <c r="O236" s="156">
        <v>39</v>
      </c>
      <c r="P236" s="88">
        <v>3492</v>
      </c>
      <c r="Q236" s="178">
        <v>157863</v>
      </c>
      <c r="R236" s="179">
        <f t="shared" ref="R236:R265" si="102">Q236/P236</f>
        <v>45.207044673539521</v>
      </c>
      <c r="S236" s="156">
        <v>10</v>
      </c>
      <c r="T236" s="156">
        <v>58</v>
      </c>
      <c r="U236" s="156">
        <v>81</v>
      </c>
      <c r="V236" s="90">
        <v>3643</v>
      </c>
      <c r="W236" s="114">
        <v>574455</v>
      </c>
      <c r="X236" s="44">
        <f t="shared" ref="X236:X265" si="103">W236/V236</f>
        <v>157.68734559429041</v>
      </c>
      <c r="Y236" s="156">
        <v>1</v>
      </c>
      <c r="Z236" s="156">
        <v>5</v>
      </c>
      <c r="AA236" s="156">
        <v>5</v>
      </c>
      <c r="AB236" s="214">
        <v>3693</v>
      </c>
      <c r="AC236" s="181">
        <v>461313</v>
      </c>
      <c r="AD236" s="198">
        <f t="shared" ref="AD236:AD265" si="104">AC236/AB236</f>
        <v>124.91551584077985</v>
      </c>
      <c r="AE236" s="156">
        <v>1</v>
      </c>
      <c r="AF236" s="156">
        <v>11</v>
      </c>
      <c r="AG236" s="156">
        <v>12</v>
      </c>
      <c r="AH236" s="250">
        <v>3738</v>
      </c>
      <c r="AI236" s="180">
        <v>853473</v>
      </c>
      <c r="AJ236" s="199">
        <f t="shared" ref="AJ236:AJ266" si="105">AI236/AH236</f>
        <v>228.32343499197432</v>
      </c>
      <c r="AK236" s="156">
        <v>1</v>
      </c>
      <c r="AL236" s="156">
        <v>3</v>
      </c>
      <c r="AM236" s="156">
        <v>4</v>
      </c>
      <c r="AN236" s="232">
        <f t="shared" ref="AN236:AN265" si="106">D236+J236+P236+V236+AB236+AH236</f>
        <v>21236</v>
      </c>
      <c r="AO236" s="200">
        <f t="shared" ref="AO236:AO265" si="107">E236+K236+Q236+W236+AC236+AI236</f>
        <v>2475174</v>
      </c>
      <c r="AP236" s="196">
        <f t="shared" ref="AP236:AP266" si="108">AO236/AN236</f>
        <v>116.55556601996609</v>
      </c>
      <c r="AQ236" s="156">
        <v>1</v>
      </c>
      <c r="AR236" s="156">
        <v>6</v>
      </c>
      <c r="AS236" s="237">
        <v>8</v>
      </c>
      <c r="AT236" s="189"/>
      <c r="AU236" s="177"/>
    </row>
    <row r="237" spans="1:77" s="184" customFormat="1" ht="15.75" customHeight="1" x14ac:dyDescent="0.15">
      <c r="A237" s="177">
        <v>13</v>
      </c>
      <c r="B237" s="195" t="s">
        <v>677</v>
      </c>
      <c r="C237" s="195" t="s">
        <v>2697</v>
      </c>
      <c r="D237" s="88">
        <v>3937</v>
      </c>
      <c r="E237" s="148">
        <v>191753</v>
      </c>
      <c r="F237" s="196">
        <f t="shared" si="100"/>
        <v>48.70535941071882</v>
      </c>
      <c r="G237" s="156">
        <v>10</v>
      </c>
      <c r="H237" s="156">
        <v>56</v>
      </c>
      <c r="I237" s="156">
        <v>81</v>
      </c>
      <c r="J237" s="88">
        <v>4012</v>
      </c>
      <c r="K237" s="149">
        <v>232151</v>
      </c>
      <c r="L237" s="197">
        <f t="shared" si="101"/>
        <v>57.864157527417746</v>
      </c>
      <c r="M237" s="156">
        <v>7</v>
      </c>
      <c r="N237" s="156">
        <v>46</v>
      </c>
      <c r="O237" s="156">
        <v>64</v>
      </c>
      <c r="P237" s="88">
        <v>4023</v>
      </c>
      <c r="Q237" s="178">
        <v>479450</v>
      </c>
      <c r="R237" s="179">
        <f t="shared" si="102"/>
        <v>119.17723092219737</v>
      </c>
      <c r="S237" s="156">
        <v>2</v>
      </c>
      <c r="T237" s="156">
        <v>7</v>
      </c>
      <c r="U237" s="156">
        <v>8</v>
      </c>
      <c r="V237" s="90">
        <v>4051</v>
      </c>
      <c r="W237" s="114">
        <v>506067</v>
      </c>
      <c r="X237" s="44">
        <f t="shared" si="103"/>
        <v>124.92396939027401</v>
      </c>
      <c r="Y237" s="156">
        <v>2</v>
      </c>
      <c r="Z237" s="156">
        <v>10</v>
      </c>
      <c r="AA237" s="156">
        <v>12</v>
      </c>
      <c r="AB237" s="214">
        <v>4111</v>
      </c>
      <c r="AC237" s="181">
        <v>455078</v>
      </c>
      <c r="AD237" s="198">
        <f t="shared" si="104"/>
        <v>110.69764047676965</v>
      </c>
      <c r="AE237" s="156">
        <v>2</v>
      </c>
      <c r="AF237" s="156">
        <v>12</v>
      </c>
      <c r="AG237" s="156">
        <v>16</v>
      </c>
      <c r="AH237" s="250">
        <v>4203</v>
      </c>
      <c r="AI237" s="180">
        <v>405621</v>
      </c>
      <c r="AJ237" s="199">
        <f t="shared" si="105"/>
        <v>96.507494646680939</v>
      </c>
      <c r="AK237" s="156">
        <v>3</v>
      </c>
      <c r="AL237" s="156">
        <v>18</v>
      </c>
      <c r="AM237" s="156">
        <v>24</v>
      </c>
      <c r="AN237" s="232">
        <f t="shared" si="106"/>
        <v>24337</v>
      </c>
      <c r="AO237" s="200">
        <f t="shared" si="107"/>
        <v>2270120</v>
      </c>
      <c r="AP237" s="196">
        <f t="shared" si="108"/>
        <v>93.278547068249992</v>
      </c>
      <c r="AQ237" s="156">
        <v>2</v>
      </c>
      <c r="AR237" s="156">
        <v>15</v>
      </c>
      <c r="AS237" s="237">
        <v>19</v>
      </c>
      <c r="AT237" s="189"/>
      <c r="AU237" s="177"/>
    </row>
    <row r="238" spans="1:77" s="184" customFormat="1" ht="15.75" customHeight="1" x14ac:dyDescent="0.15">
      <c r="A238" s="177">
        <v>13</v>
      </c>
      <c r="B238" s="195" t="s">
        <v>651</v>
      </c>
      <c r="C238" s="195" t="s">
        <v>2703</v>
      </c>
      <c r="D238" s="88">
        <v>3655</v>
      </c>
      <c r="E238" s="148">
        <v>181061</v>
      </c>
      <c r="F238" s="196">
        <f t="shared" si="100"/>
        <v>49.537893296853625</v>
      </c>
      <c r="G238" s="156">
        <v>8</v>
      </c>
      <c r="H238" s="156">
        <v>51</v>
      </c>
      <c r="I238" s="156">
        <v>76</v>
      </c>
      <c r="J238" s="88">
        <v>3681</v>
      </c>
      <c r="K238" s="149">
        <v>444760</v>
      </c>
      <c r="L238" s="197">
        <f t="shared" si="101"/>
        <v>120.82586253735398</v>
      </c>
      <c r="M238" s="156">
        <v>2</v>
      </c>
      <c r="N238" s="156">
        <v>7</v>
      </c>
      <c r="O238" s="156">
        <v>10</v>
      </c>
      <c r="P238" s="88">
        <v>3738</v>
      </c>
      <c r="Q238" s="178">
        <v>342848</v>
      </c>
      <c r="R238" s="179">
        <f t="shared" si="102"/>
        <v>91.719636169074377</v>
      </c>
      <c r="S238" s="156">
        <v>3</v>
      </c>
      <c r="T238" s="156">
        <v>15</v>
      </c>
      <c r="U238" s="156">
        <v>18</v>
      </c>
      <c r="V238" s="90">
        <v>3785</v>
      </c>
      <c r="W238" s="114">
        <v>362691</v>
      </c>
      <c r="X238" s="44">
        <f t="shared" si="103"/>
        <v>95.823249669749003</v>
      </c>
      <c r="Y238" s="156">
        <v>4</v>
      </c>
      <c r="Z238" s="156">
        <v>15</v>
      </c>
      <c r="AA238" s="156">
        <v>19</v>
      </c>
      <c r="AB238" s="214">
        <f>3478+337</f>
        <v>3815</v>
      </c>
      <c r="AC238" s="181">
        <v>359022</v>
      </c>
      <c r="AD238" s="198">
        <f t="shared" si="104"/>
        <v>94.107994757536048</v>
      </c>
      <c r="AE238" s="156">
        <v>5</v>
      </c>
      <c r="AF238" s="156">
        <v>19</v>
      </c>
      <c r="AG238" s="156">
        <v>24</v>
      </c>
      <c r="AH238" s="250">
        <f>3571+332</f>
        <v>3903</v>
      </c>
      <c r="AI238" s="180">
        <v>409193</v>
      </c>
      <c r="AJ238" s="199">
        <f t="shared" si="105"/>
        <v>104.84063540866001</v>
      </c>
      <c r="AK238" s="156">
        <v>2</v>
      </c>
      <c r="AL238" s="156">
        <v>15</v>
      </c>
      <c r="AM238" s="156">
        <v>20</v>
      </c>
      <c r="AN238" s="232">
        <f t="shared" si="106"/>
        <v>22577</v>
      </c>
      <c r="AO238" s="200">
        <f t="shared" si="107"/>
        <v>2099575</v>
      </c>
      <c r="AP238" s="196">
        <f t="shared" si="108"/>
        <v>92.996190813659922</v>
      </c>
      <c r="AQ238" s="156">
        <v>3</v>
      </c>
      <c r="AR238" s="156">
        <v>16</v>
      </c>
      <c r="AS238" s="237">
        <v>20</v>
      </c>
      <c r="AT238" s="189"/>
      <c r="AU238" s="177"/>
    </row>
    <row r="239" spans="1:77" s="147" customFormat="1" ht="15.75" customHeight="1" x14ac:dyDescent="0.2">
      <c r="A239" s="177">
        <v>13</v>
      </c>
      <c r="B239" s="195" t="s">
        <v>2719</v>
      </c>
      <c r="C239" s="195" t="s">
        <v>2703</v>
      </c>
      <c r="D239" s="88">
        <v>2714</v>
      </c>
      <c r="E239" s="148">
        <v>106418</v>
      </c>
      <c r="F239" s="196">
        <f t="shared" si="100"/>
        <v>39.210759027266029</v>
      </c>
      <c r="G239" s="156">
        <v>13</v>
      </c>
      <c r="H239" s="156">
        <v>64</v>
      </c>
      <c r="I239" s="156">
        <v>99</v>
      </c>
      <c r="J239" s="88">
        <v>2713</v>
      </c>
      <c r="K239" s="149">
        <v>354838</v>
      </c>
      <c r="L239" s="197">
        <f t="shared" si="101"/>
        <v>130.7917434574272</v>
      </c>
      <c r="M239" s="156">
        <v>1</v>
      </c>
      <c r="N239" s="156">
        <v>6</v>
      </c>
      <c r="O239" s="156">
        <v>9</v>
      </c>
      <c r="P239" s="88">
        <v>2712</v>
      </c>
      <c r="Q239" s="178">
        <v>339517</v>
      </c>
      <c r="R239" s="179">
        <f t="shared" si="102"/>
        <v>125.19063421828909</v>
      </c>
      <c r="S239" s="156">
        <v>1</v>
      </c>
      <c r="T239" s="156">
        <v>5</v>
      </c>
      <c r="U239" s="156">
        <v>6</v>
      </c>
      <c r="V239" s="90">
        <v>2771</v>
      </c>
      <c r="W239" s="114">
        <v>259504</v>
      </c>
      <c r="X239" s="44">
        <f t="shared" si="103"/>
        <v>93.649945867917722</v>
      </c>
      <c r="Y239" s="156">
        <v>5</v>
      </c>
      <c r="Z239" s="156">
        <v>16</v>
      </c>
      <c r="AA239" s="156">
        <v>20</v>
      </c>
      <c r="AB239" s="214">
        <v>2895</v>
      </c>
      <c r="AC239" s="181">
        <v>215601</v>
      </c>
      <c r="AD239" s="198">
        <f t="shared" si="104"/>
        <v>74.473575129533685</v>
      </c>
      <c r="AE239" s="156">
        <v>6</v>
      </c>
      <c r="AF239" s="156">
        <v>36</v>
      </c>
      <c r="AG239" s="156">
        <v>45</v>
      </c>
      <c r="AH239" s="250">
        <v>2957</v>
      </c>
      <c r="AI239" s="180">
        <v>152406</v>
      </c>
      <c r="AJ239" s="199">
        <f t="shared" si="105"/>
        <v>51.540750760906327</v>
      </c>
      <c r="AK239" s="156">
        <v>8</v>
      </c>
      <c r="AL239" s="156">
        <v>59</v>
      </c>
      <c r="AM239" s="156">
        <v>82</v>
      </c>
      <c r="AN239" s="232">
        <f t="shared" si="106"/>
        <v>16762</v>
      </c>
      <c r="AO239" s="200">
        <f t="shared" si="107"/>
        <v>1428284</v>
      </c>
      <c r="AP239" s="196">
        <f t="shared" si="108"/>
        <v>85.209640854313321</v>
      </c>
      <c r="AQ239" s="156">
        <v>4</v>
      </c>
      <c r="AR239" s="156">
        <v>22</v>
      </c>
      <c r="AS239" s="237">
        <v>26</v>
      </c>
      <c r="AT239" s="189"/>
      <c r="AU239" s="175"/>
      <c r="AV239" s="123"/>
      <c r="AW239" s="123"/>
      <c r="AX239" s="123"/>
      <c r="AY239" s="123"/>
      <c r="AZ239" s="123"/>
      <c r="BA239" s="123"/>
      <c r="BB239" s="123"/>
      <c r="BC239" s="123"/>
      <c r="BD239" s="123"/>
      <c r="BE239" s="123"/>
      <c r="BW239"/>
      <c r="BX239"/>
      <c r="BY239"/>
    </row>
    <row r="240" spans="1:77" s="147" customFormat="1" ht="15.75" customHeight="1" x14ac:dyDescent="0.2">
      <c r="A240" s="177">
        <v>13</v>
      </c>
      <c r="B240" s="195" t="s">
        <v>717</v>
      </c>
      <c r="C240" s="195" t="s">
        <v>2697</v>
      </c>
      <c r="D240" s="88">
        <v>4912</v>
      </c>
      <c r="E240" s="148">
        <v>224397</v>
      </c>
      <c r="F240" s="196">
        <f t="shared" si="100"/>
        <v>45.683428338762212</v>
      </c>
      <c r="G240" s="156">
        <v>12</v>
      </c>
      <c r="H240" s="156">
        <v>59</v>
      </c>
      <c r="I240" s="156">
        <v>84</v>
      </c>
      <c r="J240" s="88">
        <v>5024</v>
      </c>
      <c r="K240" s="149">
        <v>260623</v>
      </c>
      <c r="L240" s="197">
        <f t="shared" si="101"/>
        <v>51.875597133757964</v>
      </c>
      <c r="M240" s="156">
        <v>9</v>
      </c>
      <c r="N240" s="156">
        <v>53</v>
      </c>
      <c r="O240" s="156">
        <v>76</v>
      </c>
      <c r="P240" s="88">
        <v>5119</v>
      </c>
      <c r="Q240" s="178">
        <v>369322</v>
      </c>
      <c r="R240" s="179">
        <f t="shared" si="102"/>
        <v>72.147294393436212</v>
      </c>
      <c r="S240" s="156">
        <v>4</v>
      </c>
      <c r="T240" s="156">
        <v>26</v>
      </c>
      <c r="U240" s="156">
        <v>33</v>
      </c>
      <c r="V240" s="90">
        <v>5438</v>
      </c>
      <c r="W240" s="114">
        <v>637296</v>
      </c>
      <c r="X240" s="44">
        <f t="shared" si="103"/>
        <v>117.19308569326958</v>
      </c>
      <c r="Y240" s="156">
        <v>3</v>
      </c>
      <c r="Z240" s="156">
        <v>11</v>
      </c>
      <c r="AA240" s="156">
        <v>13</v>
      </c>
      <c r="AB240" s="214">
        <v>5604</v>
      </c>
      <c r="AC240" s="181">
        <v>543325</v>
      </c>
      <c r="AD240" s="198">
        <f t="shared" si="104"/>
        <v>96.953069236259807</v>
      </c>
      <c r="AE240" s="156">
        <v>3</v>
      </c>
      <c r="AF240" s="156">
        <v>15</v>
      </c>
      <c r="AG240" s="156">
        <v>20</v>
      </c>
      <c r="AH240" s="250">
        <v>5873</v>
      </c>
      <c r="AI240" s="180">
        <v>474846</v>
      </c>
      <c r="AJ240" s="199">
        <f t="shared" si="105"/>
        <v>80.852375276689941</v>
      </c>
      <c r="AK240" s="156">
        <v>5</v>
      </c>
      <c r="AL240" s="156">
        <v>30</v>
      </c>
      <c r="AM240" s="156">
        <v>38</v>
      </c>
      <c r="AN240" s="232">
        <f t="shared" si="106"/>
        <v>31970</v>
      </c>
      <c r="AO240" s="200">
        <f t="shared" si="107"/>
        <v>2509809</v>
      </c>
      <c r="AP240" s="196">
        <f t="shared" si="108"/>
        <v>78.50512980919612</v>
      </c>
      <c r="AQ240" s="156">
        <v>5</v>
      </c>
      <c r="AR240" s="156">
        <v>26</v>
      </c>
      <c r="AS240" s="237">
        <v>31</v>
      </c>
      <c r="AT240" s="189"/>
      <c r="AU240" s="175"/>
      <c r="AV240" s="123"/>
      <c r="AW240" s="123"/>
      <c r="AX240" s="123"/>
      <c r="AY240" s="123"/>
      <c r="AZ240" s="123"/>
      <c r="BA240" s="123"/>
      <c r="BB240" s="123"/>
      <c r="BC240" s="123"/>
      <c r="BD240" s="123"/>
      <c r="BE240" s="123"/>
      <c r="BW240"/>
      <c r="BX240"/>
      <c r="BY240"/>
    </row>
    <row r="241" spans="1:77" s="184" customFormat="1" ht="15.75" customHeight="1" x14ac:dyDescent="0.15">
      <c r="A241" s="177">
        <v>13</v>
      </c>
      <c r="B241" s="195" t="s">
        <v>446</v>
      </c>
      <c r="C241" s="195" t="s">
        <v>143</v>
      </c>
      <c r="D241" s="88">
        <v>2285</v>
      </c>
      <c r="E241" s="148">
        <v>155403</v>
      </c>
      <c r="F241" s="196">
        <f t="shared" si="100"/>
        <v>68.010065645514217</v>
      </c>
      <c r="G241" s="156">
        <v>4</v>
      </c>
      <c r="H241" s="156">
        <v>26</v>
      </c>
      <c r="I241" s="156">
        <v>43</v>
      </c>
      <c r="J241" s="88">
        <v>2299</v>
      </c>
      <c r="K241" s="149">
        <v>182860</v>
      </c>
      <c r="L241" s="197">
        <f t="shared" si="101"/>
        <v>79.538929969551972</v>
      </c>
      <c r="M241" s="156">
        <v>5</v>
      </c>
      <c r="N241" s="156">
        <v>27</v>
      </c>
      <c r="O241" s="156">
        <v>37</v>
      </c>
      <c r="P241" s="88">
        <v>2352</v>
      </c>
      <c r="Q241" s="178">
        <v>161934</v>
      </c>
      <c r="R241" s="179">
        <f t="shared" si="102"/>
        <v>68.849489795918373</v>
      </c>
      <c r="S241" s="156">
        <v>5</v>
      </c>
      <c r="T241" s="156">
        <v>29</v>
      </c>
      <c r="U241" s="156">
        <v>38</v>
      </c>
      <c r="V241" s="90">
        <v>2365</v>
      </c>
      <c r="W241" s="114">
        <v>152829</v>
      </c>
      <c r="X241" s="44">
        <f t="shared" si="103"/>
        <v>64.621141649048624</v>
      </c>
      <c r="Y241" s="156">
        <v>6</v>
      </c>
      <c r="Z241" s="156">
        <v>33</v>
      </c>
      <c r="AA241" s="156">
        <v>45</v>
      </c>
      <c r="AB241" s="214">
        <v>2371</v>
      </c>
      <c r="AC241" s="181">
        <v>133669</v>
      </c>
      <c r="AD241" s="198">
        <f t="shared" si="104"/>
        <v>56.376634331505691</v>
      </c>
      <c r="AE241" s="156">
        <v>8</v>
      </c>
      <c r="AF241" s="156">
        <v>55</v>
      </c>
      <c r="AG241" s="156">
        <v>74</v>
      </c>
      <c r="AH241" s="250">
        <v>2365</v>
      </c>
      <c r="AI241" s="180">
        <v>163752</v>
      </c>
      <c r="AJ241" s="199">
        <f t="shared" si="105"/>
        <v>69.239746300211422</v>
      </c>
      <c r="AK241" s="156">
        <v>6</v>
      </c>
      <c r="AL241" s="156">
        <v>42</v>
      </c>
      <c r="AM241" s="156">
        <v>53</v>
      </c>
      <c r="AN241" s="232">
        <f t="shared" si="106"/>
        <v>14037</v>
      </c>
      <c r="AO241" s="200">
        <f t="shared" si="107"/>
        <v>950447</v>
      </c>
      <c r="AP241" s="196">
        <f t="shared" si="108"/>
        <v>67.710123245707777</v>
      </c>
      <c r="AQ241" s="156">
        <v>6</v>
      </c>
      <c r="AR241" s="156">
        <v>33</v>
      </c>
      <c r="AS241" s="237">
        <v>43</v>
      </c>
      <c r="AT241" s="189"/>
      <c r="AU241" s="177"/>
    </row>
    <row r="242" spans="1:77" s="147" customFormat="1" ht="15.75" customHeight="1" x14ac:dyDescent="0.2">
      <c r="A242" s="177">
        <v>13</v>
      </c>
      <c r="B242" s="195" t="s">
        <v>202</v>
      </c>
      <c r="C242" s="195" t="s">
        <v>135</v>
      </c>
      <c r="D242" s="88">
        <v>2273</v>
      </c>
      <c r="E242" s="148">
        <v>105201</v>
      </c>
      <c r="F242" s="196">
        <f t="shared" si="100"/>
        <v>46.282886053673558</v>
      </c>
      <c r="G242" s="156">
        <v>11</v>
      </c>
      <c r="H242" s="156">
        <v>58</v>
      </c>
      <c r="I242" s="156">
        <v>83</v>
      </c>
      <c r="J242" s="88">
        <v>2310</v>
      </c>
      <c r="K242" s="149">
        <v>211632</v>
      </c>
      <c r="L242" s="197">
        <f t="shared" si="101"/>
        <v>91.615584415584422</v>
      </c>
      <c r="M242" s="156">
        <v>3</v>
      </c>
      <c r="N242" s="156">
        <v>14</v>
      </c>
      <c r="O242" s="156">
        <v>22</v>
      </c>
      <c r="P242" s="88">
        <v>2385</v>
      </c>
      <c r="Q242" s="178">
        <v>157825</v>
      </c>
      <c r="R242" s="179">
        <f t="shared" si="102"/>
        <v>66.174004192872118</v>
      </c>
      <c r="S242" s="156">
        <v>7</v>
      </c>
      <c r="T242" s="156">
        <v>32</v>
      </c>
      <c r="U242" s="156">
        <v>43</v>
      </c>
      <c r="V242" s="90">
        <v>2486</v>
      </c>
      <c r="W242" s="114">
        <v>131064</v>
      </c>
      <c r="X242" s="44">
        <f t="shared" si="103"/>
        <v>52.720836685438456</v>
      </c>
      <c r="Y242" s="156">
        <v>9</v>
      </c>
      <c r="Z242" s="156">
        <v>50</v>
      </c>
      <c r="AA242" s="156">
        <v>69</v>
      </c>
      <c r="AB242" s="214">
        <v>2552</v>
      </c>
      <c r="AC242" s="181">
        <v>177459</v>
      </c>
      <c r="AD242" s="198">
        <f t="shared" si="104"/>
        <v>69.537225705329149</v>
      </c>
      <c r="AE242" s="156">
        <v>7</v>
      </c>
      <c r="AF242" s="156">
        <v>40</v>
      </c>
      <c r="AG242" s="156">
        <v>50</v>
      </c>
      <c r="AH242" s="250">
        <v>2565</v>
      </c>
      <c r="AI242" s="180">
        <v>172056</v>
      </c>
      <c r="AJ242" s="199">
        <f t="shared" si="105"/>
        <v>67.078362573099412</v>
      </c>
      <c r="AK242" s="156">
        <v>7</v>
      </c>
      <c r="AL242" s="156">
        <v>44</v>
      </c>
      <c r="AM242" s="156">
        <v>56</v>
      </c>
      <c r="AN242" s="232">
        <f t="shared" si="106"/>
        <v>14571</v>
      </c>
      <c r="AO242" s="200">
        <f t="shared" si="107"/>
        <v>955237</v>
      </c>
      <c r="AP242" s="196">
        <f t="shared" si="108"/>
        <v>65.557408551231902</v>
      </c>
      <c r="AQ242" s="156">
        <v>7</v>
      </c>
      <c r="AR242" s="156">
        <v>36</v>
      </c>
      <c r="AS242" s="237">
        <v>49</v>
      </c>
      <c r="AT242" s="189"/>
      <c r="AU242" s="175"/>
      <c r="AV242" s="123"/>
      <c r="AW242" s="123"/>
      <c r="AX242" s="123"/>
      <c r="AY242" s="123"/>
      <c r="AZ242" s="123"/>
      <c r="BA242" s="123"/>
      <c r="BB242" s="123"/>
      <c r="BC242" s="123"/>
      <c r="BD242" s="123"/>
      <c r="BE242" s="123"/>
      <c r="BW242"/>
      <c r="BX242"/>
      <c r="BY242"/>
    </row>
    <row r="243" spans="1:77" s="147" customFormat="1" ht="15.75" customHeight="1" x14ac:dyDescent="0.2">
      <c r="A243" s="177">
        <v>13</v>
      </c>
      <c r="B243" s="195" t="s">
        <v>290</v>
      </c>
      <c r="C243" s="195" t="s">
        <v>2730</v>
      </c>
      <c r="D243" s="88">
        <v>2276</v>
      </c>
      <c r="E243" s="148">
        <v>225682</v>
      </c>
      <c r="F243" s="196">
        <f t="shared" si="100"/>
        <v>99.157293497363796</v>
      </c>
      <c r="G243" s="156">
        <v>2</v>
      </c>
      <c r="H243" s="156">
        <v>9</v>
      </c>
      <c r="I243" s="156">
        <v>12</v>
      </c>
      <c r="J243" s="88">
        <v>2287</v>
      </c>
      <c r="K243" s="149">
        <v>186914</v>
      </c>
      <c r="L243" s="197">
        <f t="shared" si="101"/>
        <v>81.728902492348055</v>
      </c>
      <c r="M243" s="156">
        <v>4</v>
      </c>
      <c r="N243" s="156">
        <v>24</v>
      </c>
      <c r="O243" s="156">
        <v>34</v>
      </c>
      <c r="P243" s="88">
        <v>2278</v>
      </c>
      <c r="Q243" s="178">
        <v>154577</v>
      </c>
      <c r="R243" s="179">
        <f t="shared" si="102"/>
        <v>67.85645302897278</v>
      </c>
      <c r="S243" s="156">
        <v>6</v>
      </c>
      <c r="T243" s="156">
        <v>31</v>
      </c>
      <c r="U243" s="156">
        <v>40</v>
      </c>
      <c r="V243" s="90">
        <v>2279</v>
      </c>
      <c r="W243" s="114">
        <v>116384</v>
      </c>
      <c r="X243" s="44">
        <f t="shared" si="103"/>
        <v>51.068012286090394</v>
      </c>
      <c r="Y243" s="156">
        <v>10</v>
      </c>
      <c r="Z243" s="156">
        <v>53</v>
      </c>
      <c r="AA243" s="156">
        <v>72</v>
      </c>
      <c r="AB243" s="214">
        <v>2293</v>
      </c>
      <c r="AC243" s="181">
        <v>104285</v>
      </c>
      <c r="AD243" s="198">
        <f t="shared" si="104"/>
        <v>45.479720889664193</v>
      </c>
      <c r="AE243" s="156">
        <v>10</v>
      </c>
      <c r="AF243" s="156">
        <v>67</v>
      </c>
      <c r="AG243" s="156">
        <v>96</v>
      </c>
      <c r="AH243" s="250">
        <v>2268</v>
      </c>
      <c r="AI243" s="180">
        <v>94879</v>
      </c>
      <c r="AJ243" s="199">
        <f t="shared" si="105"/>
        <v>41.833774250440918</v>
      </c>
      <c r="AK243" s="156">
        <v>11</v>
      </c>
      <c r="AL243" s="156">
        <v>74</v>
      </c>
      <c r="AM243" s="156">
        <v>109</v>
      </c>
      <c r="AN243" s="232">
        <f t="shared" si="106"/>
        <v>13681</v>
      </c>
      <c r="AO243" s="200">
        <f t="shared" si="107"/>
        <v>882721</v>
      </c>
      <c r="AP243" s="196">
        <f t="shared" si="108"/>
        <v>64.521672392368984</v>
      </c>
      <c r="AQ243" s="156">
        <v>8</v>
      </c>
      <c r="AR243" s="156">
        <v>39</v>
      </c>
      <c r="AS243" s="237">
        <v>52</v>
      </c>
      <c r="AT243" s="189"/>
      <c r="AU243" s="175"/>
      <c r="AV243" s="123"/>
      <c r="AW243" s="123"/>
      <c r="AX243" s="123"/>
      <c r="AY243" s="123"/>
      <c r="AZ243" s="123"/>
      <c r="BA243" s="123"/>
      <c r="BB243" s="123"/>
      <c r="BC243" s="123"/>
      <c r="BD243" s="123"/>
      <c r="BE243" s="123"/>
      <c r="BW243"/>
      <c r="BX243"/>
      <c r="BY243"/>
    </row>
    <row r="244" spans="1:77" s="184" customFormat="1" ht="15.75" customHeight="1" x14ac:dyDescent="0.15">
      <c r="A244" s="177">
        <v>13</v>
      </c>
      <c r="B244" s="195" t="s">
        <v>270</v>
      </c>
      <c r="C244" s="195" t="s">
        <v>271</v>
      </c>
      <c r="D244" s="88">
        <v>2247</v>
      </c>
      <c r="E244" s="148">
        <v>276748</v>
      </c>
      <c r="F244" s="196">
        <f t="shared" si="100"/>
        <v>123.16332888295506</v>
      </c>
      <c r="G244" s="156">
        <v>1</v>
      </c>
      <c r="H244" s="156">
        <v>2</v>
      </c>
      <c r="I244" s="156">
        <v>4</v>
      </c>
      <c r="J244" s="88">
        <v>2410</v>
      </c>
      <c r="K244" s="149">
        <v>116460</v>
      </c>
      <c r="L244" s="197">
        <f t="shared" si="101"/>
        <v>48.323651452282157</v>
      </c>
      <c r="M244" s="156">
        <v>10</v>
      </c>
      <c r="N244" s="156">
        <v>59</v>
      </c>
      <c r="O244" s="156">
        <v>84</v>
      </c>
      <c r="P244" s="88">
        <v>2435</v>
      </c>
      <c r="Q244" s="178">
        <v>106112</v>
      </c>
      <c r="R244" s="179">
        <f t="shared" si="102"/>
        <v>43.577823408624226</v>
      </c>
      <c r="S244" s="156">
        <v>11</v>
      </c>
      <c r="T244" s="156">
        <v>59</v>
      </c>
      <c r="U244" s="156">
        <v>85</v>
      </c>
      <c r="V244" s="90">
        <v>2528</v>
      </c>
      <c r="W244" s="114">
        <v>156295</v>
      </c>
      <c r="X244" s="44">
        <f t="shared" si="103"/>
        <v>61.825553797468352</v>
      </c>
      <c r="Y244" s="156">
        <v>7</v>
      </c>
      <c r="Z244" s="156">
        <v>40</v>
      </c>
      <c r="AA244" s="156">
        <v>53</v>
      </c>
      <c r="AB244" s="214">
        <v>2612</v>
      </c>
      <c r="AC244" s="181">
        <v>135065</v>
      </c>
      <c r="AD244" s="198">
        <f t="shared" si="104"/>
        <v>51.709418070444102</v>
      </c>
      <c r="AE244" s="156">
        <v>9</v>
      </c>
      <c r="AF244" s="156">
        <v>60</v>
      </c>
      <c r="AG244" s="156">
        <v>82</v>
      </c>
      <c r="AH244" s="250">
        <v>2624</v>
      </c>
      <c r="AI244" s="180">
        <v>126499</v>
      </c>
      <c r="AJ244" s="199">
        <f t="shared" si="105"/>
        <v>48.208460365853661</v>
      </c>
      <c r="AK244" s="156">
        <v>9</v>
      </c>
      <c r="AL244" s="156">
        <v>66</v>
      </c>
      <c r="AM244" s="156">
        <v>92</v>
      </c>
      <c r="AN244" s="232">
        <f t="shared" si="106"/>
        <v>14856</v>
      </c>
      <c r="AO244" s="200">
        <f t="shared" si="107"/>
        <v>917179</v>
      </c>
      <c r="AP244" s="196">
        <f t="shared" si="108"/>
        <v>61.737950996230481</v>
      </c>
      <c r="AQ244" s="156">
        <v>9</v>
      </c>
      <c r="AR244" s="156">
        <v>43</v>
      </c>
      <c r="AS244" s="237">
        <v>57</v>
      </c>
      <c r="AT244" s="189"/>
      <c r="AU244" s="177"/>
    </row>
    <row r="245" spans="1:77" s="147" customFormat="1" ht="15.75" customHeight="1" x14ac:dyDescent="0.2">
      <c r="A245" s="177">
        <v>13</v>
      </c>
      <c r="B245" s="195" t="s">
        <v>126</v>
      </c>
      <c r="C245" s="195" t="s">
        <v>111</v>
      </c>
      <c r="D245" s="88">
        <v>2400</v>
      </c>
      <c r="E245" s="148">
        <v>81459</v>
      </c>
      <c r="F245" s="196">
        <f t="shared" si="100"/>
        <v>33.941249999999997</v>
      </c>
      <c r="G245" s="156">
        <v>15</v>
      </c>
      <c r="H245" s="156">
        <v>79</v>
      </c>
      <c r="I245" s="156">
        <v>117</v>
      </c>
      <c r="J245" s="88">
        <v>2426</v>
      </c>
      <c r="K245" s="149">
        <v>126249</v>
      </c>
      <c r="L245" s="197">
        <f t="shared" si="101"/>
        <v>52.039983511953835</v>
      </c>
      <c r="M245" s="156">
        <v>8</v>
      </c>
      <c r="N245" s="156">
        <v>52</v>
      </c>
      <c r="O245" s="156">
        <v>75</v>
      </c>
      <c r="P245" s="88">
        <v>2444</v>
      </c>
      <c r="Q245" s="178">
        <v>9515</v>
      </c>
      <c r="R245" s="179">
        <f t="shared" si="102"/>
        <v>3.8932078559738135</v>
      </c>
      <c r="S245" s="156">
        <v>28</v>
      </c>
      <c r="T245" s="156">
        <v>163</v>
      </c>
      <c r="U245" s="177">
        <v>268</v>
      </c>
      <c r="V245" s="90">
        <v>2435</v>
      </c>
      <c r="W245" s="114">
        <v>122272</v>
      </c>
      <c r="X245" s="44">
        <f t="shared" si="103"/>
        <v>50.214373716632444</v>
      </c>
      <c r="Y245" s="156">
        <v>11</v>
      </c>
      <c r="Z245" s="156">
        <v>57</v>
      </c>
      <c r="AA245" s="156">
        <v>77</v>
      </c>
      <c r="AB245" s="214">
        <f>1329+1164</f>
        <v>2493</v>
      </c>
      <c r="AC245" s="181">
        <v>235203</v>
      </c>
      <c r="AD245" s="198">
        <f t="shared" si="104"/>
        <v>94.345367027677497</v>
      </c>
      <c r="AE245" s="156">
        <v>4</v>
      </c>
      <c r="AF245" s="156">
        <v>18</v>
      </c>
      <c r="AG245" s="156">
        <v>23</v>
      </c>
      <c r="AH245" s="250">
        <f>1334+1198</f>
        <v>2532</v>
      </c>
      <c r="AI245" s="180">
        <v>225971</v>
      </c>
      <c r="AJ245" s="199">
        <f t="shared" si="105"/>
        <v>89.246050552922597</v>
      </c>
      <c r="AK245" s="156">
        <v>4</v>
      </c>
      <c r="AL245" s="156">
        <v>25</v>
      </c>
      <c r="AM245" s="156">
        <v>31</v>
      </c>
      <c r="AN245" s="232">
        <f t="shared" si="106"/>
        <v>14730</v>
      </c>
      <c r="AO245" s="200">
        <f t="shared" si="107"/>
        <v>800669</v>
      </c>
      <c r="AP245" s="196">
        <f t="shared" si="108"/>
        <v>54.356347589952478</v>
      </c>
      <c r="AQ245" s="156">
        <v>10</v>
      </c>
      <c r="AR245" s="156">
        <v>55</v>
      </c>
      <c r="AS245" s="237">
        <v>76</v>
      </c>
      <c r="AT245" s="189"/>
      <c r="AU245" s="175"/>
      <c r="AV245" s="123"/>
      <c r="AW245" s="123"/>
      <c r="AX245" s="123"/>
      <c r="AY245" s="123"/>
      <c r="AZ245" s="123"/>
      <c r="BA245" s="123"/>
      <c r="BB245" s="123"/>
      <c r="BC245" s="123"/>
      <c r="BD245" s="123"/>
      <c r="BE245" s="123"/>
      <c r="BW245"/>
      <c r="BX245"/>
      <c r="BY245"/>
    </row>
    <row r="246" spans="1:77" s="147" customFormat="1" ht="15.75" customHeight="1" x14ac:dyDescent="0.2">
      <c r="A246" s="177">
        <v>13</v>
      </c>
      <c r="B246" s="195" t="s">
        <v>420</v>
      </c>
      <c r="C246" s="195" t="s">
        <v>89</v>
      </c>
      <c r="D246" s="88">
        <v>5011</v>
      </c>
      <c r="E246" s="148">
        <v>250760</v>
      </c>
      <c r="F246" s="196">
        <f t="shared" si="100"/>
        <v>50.041907802833762</v>
      </c>
      <c r="G246" s="156">
        <v>6</v>
      </c>
      <c r="H246" s="156">
        <v>48</v>
      </c>
      <c r="I246" s="156">
        <v>73</v>
      </c>
      <c r="J246" s="88">
        <v>5027</v>
      </c>
      <c r="K246" s="149">
        <v>193411</v>
      </c>
      <c r="L246" s="197">
        <f t="shared" si="101"/>
        <v>38.474438034613087</v>
      </c>
      <c r="M246" s="156">
        <v>12</v>
      </c>
      <c r="N246" s="156">
        <v>69</v>
      </c>
      <c r="O246" s="156">
        <v>107</v>
      </c>
      <c r="P246" s="88">
        <v>5072</v>
      </c>
      <c r="Q246" s="178">
        <v>282720</v>
      </c>
      <c r="R246" s="179">
        <f t="shared" si="102"/>
        <v>55.74132492113565</v>
      </c>
      <c r="S246" s="156">
        <v>9</v>
      </c>
      <c r="T246" s="156">
        <v>48</v>
      </c>
      <c r="U246" s="156">
        <v>64</v>
      </c>
      <c r="V246" s="90">
        <v>5114</v>
      </c>
      <c r="W246" s="114">
        <v>229923</v>
      </c>
      <c r="X246" s="44">
        <f t="shared" si="103"/>
        <v>44.959522878373093</v>
      </c>
      <c r="Y246" s="156">
        <v>12</v>
      </c>
      <c r="Z246" s="156">
        <v>67</v>
      </c>
      <c r="AA246" s="156">
        <v>94</v>
      </c>
      <c r="AB246" s="214">
        <f>5146+2</f>
        <v>5148</v>
      </c>
      <c r="AC246" s="181">
        <v>206734</v>
      </c>
      <c r="AD246" s="198">
        <f t="shared" si="104"/>
        <v>40.158119658119659</v>
      </c>
      <c r="AE246" s="156">
        <v>12</v>
      </c>
      <c r="AF246" s="156">
        <v>78</v>
      </c>
      <c r="AG246" s="156">
        <v>118</v>
      </c>
      <c r="AH246" s="250">
        <f>5156+2</f>
        <v>5158</v>
      </c>
      <c r="AI246" s="180">
        <v>183445</v>
      </c>
      <c r="AJ246" s="199">
        <f t="shared" si="105"/>
        <v>35.565141527723924</v>
      </c>
      <c r="AK246" s="156">
        <v>14</v>
      </c>
      <c r="AL246" s="156">
        <v>86</v>
      </c>
      <c r="AM246" s="156">
        <v>132</v>
      </c>
      <c r="AN246" s="232">
        <f t="shared" si="106"/>
        <v>30530</v>
      </c>
      <c r="AO246" s="200">
        <f t="shared" si="107"/>
        <v>1346993</v>
      </c>
      <c r="AP246" s="196">
        <f t="shared" si="108"/>
        <v>44.12030789387488</v>
      </c>
      <c r="AQ246" s="156">
        <v>11</v>
      </c>
      <c r="AR246" s="156">
        <v>66</v>
      </c>
      <c r="AS246" s="237">
        <v>95</v>
      </c>
      <c r="AT246" s="189"/>
      <c r="AU246" s="175"/>
      <c r="AV246" s="123"/>
      <c r="AW246" s="123"/>
      <c r="AX246" s="123"/>
      <c r="AY246" s="123"/>
      <c r="AZ246" s="123"/>
      <c r="BA246" s="123"/>
      <c r="BB246" s="123"/>
      <c r="BC246" s="123"/>
      <c r="BD246" s="123"/>
      <c r="BE246" s="123"/>
      <c r="BW246"/>
      <c r="BX246"/>
      <c r="BY246"/>
    </row>
    <row r="247" spans="1:77" s="147" customFormat="1" ht="15.75" customHeight="1" x14ac:dyDescent="0.2">
      <c r="A247" s="177">
        <v>13</v>
      </c>
      <c r="B247" s="195" t="s">
        <v>308</v>
      </c>
      <c r="C247" s="195" t="s">
        <v>2712</v>
      </c>
      <c r="D247" s="88">
        <v>3379</v>
      </c>
      <c r="E247" s="148">
        <v>121467</v>
      </c>
      <c r="F247" s="196">
        <f t="shared" si="100"/>
        <v>35.947617638354544</v>
      </c>
      <c r="G247" s="156">
        <v>14</v>
      </c>
      <c r="H247" s="156">
        <v>70</v>
      </c>
      <c r="I247" s="156">
        <v>107</v>
      </c>
      <c r="J247" s="88">
        <v>3318</v>
      </c>
      <c r="K247" s="149">
        <v>96289</v>
      </c>
      <c r="L247" s="197">
        <f t="shared" si="101"/>
        <v>29.020192887281496</v>
      </c>
      <c r="M247" s="156">
        <v>15</v>
      </c>
      <c r="N247" s="156">
        <v>91</v>
      </c>
      <c r="O247" s="156">
        <v>141</v>
      </c>
      <c r="P247" s="88">
        <v>3330</v>
      </c>
      <c r="Q247" s="178">
        <v>200207</v>
      </c>
      <c r="R247" s="179">
        <f t="shared" si="102"/>
        <v>60.12222222222222</v>
      </c>
      <c r="S247" s="156">
        <v>8</v>
      </c>
      <c r="T247" s="156">
        <v>43</v>
      </c>
      <c r="U247" s="156">
        <v>58</v>
      </c>
      <c r="V247" s="90">
        <v>3301</v>
      </c>
      <c r="W247" s="114">
        <v>176804</v>
      </c>
      <c r="X247" s="44">
        <f t="shared" si="103"/>
        <v>53.560739169948498</v>
      </c>
      <c r="Y247" s="156">
        <v>8</v>
      </c>
      <c r="Z247" s="156">
        <v>49</v>
      </c>
      <c r="AA247" s="156">
        <v>67</v>
      </c>
      <c r="AB247" s="214">
        <v>3297</v>
      </c>
      <c r="AC247" s="181">
        <v>134230</v>
      </c>
      <c r="AD247" s="198">
        <f t="shared" si="104"/>
        <v>40.712769184106762</v>
      </c>
      <c r="AE247" s="156">
        <v>11</v>
      </c>
      <c r="AF247" s="156">
        <v>75</v>
      </c>
      <c r="AG247" s="156">
        <v>115</v>
      </c>
      <c r="AH247" s="250">
        <v>3289</v>
      </c>
      <c r="AI247" s="180">
        <v>121188</v>
      </c>
      <c r="AJ247" s="199">
        <f t="shared" si="105"/>
        <v>36.846457889936154</v>
      </c>
      <c r="AK247" s="156">
        <v>13</v>
      </c>
      <c r="AL247" s="156">
        <v>84</v>
      </c>
      <c r="AM247" s="156">
        <v>130</v>
      </c>
      <c r="AN247" s="232">
        <f t="shared" si="106"/>
        <v>19914</v>
      </c>
      <c r="AO247" s="200">
        <f t="shared" si="107"/>
        <v>850185</v>
      </c>
      <c r="AP247" s="196">
        <f t="shared" si="108"/>
        <v>42.692829165411268</v>
      </c>
      <c r="AQ247" s="156">
        <v>12</v>
      </c>
      <c r="AR247" s="156">
        <v>71</v>
      </c>
      <c r="AS247" s="237">
        <v>104</v>
      </c>
      <c r="AT247" s="189"/>
      <c r="AU247" s="175"/>
      <c r="AV247" s="123"/>
      <c r="AW247" s="123"/>
      <c r="AX247" s="123"/>
      <c r="AY247" s="123"/>
      <c r="AZ247" s="123"/>
      <c r="BA247" s="123"/>
      <c r="BB247" s="123"/>
      <c r="BC247" s="123"/>
      <c r="BD247" s="123"/>
      <c r="BE247" s="123"/>
      <c r="BW247"/>
      <c r="BX247"/>
      <c r="BY247"/>
    </row>
    <row r="248" spans="1:77" s="147" customFormat="1" ht="15.75" customHeight="1" x14ac:dyDescent="0.2">
      <c r="A248" s="177">
        <v>13</v>
      </c>
      <c r="B248" s="195" t="s">
        <v>833</v>
      </c>
      <c r="C248" s="195" t="s">
        <v>49</v>
      </c>
      <c r="D248" s="88">
        <v>2174</v>
      </c>
      <c r="E248" s="148">
        <v>107046</v>
      </c>
      <c r="F248" s="196">
        <f t="shared" si="100"/>
        <v>49.239190432382706</v>
      </c>
      <c r="G248" s="156">
        <v>9</v>
      </c>
      <c r="H248" s="156">
        <v>52</v>
      </c>
      <c r="I248" s="156">
        <v>77</v>
      </c>
      <c r="J248" s="88">
        <v>2239</v>
      </c>
      <c r="K248" s="149">
        <v>92132</v>
      </c>
      <c r="L248" s="197">
        <f t="shared" si="101"/>
        <v>41.148727110317104</v>
      </c>
      <c r="M248" s="156">
        <v>11</v>
      </c>
      <c r="N248" s="156">
        <v>67</v>
      </c>
      <c r="O248" s="156">
        <v>101</v>
      </c>
      <c r="P248" s="88">
        <v>2253</v>
      </c>
      <c r="Q248" s="178">
        <v>90459</v>
      </c>
      <c r="R248" s="179">
        <f t="shared" si="102"/>
        <v>40.150466045272971</v>
      </c>
      <c r="S248" s="156">
        <v>12</v>
      </c>
      <c r="T248" s="156">
        <v>67</v>
      </c>
      <c r="U248" s="156">
        <v>99</v>
      </c>
      <c r="V248" s="90">
        <v>2311</v>
      </c>
      <c r="W248" s="114">
        <v>75170</v>
      </c>
      <c r="X248" s="44">
        <f t="shared" si="103"/>
        <v>32.527044569450453</v>
      </c>
      <c r="Y248" s="156">
        <v>13</v>
      </c>
      <c r="Z248" s="156">
        <v>85</v>
      </c>
      <c r="AA248" s="156">
        <v>128</v>
      </c>
      <c r="AB248" s="214">
        <v>2321</v>
      </c>
      <c r="AC248" s="181">
        <v>61643</v>
      </c>
      <c r="AD248" s="198">
        <f t="shared" si="104"/>
        <v>26.558810857389055</v>
      </c>
      <c r="AE248" s="156">
        <v>14</v>
      </c>
      <c r="AF248" s="156">
        <v>108</v>
      </c>
      <c r="AG248" s="156">
        <v>168</v>
      </c>
      <c r="AH248" s="250">
        <v>2323</v>
      </c>
      <c r="AI248" s="180">
        <v>54279</v>
      </c>
      <c r="AJ248" s="199">
        <f t="shared" si="105"/>
        <v>23.365906155832974</v>
      </c>
      <c r="AK248" s="156">
        <v>16</v>
      </c>
      <c r="AL248" s="156">
        <v>115</v>
      </c>
      <c r="AM248" s="156">
        <v>180</v>
      </c>
      <c r="AN248" s="232">
        <f t="shared" si="106"/>
        <v>13621</v>
      </c>
      <c r="AO248" s="200">
        <f t="shared" si="107"/>
        <v>480729</v>
      </c>
      <c r="AP248" s="196">
        <f t="shared" si="108"/>
        <v>35.293223698700537</v>
      </c>
      <c r="AQ248" s="156">
        <v>13</v>
      </c>
      <c r="AR248" s="156">
        <v>82</v>
      </c>
      <c r="AS248" s="237">
        <v>126</v>
      </c>
      <c r="AT248" s="189"/>
      <c r="AU248" s="175"/>
      <c r="AV248" s="123"/>
      <c r="AW248" s="123"/>
      <c r="AX248" s="123"/>
      <c r="AY248" s="123"/>
      <c r="AZ248" s="123"/>
      <c r="BA248" s="123"/>
      <c r="BB248" s="123"/>
      <c r="BC248" s="123"/>
      <c r="BD248" s="123"/>
      <c r="BE248" s="123"/>
      <c r="BW248"/>
      <c r="BX248"/>
      <c r="BY248"/>
    </row>
    <row r="249" spans="1:77" s="147" customFormat="1" ht="15.75" customHeight="1" x14ac:dyDescent="0.2">
      <c r="A249" s="177">
        <v>13</v>
      </c>
      <c r="B249" s="195" t="s">
        <v>618</v>
      </c>
      <c r="C249" s="195" t="s">
        <v>24</v>
      </c>
      <c r="D249" s="88">
        <v>2593</v>
      </c>
      <c r="E249" s="148">
        <v>208676</v>
      </c>
      <c r="F249" s="196">
        <f t="shared" si="100"/>
        <v>80.476667952178943</v>
      </c>
      <c r="G249" s="156">
        <v>3</v>
      </c>
      <c r="H249" s="156">
        <v>18</v>
      </c>
      <c r="I249" s="156">
        <v>29</v>
      </c>
      <c r="J249" s="88">
        <v>2845</v>
      </c>
      <c r="K249" s="149">
        <v>60880</v>
      </c>
      <c r="L249" s="197">
        <f t="shared" si="101"/>
        <v>21.398945518453427</v>
      </c>
      <c r="M249" s="156">
        <v>18</v>
      </c>
      <c r="N249" s="156">
        <v>110</v>
      </c>
      <c r="O249" s="156">
        <v>173</v>
      </c>
      <c r="P249" s="88">
        <v>3036</v>
      </c>
      <c r="Q249" s="178">
        <v>56013</v>
      </c>
      <c r="R249" s="179">
        <f t="shared" si="102"/>
        <v>18.449604743083004</v>
      </c>
      <c r="S249" s="156">
        <v>19</v>
      </c>
      <c r="T249" s="156">
        <v>120</v>
      </c>
      <c r="U249" s="156">
        <v>194</v>
      </c>
      <c r="V249" s="90">
        <v>3187</v>
      </c>
      <c r="W249" s="114">
        <v>74722</v>
      </c>
      <c r="X249" s="44">
        <f t="shared" si="103"/>
        <v>23.445873862566678</v>
      </c>
      <c r="Y249" s="156">
        <v>17</v>
      </c>
      <c r="Z249" s="156">
        <v>109</v>
      </c>
      <c r="AA249" s="156">
        <v>172</v>
      </c>
      <c r="AB249" s="195">
        <f>2790+478</f>
        <v>3268</v>
      </c>
      <c r="AC249" s="181">
        <v>93949</v>
      </c>
      <c r="AD249" s="198">
        <f t="shared" si="104"/>
        <v>28.748164014687884</v>
      </c>
      <c r="AE249" s="156">
        <v>13</v>
      </c>
      <c r="AF249" s="156">
        <v>99</v>
      </c>
      <c r="AG249" s="156">
        <v>154</v>
      </c>
      <c r="AH249" s="250">
        <f>2803+498</f>
        <v>3301</v>
      </c>
      <c r="AI249" s="180">
        <v>127646</v>
      </c>
      <c r="AJ249" s="199">
        <f t="shared" si="105"/>
        <v>38.668888215692213</v>
      </c>
      <c r="AK249" s="156">
        <v>12</v>
      </c>
      <c r="AL249" s="156">
        <v>79</v>
      </c>
      <c r="AM249" s="156">
        <v>121</v>
      </c>
      <c r="AN249" s="232">
        <f t="shared" si="106"/>
        <v>18230</v>
      </c>
      <c r="AO249" s="200">
        <f t="shared" si="107"/>
        <v>621886</v>
      </c>
      <c r="AP249" s="196">
        <f t="shared" si="108"/>
        <v>34.113329676357651</v>
      </c>
      <c r="AQ249" s="156">
        <v>14</v>
      </c>
      <c r="AR249" s="156">
        <v>83</v>
      </c>
      <c r="AS249" s="237">
        <v>130</v>
      </c>
      <c r="AT249" s="189"/>
      <c r="AU249" s="175"/>
      <c r="AV249" s="123"/>
      <c r="AW249" s="123"/>
      <c r="AX249" s="123"/>
      <c r="AY249" s="123"/>
      <c r="AZ249" s="123"/>
      <c r="BA249" s="123"/>
      <c r="BB249" s="123"/>
      <c r="BC249" s="123"/>
      <c r="BD249" s="123"/>
      <c r="BE249" s="123"/>
      <c r="BW249"/>
      <c r="BX249"/>
      <c r="BY249"/>
    </row>
    <row r="250" spans="1:77" s="147" customFormat="1" ht="15.75" customHeight="1" x14ac:dyDescent="0.2">
      <c r="A250" s="177">
        <v>13</v>
      </c>
      <c r="B250" s="195" t="s">
        <v>426</v>
      </c>
      <c r="C250" s="195" t="s">
        <v>233</v>
      </c>
      <c r="D250" s="88">
        <v>5104</v>
      </c>
      <c r="E250" s="148">
        <v>253634</v>
      </c>
      <c r="F250" s="196">
        <f t="shared" si="100"/>
        <v>49.69318181818182</v>
      </c>
      <c r="G250" s="156">
        <v>7</v>
      </c>
      <c r="H250" s="156">
        <v>50</v>
      </c>
      <c r="I250" s="156">
        <v>75</v>
      </c>
      <c r="J250" s="88">
        <v>5153</v>
      </c>
      <c r="K250" s="149">
        <v>180601</v>
      </c>
      <c r="L250" s="197">
        <f t="shared" si="101"/>
        <v>35.047739181059576</v>
      </c>
      <c r="M250" s="156">
        <v>13</v>
      </c>
      <c r="N250" s="156">
        <v>77</v>
      </c>
      <c r="O250" s="156">
        <v>121</v>
      </c>
      <c r="P250" s="88">
        <v>5266</v>
      </c>
      <c r="Q250" s="178">
        <v>108676</v>
      </c>
      <c r="R250" s="179">
        <f t="shared" si="102"/>
        <v>20.637295860235472</v>
      </c>
      <c r="S250" s="156">
        <v>18</v>
      </c>
      <c r="T250" s="156">
        <v>118</v>
      </c>
      <c r="U250" s="156">
        <v>181</v>
      </c>
      <c r="V250" s="90">
        <v>5284</v>
      </c>
      <c r="W250" s="114">
        <v>85546</v>
      </c>
      <c r="X250" s="44">
        <f t="shared" si="103"/>
        <v>16.189629068887207</v>
      </c>
      <c r="Y250" s="156">
        <v>21</v>
      </c>
      <c r="Z250" s="156">
        <v>131</v>
      </c>
      <c r="AA250" s="156">
        <v>213</v>
      </c>
      <c r="AB250" s="214">
        <f>4502+812</f>
        <v>5314</v>
      </c>
      <c r="AC250" s="181">
        <v>102828</v>
      </c>
      <c r="AD250" s="198">
        <f t="shared" si="104"/>
        <v>19.350395182536694</v>
      </c>
      <c r="AE250" s="156">
        <v>20</v>
      </c>
      <c r="AF250" s="156">
        <v>126</v>
      </c>
      <c r="AG250" s="156">
        <v>198</v>
      </c>
      <c r="AH250" s="250">
        <f>4528+811</f>
        <v>5339</v>
      </c>
      <c r="AI250" s="180">
        <v>91997</v>
      </c>
      <c r="AJ250" s="199">
        <f t="shared" si="105"/>
        <v>17.231129424985951</v>
      </c>
      <c r="AK250" s="156">
        <v>22</v>
      </c>
      <c r="AL250" s="156">
        <v>134</v>
      </c>
      <c r="AM250" s="156">
        <v>212</v>
      </c>
      <c r="AN250" s="232">
        <f t="shared" si="106"/>
        <v>31460</v>
      </c>
      <c r="AO250" s="200">
        <f t="shared" si="107"/>
        <v>823282</v>
      </c>
      <c r="AP250" s="196">
        <f t="shared" si="108"/>
        <v>26.169167196439922</v>
      </c>
      <c r="AQ250" s="156">
        <v>15</v>
      </c>
      <c r="AR250" s="156">
        <v>104</v>
      </c>
      <c r="AS250" s="237">
        <v>164</v>
      </c>
      <c r="AT250" s="189"/>
      <c r="AU250" s="175"/>
      <c r="AV250" s="123"/>
      <c r="AW250" s="123"/>
      <c r="AX250" s="123"/>
      <c r="AY250" s="123"/>
      <c r="AZ250" s="123"/>
      <c r="BA250" s="123"/>
      <c r="BB250" s="123"/>
      <c r="BC250" s="123"/>
      <c r="BD250" s="123"/>
      <c r="BE250" s="123"/>
      <c r="BW250"/>
      <c r="BX250"/>
      <c r="BY250"/>
    </row>
    <row r="251" spans="1:77" s="147" customFormat="1" ht="15.75" customHeight="1" x14ac:dyDescent="0.2">
      <c r="A251" s="177">
        <v>13</v>
      </c>
      <c r="B251" s="195" t="s">
        <v>402</v>
      </c>
      <c r="C251" s="195" t="s">
        <v>135</v>
      </c>
      <c r="D251" s="88">
        <v>4597</v>
      </c>
      <c r="E251" s="148">
        <v>101042</v>
      </c>
      <c r="F251" s="196">
        <f t="shared" si="100"/>
        <v>21.979986948009572</v>
      </c>
      <c r="G251" s="156">
        <v>20</v>
      </c>
      <c r="H251" s="156">
        <v>107</v>
      </c>
      <c r="I251" s="156">
        <v>169</v>
      </c>
      <c r="J251" s="88">
        <v>4788</v>
      </c>
      <c r="K251" s="149">
        <v>122624</v>
      </c>
      <c r="L251" s="197">
        <f t="shared" si="101"/>
        <v>25.610693400167083</v>
      </c>
      <c r="M251" s="156">
        <v>17</v>
      </c>
      <c r="N251" s="156">
        <v>101</v>
      </c>
      <c r="O251" s="156">
        <v>153</v>
      </c>
      <c r="P251" s="88">
        <v>5057</v>
      </c>
      <c r="Q251" s="178">
        <v>169456</v>
      </c>
      <c r="R251" s="179">
        <f t="shared" si="102"/>
        <v>33.50919517500494</v>
      </c>
      <c r="S251" s="156">
        <v>13</v>
      </c>
      <c r="T251" s="156">
        <v>79</v>
      </c>
      <c r="U251" s="156">
        <v>121</v>
      </c>
      <c r="V251" s="90">
        <v>5230</v>
      </c>
      <c r="W251" s="114">
        <v>143159</v>
      </c>
      <c r="X251" s="44">
        <f t="shared" si="103"/>
        <v>27.372657743785851</v>
      </c>
      <c r="Y251" s="156">
        <v>14</v>
      </c>
      <c r="Z251" s="156">
        <v>102</v>
      </c>
      <c r="AA251" s="156">
        <v>156</v>
      </c>
      <c r="AB251" s="214">
        <v>5312</v>
      </c>
      <c r="AC251" s="181">
        <v>124070</v>
      </c>
      <c r="AD251" s="198">
        <f t="shared" si="104"/>
        <v>23.356551204819276</v>
      </c>
      <c r="AE251" s="156">
        <v>16</v>
      </c>
      <c r="AF251" s="156">
        <v>115</v>
      </c>
      <c r="AG251" s="156">
        <v>180</v>
      </c>
      <c r="AH251" s="250">
        <v>5504</v>
      </c>
      <c r="AI251" s="180">
        <v>106346</v>
      </c>
      <c r="AJ251" s="199">
        <f t="shared" si="105"/>
        <v>19.321584302325583</v>
      </c>
      <c r="AK251" s="156">
        <v>19</v>
      </c>
      <c r="AL251" s="156">
        <v>127</v>
      </c>
      <c r="AM251" s="156">
        <v>199</v>
      </c>
      <c r="AN251" s="232">
        <f t="shared" si="106"/>
        <v>30488</v>
      </c>
      <c r="AO251" s="200">
        <f t="shared" si="107"/>
        <v>766697</v>
      </c>
      <c r="AP251" s="196">
        <f t="shared" si="108"/>
        <v>25.147500655995803</v>
      </c>
      <c r="AQ251" s="156">
        <v>16</v>
      </c>
      <c r="AR251" s="156">
        <v>110</v>
      </c>
      <c r="AS251" s="237">
        <v>172</v>
      </c>
      <c r="AT251" s="189"/>
      <c r="AU251" s="175"/>
      <c r="AV251" s="123"/>
      <c r="AW251" s="123"/>
      <c r="AX251" s="123"/>
      <c r="AY251" s="123"/>
      <c r="AZ251" s="123"/>
      <c r="BA251" s="123"/>
      <c r="BB251" s="123"/>
      <c r="BC251" s="123"/>
      <c r="BD251" s="123"/>
      <c r="BE251" s="123"/>
      <c r="BW251"/>
      <c r="BX251"/>
      <c r="BY251"/>
    </row>
    <row r="252" spans="1:77" s="147" customFormat="1" ht="15.75" customHeight="1" x14ac:dyDescent="0.2">
      <c r="A252" s="177">
        <v>13</v>
      </c>
      <c r="B252" s="195" t="s">
        <v>457</v>
      </c>
      <c r="C252" s="195" t="s">
        <v>118</v>
      </c>
      <c r="D252" s="88">
        <v>3219</v>
      </c>
      <c r="E252" s="148">
        <v>102450</v>
      </c>
      <c r="F252" s="196">
        <f t="shared" si="100"/>
        <v>31.826654240447343</v>
      </c>
      <c r="G252" s="156">
        <v>16</v>
      </c>
      <c r="H252" s="156">
        <v>85</v>
      </c>
      <c r="I252" s="156">
        <v>127</v>
      </c>
      <c r="J252" s="88">
        <v>3395</v>
      </c>
      <c r="K252" s="149">
        <v>89483</v>
      </c>
      <c r="L252" s="197">
        <f t="shared" si="101"/>
        <v>26.357290132547863</v>
      </c>
      <c r="M252" s="156">
        <v>16</v>
      </c>
      <c r="N252" s="156">
        <v>100</v>
      </c>
      <c r="O252" s="156">
        <v>152</v>
      </c>
      <c r="P252" s="88">
        <v>3581</v>
      </c>
      <c r="Q252" s="178">
        <v>89950</v>
      </c>
      <c r="R252" s="179">
        <f t="shared" si="102"/>
        <v>25.118681932421111</v>
      </c>
      <c r="S252" s="156">
        <v>14</v>
      </c>
      <c r="T252" s="156">
        <v>100</v>
      </c>
      <c r="U252" s="156">
        <v>156</v>
      </c>
      <c r="V252" s="90">
        <v>3787</v>
      </c>
      <c r="W252" s="114">
        <v>69907</v>
      </c>
      <c r="X252" s="44">
        <f t="shared" si="103"/>
        <v>18.459730657512544</v>
      </c>
      <c r="Y252" s="156">
        <v>20</v>
      </c>
      <c r="Z252" s="156">
        <v>126</v>
      </c>
      <c r="AA252" s="156">
        <v>201</v>
      </c>
      <c r="AB252" s="214">
        <v>3923</v>
      </c>
      <c r="AC252" s="181">
        <v>90161</v>
      </c>
      <c r="AD252" s="198">
        <f t="shared" si="104"/>
        <v>22.982666326790721</v>
      </c>
      <c r="AE252" s="156">
        <v>17</v>
      </c>
      <c r="AF252" s="156">
        <v>116</v>
      </c>
      <c r="AG252" s="156">
        <v>181</v>
      </c>
      <c r="AH252" s="250">
        <v>3966</v>
      </c>
      <c r="AI252" s="180">
        <v>69545</v>
      </c>
      <c r="AJ252" s="199">
        <f t="shared" si="105"/>
        <v>17.535300050428642</v>
      </c>
      <c r="AK252" s="156">
        <v>21</v>
      </c>
      <c r="AL252" s="156">
        <v>132</v>
      </c>
      <c r="AM252" s="156">
        <v>208</v>
      </c>
      <c r="AN252" s="232">
        <f t="shared" si="106"/>
        <v>21871</v>
      </c>
      <c r="AO252" s="200">
        <f t="shared" si="107"/>
        <v>511496</v>
      </c>
      <c r="AP252" s="196">
        <f t="shared" si="108"/>
        <v>23.386950756709798</v>
      </c>
      <c r="AQ252" s="156">
        <v>17</v>
      </c>
      <c r="AR252" s="156">
        <v>115</v>
      </c>
      <c r="AS252" s="237">
        <v>179</v>
      </c>
      <c r="AT252" s="189"/>
      <c r="AU252" s="175"/>
      <c r="AV252" s="123"/>
      <c r="AW252" s="123"/>
      <c r="AX252" s="123"/>
      <c r="AY252" s="123"/>
      <c r="AZ252" s="123"/>
      <c r="BA252" s="123"/>
      <c r="BB252" s="123"/>
      <c r="BC252" s="123"/>
      <c r="BD252" s="123"/>
      <c r="BE252" s="123"/>
      <c r="BW252"/>
      <c r="BX252"/>
      <c r="BY252"/>
    </row>
    <row r="253" spans="1:77" s="184" customFormat="1" ht="15.75" customHeight="1" x14ac:dyDescent="0.15">
      <c r="A253" s="177">
        <v>13</v>
      </c>
      <c r="B253" s="195" t="s">
        <v>664</v>
      </c>
      <c r="C253" s="195" t="s">
        <v>118</v>
      </c>
      <c r="D253" s="88">
        <v>2177</v>
      </c>
      <c r="E253" s="148">
        <v>57071</v>
      </c>
      <c r="F253" s="196">
        <f t="shared" si="100"/>
        <v>26.215434083601288</v>
      </c>
      <c r="G253" s="156">
        <v>19</v>
      </c>
      <c r="H253" s="156">
        <v>97</v>
      </c>
      <c r="I253" s="156">
        <v>150</v>
      </c>
      <c r="J253" s="88">
        <v>2447</v>
      </c>
      <c r="K253" s="149">
        <v>42439</v>
      </c>
      <c r="L253" s="197">
        <f t="shared" si="101"/>
        <v>17.343277482631795</v>
      </c>
      <c r="M253" s="156">
        <v>21</v>
      </c>
      <c r="N253" s="156">
        <v>123</v>
      </c>
      <c r="O253" s="156">
        <v>195</v>
      </c>
      <c r="P253" s="88">
        <v>2885</v>
      </c>
      <c r="Q253" s="178">
        <v>46566</v>
      </c>
      <c r="R253" s="179">
        <f t="shared" si="102"/>
        <v>16.140727902946274</v>
      </c>
      <c r="S253" s="156">
        <v>20</v>
      </c>
      <c r="T253" s="156">
        <v>126</v>
      </c>
      <c r="U253" s="156">
        <v>205</v>
      </c>
      <c r="V253" s="90">
        <v>3003</v>
      </c>
      <c r="W253" s="114">
        <v>72833</v>
      </c>
      <c r="X253" s="44">
        <f t="shared" si="103"/>
        <v>24.253413253413253</v>
      </c>
      <c r="Y253" s="156">
        <v>15</v>
      </c>
      <c r="Z253" s="156">
        <v>105</v>
      </c>
      <c r="AA253" s="156">
        <v>165</v>
      </c>
      <c r="AB253" s="214">
        <v>3060</v>
      </c>
      <c r="AC253" s="181">
        <v>81243</v>
      </c>
      <c r="AD253" s="198">
        <f t="shared" si="104"/>
        <v>26.55</v>
      </c>
      <c r="AE253" s="156">
        <v>15</v>
      </c>
      <c r="AF253" s="156">
        <v>109</v>
      </c>
      <c r="AG253" s="156">
        <v>169</v>
      </c>
      <c r="AH253" s="250">
        <v>3056</v>
      </c>
      <c r="AI253" s="180">
        <v>83141</v>
      </c>
      <c r="AJ253" s="199">
        <f t="shared" si="105"/>
        <v>27.205824607329841</v>
      </c>
      <c r="AK253" s="156">
        <v>15</v>
      </c>
      <c r="AL253" s="156">
        <v>106</v>
      </c>
      <c r="AM253" s="156">
        <v>168</v>
      </c>
      <c r="AN253" s="232">
        <f t="shared" si="106"/>
        <v>16628</v>
      </c>
      <c r="AO253" s="200">
        <f t="shared" si="107"/>
        <v>383293</v>
      </c>
      <c r="AP253" s="196">
        <f t="shared" si="108"/>
        <v>23.051058455617031</v>
      </c>
      <c r="AQ253" s="156">
        <v>18</v>
      </c>
      <c r="AR253" s="156">
        <v>116</v>
      </c>
      <c r="AS253" s="237">
        <v>180</v>
      </c>
      <c r="AT253" s="189"/>
      <c r="AU253" s="177"/>
    </row>
    <row r="254" spans="1:77" s="147" customFormat="1" ht="15.75" customHeight="1" x14ac:dyDescent="0.2">
      <c r="A254" s="177">
        <v>13</v>
      </c>
      <c r="B254" s="195" t="s">
        <v>468</v>
      </c>
      <c r="C254" s="195" t="s">
        <v>212</v>
      </c>
      <c r="D254" s="88">
        <v>1566</v>
      </c>
      <c r="E254" s="148">
        <v>41357</v>
      </c>
      <c r="F254" s="196">
        <f t="shared" si="100"/>
        <v>26.409323116219667</v>
      </c>
      <c r="G254" s="156">
        <v>18</v>
      </c>
      <c r="H254" s="156">
        <v>95</v>
      </c>
      <c r="I254" s="156">
        <v>147</v>
      </c>
      <c r="J254" s="88">
        <v>1708</v>
      </c>
      <c r="K254" s="149">
        <v>50836</v>
      </c>
      <c r="L254" s="197">
        <f t="shared" si="101"/>
        <v>29.763466042154565</v>
      </c>
      <c r="M254" s="156">
        <v>14</v>
      </c>
      <c r="N254" s="156">
        <v>89</v>
      </c>
      <c r="O254" s="156">
        <v>137</v>
      </c>
      <c r="P254" s="88">
        <v>1859</v>
      </c>
      <c r="Q254" s="178">
        <v>40167</v>
      </c>
      <c r="R254" s="179">
        <f t="shared" si="102"/>
        <v>21.606777837547067</v>
      </c>
      <c r="S254" s="156">
        <v>17</v>
      </c>
      <c r="T254" s="156">
        <v>116</v>
      </c>
      <c r="U254" s="156">
        <v>176</v>
      </c>
      <c r="V254" s="90">
        <v>2101</v>
      </c>
      <c r="W254" s="114">
        <v>50681</v>
      </c>
      <c r="X254" s="44">
        <f t="shared" si="103"/>
        <v>24.122322703474534</v>
      </c>
      <c r="Y254" s="156">
        <v>16</v>
      </c>
      <c r="Z254" s="156">
        <v>107</v>
      </c>
      <c r="AA254" s="156">
        <v>168</v>
      </c>
      <c r="AB254" s="214">
        <v>2401</v>
      </c>
      <c r="AC254" s="181">
        <v>47371</v>
      </c>
      <c r="AD254" s="198">
        <f t="shared" si="104"/>
        <v>19.729695960016659</v>
      </c>
      <c r="AE254" s="156">
        <v>19</v>
      </c>
      <c r="AF254" s="156">
        <v>125</v>
      </c>
      <c r="AG254" s="156">
        <v>195</v>
      </c>
      <c r="AH254" s="250">
        <v>2684</v>
      </c>
      <c r="AI254" s="180">
        <v>32098</v>
      </c>
      <c r="AJ254" s="199">
        <f t="shared" si="105"/>
        <v>11.959016393442623</v>
      </c>
      <c r="AK254" s="156">
        <v>26</v>
      </c>
      <c r="AL254" s="156">
        <v>147</v>
      </c>
      <c r="AM254" s="177">
        <v>238</v>
      </c>
      <c r="AN254" s="232">
        <f t="shared" si="106"/>
        <v>12319</v>
      </c>
      <c r="AO254" s="200">
        <f t="shared" si="107"/>
        <v>262510</v>
      </c>
      <c r="AP254" s="196">
        <f t="shared" si="108"/>
        <v>21.309359525935548</v>
      </c>
      <c r="AQ254" s="156">
        <v>19</v>
      </c>
      <c r="AR254" s="156">
        <v>119</v>
      </c>
      <c r="AS254" s="237">
        <v>187</v>
      </c>
      <c r="AT254" s="189"/>
      <c r="AU254" s="175"/>
      <c r="AV254" s="123"/>
      <c r="AW254" s="123"/>
      <c r="AX254" s="123"/>
      <c r="AY254" s="123"/>
      <c r="AZ254" s="123"/>
      <c r="BA254" s="123"/>
      <c r="BB254" s="123"/>
      <c r="BC254" s="123"/>
      <c r="BD254" s="123"/>
      <c r="BE254" s="123"/>
      <c r="BW254"/>
      <c r="BX254"/>
      <c r="BY254"/>
    </row>
    <row r="255" spans="1:77" s="184" customFormat="1" ht="15.75" customHeight="1" x14ac:dyDescent="0.15">
      <c r="A255" s="177">
        <v>13</v>
      </c>
      <c r="B255" s="195" t="s">
        <v>128</v>
      </c>
      <c r="C255" s="195" t="s">
        <v>118</v>
      </c>
      <c r="D255" s="88">
        <v>2726</v>
      </c>
      <c r="E255" s="148">
        <v>79788</v>
      </c>
      <c r="F255" s="196">
        <f t="shared" si="100"/>
        <v>29.269258987527511</v>
      </c>
      <c r="G255" s="156">
        <v>17</v>
      </c>
      <c r="H255" s="156">
        <v>91</v>
      </c>
      <c r="I255" s="156">
        <v>137</v>
      </c>
      <c r="J255" s="88">
        <v>2856</v>
      </c>
      <c r="K255" s="149">
        <v>57909</v>
      </c>
      <c r="L255" s="197">
        <f t="shared" si="101"/>
        <v>20.27626050420168</v>
      </c>
      <c r="M255" s="156">
        <v>20</v>
      </c>
      <c r="N255" s="156">
        <v>114</v>
      </c>
      <c r="O255" s="156">
        <v>180</v>
      </c>
      <c r="P255" s="88">
        <v>2961</v>
      </c>
      <c r="Q255" s="178">
        <v>67129</v>
      </c>
      <c r="R255" s="179">
        <f t="shared" si="102"/>
        <v>22.671057075312394</v>
      </c>
      <c r="S255" s="156">
        <v>16</v>
      </c>
      <c r="T255" s="156">
        <v>112</v>
      </c>
      <c r="U255" s="156">
        <v>171</v>
      </c>
      <c r="V255" s="90">
        <v>3038</v>
      </c>
      <c r="W255" s="114">
        <v>58916</v>
      </c>
      <c r="X255" s="44">
        <f t="shared" si="103"/>
        <v>19.393021724818961</v>
      </c>
      <c r="Y255" s="156">
        <v>19</v>
      </c>
      <c r="Z255" s="156">
        <v>123</v>
      </c>
      <c r="AA255" s="156">
        <v>194</v>
      </c>
      <c r="AB255" s="214">
        <v>4258</v>
      </c>
      <c r="AC255" s="181">
        <v>77809</v>
      </c>
      <c r="AD255" s="198">
        <f t="shared" si="104"/>
        <v>18.273602630342882</v>
      </c>
      <c r="AE255" s="156">
        <v>22</v>
      </c>
      <c r="AF255" s="156">
        <v>130</v>
      </c>
      <c r="AG255" s="156">
        <v>205</v>
      </c>
      <c r="AH255" s="250">
        <v>4307</v>
      </c>
      <c r="AI255" s="180">
        <v>86230</v>
      </c>
      <c r="AJ255" s="199">
        <f t="shared" si="105"/>
        <v>20.0208962154632</v>
      </c>
      <c r="AK255" s="156">
        <v>17</v>
      </c>
      <c r="AL255" s="156">
        <v>124</v>
      </c>
      <c r="AM255" s="156">
        <v>194</v>
      </c>
      <c r="AN255" s="232">
        <f t="shared" si="106"/>
        <v>20146</v>
      </c>
      <c r="AO255" s="200">
        <f t="shared" si="107"/>
        <v>427781</v>
      </c>
      <c r="AP255" s="196">
        <f t="shared" si="108"/>
        <v>21.234041497071377</v>
      </c>
      <c r="AQ255" s="156">
        <v>20</v>
      </c>
      <c r="AR255" s="156">
        <v>120</v>
      </c>
      <c r="AS255" s="237">
        <v>188</v>
      </c>
      <c r="AT255" s="189"/>
      <c r="AU255" s="177"/>
    </row>
    <row r="256" spans="1:77" s="147" customFormat="1" ht="15.75" customHeight="1" x14ac:dyDescent="0.2">
      <c r="A256" s="177">
        <v>13</v>
      </c>
      <c r="B256" s="195" t="s">
        <v>741</v>
      </c>
      <c r="C256" s="195" t="s">
        <v>101</v>
      </c>
      <c r="D256" s="88">
        <v>5500</v>
      </c>
      <c r="E256" s="148">
        <v>99097</v>
      </c>
      <c r="F256" s="196">
        <f t="shared" si="100"/>
        <v>18.017636363636363</v>
      </c>
      <c r="G256" s="156">
        <v>21</v>
      </c>
      <c r="H256" s="156">
        <v>116</v>
      </c>
      <c r="I256" s="156">
        <v>192</v>
      </c>
      <c r="J256" s="88">
        <v>5556</v>
      </c>
      <c r="K256" s="149">
        <v>118021</v>
      </c>
      <c r="L256" s="197">
        <f t="shared" si="101"/>
        <v>21.242080633549318</v>
      </c>
      <c r="M256" s="156">
        <v>19</v>
      </c>
      <c r="N256" s="156">
        <v>111</v>
      </c>
      <c r="O256" s="156">
        <v>174</v>
      </c>
      <c r="P256" s="88">
        <v>5650</v>
      </c>
      <c r="Q256" s="178">
        <v>132403</v>
      </c>
      <c r="R256" s="179">
        <f t="shared" si="102"/>
        <v>23.4341592920354</v>
      </c>
      <c r="S256" s="156">
        <v>15</v>
      </c>
      <c r="T256" s="156">
        <v>108</v>
      </c>
      <c r="U256" s="156">
        <v>165</v>
      </c>
      <c r="V256" s="90">
        <v>5703</v>
      </c>
      <c r="W256" s="114">
        <v>111549</v>
      </c>
      <c r="X256" s="44">
        <f t="shared" si="103"/>
        <v>19.559705418200945</v>
      </c>
      <c r="Y256" s="156">
        <v>18</v>
      </c>
      <c r="Z256" s="156">
        <v>121</v>
      </c>
      <c r="AA256" s="156">
        <v>192</v>
      </c>
      <c r="AB256" s="214">
        <v>5722</v>
      </c>
      <c r="AC256" s="181">
        <v>107470</v>
      </c>
      <c r="AD256" s="198">
        <f t="shared" si="104"/>
        <v>18.781894442502622</v>
      </c>
      <c r="AE256" s="156">
        <v>21</v>
      </c>
      <c r="AF256" s="156">
        <v>129</v>
      </c>
      <c r="AG256" s="156">
        <v>202</v>
      </c>
      <c r="AH256" s="250">
        <v>5759</v>
      </c>
      <c r="AI256" s="180">
        <v>109089</v>
      </c>
      <c r="AJ256" s="199">
        <f t="shared" si="105"/>
        <v>18.942351102621984</v>
      </c>
      <c r="AK256" s="156">
        <v>20</v>
      </c>
      <c r="AL256" s="156">
        <v>128</v>
      </c>
      <c r="AM256" s="156">
        <v>200</v>
      </c>
      <c r="AN256" s="232">
        <f t="shared" si="106"/>
        <v>33890</v>
      </c>
      <c r="AO256" s="200">
        <f t="shared" si="107"/>
        <v>677629</v>
      </c>
      <c r="AP256" s="196">
        <f t="shared" si="108"/>
        <v>19.994954263794629</v>
      </c>
      <c r="AQ256" s="156">
        <v>21</v>
      </c>
      <c r="AR256" s="156">
        <v>123</v>
      </c>
      <c r="AS256" s="237">
        <v>193</v>
      </c>
      <c r="AT256" s="189"/>
      <c r="AU256" s="175"/>
      <c r="AV256" s="123"/>
      <c r="AW256" s="123"/>
      <c r="AX256" s="123"/>
      <c r="AY256" s="123"/>
      <c r="AZ256" s="123"/>
      <c r="BA256" s="123"/>
      <c r="BB256" s="123"/>
      <c r="BC256" s="123"/>
      <c r="BD256" s="123"/>
      <c r="BE256" s="123"/>
      <c r="BW256"/>
      <c r="BX256"/>
      <c r="BY256"/>
    </row>
    <row r="257" spans="1:77" s="147" customFormat="1" ht="15.75" customHeight="1" x14ac:dyDescent="0.2">
      <c r="A257" s="177">
        <v>13</v>
      </c>
      <c r="B257" s="195" t="s">
        <v>447</v>
      </c>
      <c r="C257" s="195" t="s">
        <v>447</v>
      </c>
      <c r="D257" s="88">
        <v>4001</v>
      </c>
      <c r="E257" s="148">
        <v>9558</v>
      </c>
      <c r="F257" s="196">
        <f t="shared" si="100"/>
        <v>2.3889027743064233</v>
      </c>
      <c r="G257" s="156">
        <v>28</v>
      </c>
      <c r="H257" s="156">
        <v>168</v>
      </c>
      <c r="I257" s="177">
        <v>280</v>
      </c>
      <c r="J257" s="88">
        <v>4126</v>
      </c>
      <c r="K257" s="149">
        <v>40330</v>
      </c>
      <c r="L257" s="197">
        <f t="shared" si="101"/>
        <v>9.7746000969461946</v>
      </c>
      <c r="M257" s="156">
        <v>24</v>
      </c>
      <c r="N257" s="156">
        <v>146</v>
      </c>
      <c r="O257" s="177">
        <v>240</v>
      </c>
      <c r="P257" s="88">
        <v>4207</v>
      </c>
      <c r="Q257" s="178">
        <v>63200</v>
      </c>
      <c r="R257" s="179">
        <f t="shared" si="102"/>
        <v>15.022581411932494</v>
      </c>
      <c r="S257" s="156">
        <v>22</v>
      </c>
      <c r="T257" s="156">
        <v>130</v>
      </c>
      <c r="U257" s="156">
        <v>213</v>
      </c>
      <c r="V257" s="90">
        <v>4230</v>
      </c>
      <c r="W257" s="114">
        <v>61960</v>
      </c>
      <c r="X257" s="44">
        <f t="shared" si="103"/>
        <v>14.64775413711584</v>
      </c>
      <c r="Y257" s="156">
        <v>23</v>
      </c>
      <c r="Z257" s="156">
        <v>137</v>
      </c>
      <c r="AA257" s="156">
        <v>221</v>
      </c>
      <c r="AB257" s="214">
        <f>4302+3</f>
        <v>4305</v>
      </c>
      <c r="AC257" s="181">
        <v>85463</v>
      </c>
      <c r="AD257" s="198">
        <f t="shared" si="104"/>
        <v>19.852032520325203</v>
      </c>
      <c r="AE257" s="156">
        <v>18</v>
      </c>
      <c r="AF257" s="156">
        <v>123</v>
      </c>
      <c r="AG257" s="156">
        <v>193</v>
      </c>
      <c r="AH257" s="250">
        <v>4297</v>
      </c>
      <c r="AI257" s="180">
        <v>183955</v>
      </c>
      <c r="AJ257" s="199">
        <f t="shared" si="105"/>
        <v>42.810100069816151</v>
      </c>
      <c r="AK257" s="156">
        <v>10</v>
      </c>
      <c r="AL257" s="156">
        <v>73</v>
      </c>
      <c r="AM257" s="156">
        <v>106</v>
      </c>
      <c r="AN257" s="232">
        <f t="shared" si="106"/>
        <v>25166</v>
      </c>
      <c r="AO257" s="200">
        <f t="shared" si="107"/>
        <v>444466</v>
      </c>
      <c r="AP257" s="196">
        <f t="shared" si="108"/>
        <v>17.661368513073192</v>
      </c>
      <c r="AQ257" s="156">
        <v>22</v>
      </c>
      <c r="AR257" s="156">
        <v>129</v>
      </c>
      <c r="AS257" s="237">
        <v>210</v>
      </c>
      <c r="AT257" s="189"/>
      <c r="AU257" s="175"/>
      <c r="AV257" s="123"/>
      <c r="AW257" s="123"/>
      <c r="AX257" s="123"/>
      <c r="AY257" s="123"/>
      <c r="AZ257" s="123"/>
      <c r="BA257" s="123"/>
      <c r="BB257" s="123"/>
      <c r="BC257" s="123"/>
      <c r="BD257" s="123"/>
      <c r="BE257" s="123"/>
      <c r="BW257"/>
      <c r="BX257"/>
      <c r="BY257"/>
    </row>
    <row r="258" spans="1:77" s="147" customFormat="1" ht="15.75" customHeight="1" x14ac:dyDescent="0.2">
      <c r="A258" s="177">
        <v>13</v>
      </c>
      <c r="B258" s="195" t="s">
        <v>299</v>
      </c>
      <c r="C258" s="195" t="s">
        <v>49</v>
      </c>
      <c r="D258" s="88">
        <v>5518</v>
      </c>
      <c r="E258" s="148">
        <v>69476</v>
      </c>
      <c r="F258" s="196">
        <f t="shared" si="100"/>
        <v>12.590793765857194</v>
      </c>
      <c r="G258" s="156">
        <v>22</v>
      </c>
      <c r="H258" s="156">
        <v>132</v>
      </c>
      <c r="I258" s="156">
        <v>220</v>
      </c>
      <c r="J258" s="88">
        <v>5549</v>
      </c>
      <c r="K258" s="149">
        <v>61551</v>
      </c>
      <c r="L258" s="197">
        <f t="shared" si="101"/>
        <v>11.092268877275185</v>
      </c>
      <c r="M258" s="156">
        <v>22</v>
      </c>
      <c r="N258" s="156">
        <v>139</v>
      </c>
      <c r="O258" s="177">
        <v>230</v>
      </c>
      <c r="P258" s="88">
        <v>5633</v>
      </c>
      <c r="Q258" s="178">
        <v>86142</v>
      </c>
      <c r="R258" s="179">
        <f t="shared" si="102"/>
        <v>15.292384164743476</v>
      </c>
      <c r="S258" s="156">
        <v>21</v>
      </c>
      <c r="T258" s="156">
        <v>129</v>
      </c>
      <c r="U258" s="156">
        <v>211</v>
      </c>
      <c r="V258" s="90">
        <v>5668</v>
      </c>
      <c r="W258" s="114">
        <v>68079</v>
      </c>
      <c r="X258" s="44">
        <f t="shared" si="103"/>
        <v>12.011115031757233</v>
      </c>
      <c r="Y258" s="156">
        <v>24</v>
      </c>
      <c r="Z258" s="156">
        <v>140</v>
      </c>
      <c r="AA258" s="177">
        <v>231</v>
      </c>
      <c r="AB258" s="214">
        <v>5691</v>
      </c>
      <c r="AC258" s="181">
        <v>58846</v>
      </c>
      <c r="AD258" s="198">
        <f t="shared" si="104"/>
        <v>10.340186259005447</v>
      </c>
      <c r="AE258" s="156">
        <v>25</v>
      </c>
      <c r="AF258" s="156">
        <v>150</v>
      </c>
      <c r="AG258" s="177">
        <v>249</v>
      </c>
      <c r="AH258" s="250">
        <v>5758</v>
      </c>
      <c r="AI258" s="180">
        <v>80414</v>
      </c>
      <c r="AJ258" s="199">
        <f t="shared" si="105"/>
        <v>13.965613060090309</v>
      </c>
      <c r="AK258" s="156">
        <v>25</v>
      </c>
      <c r="AL258" s="156">
        <v>141</v>
      </c>
      <c r="AM258" s="177">
        <v>227</v>
      </c>
      <c r="AN258" s="232">
        <f t="shared" si="106"/>
        <v>33817</v>
      </c>
      <c r="AO258" s="200">
        <f t="shared" si="107"/>
        <v>424508</v>
      </c>
      <c r="AP258" s="196">
        <f t="shared" si="108"/>
        <v>12.553094597391844</v>
      </c>
      <c r="AQ258" s="156">
        <v>23</v>
      </c>
      <c r="AR258" s="156">
        <v>141</v>
      </c>
      <c r="AS258" s="241">
        <v>232</v>
      </c>
      <c r="AT258" s="189"/>
      <c r="AU258" s="175"/>
      <c r="AV258" s="123"/>
      <c r="AW258" s="123"/>
      <c r="AX258" s="123"/>
      <c r="AY258" s="123"/>
      <c r="AZ258" s="123"/>
      <c r="BA258" s="123"/>
      <c r="BB258" s="123"/>
      <c r="BC258" s="123"/>
      <c r="BD258" s="123"/>
      <c r="BE258" s="123"/>
      <c r="BW258"/>
      <c r="BX258"/>
      <c r="BY258"/>
    </row>
    <row r="259" spans="1:77" s="147" customFormat="1" ht="15.75" customHeight="1" x14ac:dyDescent="0.2">
      <c r="A259" s="177">
        <v>13</v>
      </c>
      <c r="B259" s="195" t="s">
        <v>674</v>
      </c>
      <c r="C259" s="195" t="s">
        <v>2734</v>
      </c>
      <c r="D259" s="88">
        <v>2410</v>
      </c>
      <c r="E259" s="148">
        <v>24168</v>
      </c>
      <c r="F259" s="196">
        <f t="shared" si="100"/>
        <v>10.028215767634855</v>
      </c>
      <c r="G259" s="156">
        <v>23</v>
      </c>
      <c r="H259" s="156">
        <v>141</v>
      </c>
      <c r="I259" s="177">
        <v>235</v>
      </c>
      <c r="J259" s="88">
        <v>2459</v>
      </c>
      <c r="K259" s="149">
        <v>22776</v>
      </c>
      <c r="L259" s="197">
        <f t="shared" si="101"/>
        <v>9.2623017486783237</v>
      </c>
      <c r="M259" s="156">
        <v>25</v>
      </c>
      <c r="N259" s="156">
        <v>149</v>
      </c>
      <c r="O259" s="177">
        <v>244</v>
      </c>
      <c r="P259" s="88">
        <v>2475</v>
      </c>
      <c r="Q259" s="178">
        <v>22030</v>
      </c>
      <c r="R259" s="179">
        <f t="shared" si="102"/>
        <v>8.901010101010101</v>
      </c>
      <c r="S259" s="156">
        <v>25</v>
      </c>
      <c r="T259" s="156">
        <v>148</v>
      </c>
      <c r="U259" s="177">
        <v>245</v>
      </c>
      <c r="V259" s="90">
        <v>2480</v>
      </c>
      <c r="W259" s="114">
        <v>37718</v>
      </c>
      <c r="X259" s="44">
        <f t="shared" si="103"/>
        <v>15.208870967741936</v>
      </c>
      <c r="Y259" s="156">
        <v>22</v>
      </c>
      <c r="Z259" s="156">
        <v>135</v>
      </c>
      <c r="AA259" s="156">
        <v>219</v>
      </c>
      <c r="AB259" s="214">
        <v>2513</v>
      </c>
      <c r="AC259" s="181">
        <v>33908</v>
      </c>
      <c r="AD259" s="198">
        <f t="shared" si="104"/>
        <v>13.493036211699165</v>
      </c>
      <c r="AE259" s="156">
        <v>24</v>
      </c>
      <c r="AF259" s="156">
        <v>143</v>
      </c>
      <c r="AG259" s="177">
        <v>231</v>
      </c>
      <c r="AH259" s="250">
        <v>2505</v>
      </c>
      <c r="AI259" s="180">
        <v>39457</v>
      </c>
      <c r="AJ259" s="199">
        <f t="shared" si="105"/>
        <v>15.751297405189622</v>
      </c>
      <c r="AK259" s="156">
        <v>23</v>
      </c>
      <c r="AL259" s="156">
        <v>138</v>
      </c>
      <c r="AM259" s="156">
        <v>219</v>
      </c>
      <c r="AN259" s="232">
        <f t="shared" si="106"/>
        <v>14842</v>
      </c>
      <c r="AO259" s="200">
        <f t="shared" si="107"/>
        <v>180057</v>
      </c>
      <c r="AP259" s="196">
        <f t="shared" si="108"/>
        <v>12.131586039617302</v>
      </c>
      <c r="AQ259" s="156">
        <v>24</v>
      </c>
      <c r="AR259" s="156">
        <v>144</v>
      </c>
      <c r="AS259" s="241">
        <v>237</v>
      </c>
      <c r="AT259" s="189"/>
      <c r="AU259" s="175"/>
      <c r="AV259" s="123"/>
      <c r="AW259" s="123"/>
      <c r="AX259" s="123"/>
      <c r="AY259" s="123"/>
      <c r="AZ259" s="123"/>
      <c r="BA259" s="123"/>
      <c r="BB259" s="123"/>
      <c r="BC259" s="123"/>
      <c r="BD259" s="123"/>
      <c r="BE259" s="123"/>
      <c r="BW259"/>
      <c r="BX259"/>
      <c r="BY259"/>
    </row>
    <row r="260" spans="1:77" s="147" customFormat="1" ht="15.75" customHeight="1" x14ac:dyDescent="0.2">
      <c r="A260" s="177">
        <v>13</v>
      </c>
      <c r="B260" s="195" t="s">
        <v>153</v>
      </c>
      <c r="C260" s="195" t="s">
        <v>42</v>
      </c>
      <c r="D260" s="88">
        <v>2481</v>
      </c>
      <c r="E260" s="148">
        <v>19027</v>
      </c>
      <c r="F260" s="196">
        <f t="shared" si="100"/>
        <v>7.6690850463522775</v>
      </c>
      <c r="G260" s="156">
        <v>25</v>
      </c>
      <c r="H260" s="156">
        <v>148</v>
      </c>
      <c r="I260" s="177">
        <v>246</v>
      </c>
      <c r="J260" s="88">
        <v>2482</v>
      </c>
      <c r="K260" s="149">
        <v>24342</v>
      </c>
      <c r="L260" s="197">
        <f t="shared" si="101"/>
        <v>9.8074133763094284</v>
      </c>
      <c r="M260" s="156">
        <v>23</v>
      </c>
      <c r="N260" s="156">
        <v>145</v>
      </c>
      <c r="O260" s="177">
        <v>239</v>
      </c>
      <c r="P260" s="88">
        <v>2515</v>
      </c>
      <c r="Q260" s="178">
        <v>28428</v>
      </c>
      <c r="R260" s="179">
        <f t="shared" si="102"/>
        <v>11.30337972166998</v>
      </c>
      <c r="S260" s="156">
        <v>23</v>
      </c>
      <c r="T260" s="156">
        <v>139</v>
      </c>
      <c r="U260" s="177">
        <v>232</v>
      </c>
      <c r="V260" s="90">
        <v>2556</v>
      </c>
      <c r="W260" s="114">
        <v>27384</v>
      </c>
      <c r="X260" s="44">
        <f t="shared" si="103"/>
        <v>10.713615023474178</v>
      </c>
      <c r="Y260" s="156">
        <v>25</v>
      </c>
      <c r="Z260" s="156">
        <v>145</v>
      </c>
      <c r="AA260" s="177">
        <v>241</v>
      </c>
      <c r="AB260" s="214">
        <v>2574</v>
      </c>
      <c r="AC260" s="181">
        <v>38715</v>
      </c>
      <c r="AD260" s="198">
        <f t="shared" si="104"/>
        <v>15.040792540792541</v>
      </c>
      <c r="AE260" s="156">
        <v>23</v>
      </c>
      <c r="AF260" s="156">
        <v>138</v>
      </c>
      <c r="AG260" s="156">
        <v>221</v>
      </c>
      <c r="AH260" s="250">
        <v>2582</v>
      </c>
      <c r="AI260" s="180">
        <v>36902</v>
      </c>
      <c r="AJ260" s="199">
        <f t="shared" si="105"/>
        <v>14.292021688613477</v>
      </c>
      <c r="AK260" s="156">
        <v>24</v>
      </c>
      <c r="AL260" s="156">
        <v>140</v>
      </c>
      <c r="AM260" s="156">
        <v>225</v>
      </c>
      <c r="AN260" s="232">
        <f t="shared" si="106"/>
        <v>15190</v>
      </c>
      <c r="AO260" s="200">
        <f t="shared" si="107"/>
        <v>174798</v>
      </c>
      <c r="AP260" s="196">
        <f t="shared" si="108"/>
        <v>11.507439104674127</v>
      </c>
      <c r="AQ260" s="156">
        <v>25</v>
      </c>
      <c r="AR260" s="156">
        <v>146</v>
      </c>
      <c r="AS260" s="241">
        <v>239</v>
      </c>
      <c r="AT260" s="189"/>
      <c r="AU260" s="175"/>
      <c r="AV260" s="123"/>
      <c r="AW260" s="123"/>
      <c r="AX260" s="123"/>
      <c r="AY260" s="123"/>
      <c r="AZ260" s="123"/>
      <c r="BA260" s="123"/>
      <c r="BB260" s="123"/>
      <c r="BC260" s="123"/>
      <c r="BD260" s="123"/>
      <c r="BE260" s="123"/>
      <c r="BW260"/>
      <c r="BX260"/>
      <c r="BY260"/>
    </row>
    <row r="261" spans="1:77" s="184" customFormat="1" ht="15.75" customHeight="1" x14ac:dyDescent="0.15">
      <c r="A261" s="177">
        <v>13</v>
      </c>
      <c r="B261" s="195" t="s">
        <v>849</v>
      </c>
      <c r="C261" s="195" t="s">
        <v>24</v>
      </c>
      <c r="D261" s="88">
        <v>2877</v>
      </c>
      <c r="E261" s="148">
        <v>24103</v>
      </c>
      <c r="F261" s="196">
        <f t="shared" si="100"/>
        <v>8.3778241223496703</v>
      </c>
      <c r="G261" s="156">
        <v>24</v>
      </c>
      <c r="H261" s="156">
        <v>146</v>
      </c>
      <c r="I261" s="177">
        <v>243</v>
      </c>
      <c r="J261" s="88">
        <v>2934</v>
      </c>
      <c r="K261" s="149">
        <v>15504</v>
      </c>
      <c r="L261" s="197">
        <f t="shared" si="101"/>
        <v>5.2842535787321063</v>
      </c>
      <c r="M261" s="156">
        <v>27</v>
      </c>
      <c r="N261" s="156">
        <v>157</v>
      </c>
      <c r="O261" s="177">
        <v>261</v>
      </c>
      <c r="P261" s="88">
        <v>2961</v>
      </c>
      <c r="Q261" s="178">
        <v>13631</v>
      </c>
      <c r="R261" s="179">
        <f t="shared" si="102"/>
        <v>4.6035123269165821</v>
      </c>
      <c r="S261" s="156">
        <v>27</v>
      </c>
      <c r="T261" s="156">
        <v>160</v>
      </c>
      <c r="U261" s="177">
        <v>264</v>
      </c>
      <c r="V261" s="90">
        <v>3003</v>
      </c>
      <c r="W261" s="114">
        <v>12400</v>
      </c>
      <c r="X261" s="44">
        <f t="shared" si="103"/>
        <v>4.1292041292041288</v>
      </c>
      <c r="Y261" s="156">
        <v>27</v>
      </c>
      <c r="Z261" s="156">
        <v>165</v>
      </c>
      <c r="AA261" s="177">
        <v>276</v>
      </c>
      <c r="AB261" s="214">
        <v>3059</v>
      </c>
      <c r="AC261" s="181">
        <v>10416</v>
      </c>
      <c r="AD261" s="198">
        <f t="shared" si="104"/>
        <v>3.4050343249427919</v>
      </c>
      <c r="AE261" s="156">
        <v>27</v>
      </c>
      <c r="AF261" s="156">
        <v>172</v>
      </c>
      <c r="AG261" s="177">
        <v>286</v>
      </c>
      <c r="AH261" s="250">
        <v>3113</v>
      </c>
      <c r="AI261" s="180">
        <v>62176</v>
      </c>
      <c r="AJ261" s="199">
        <f t="shared" si="105"/>
        <v>19.973016382910377</v>
      </c>
      <c r="AK261" s="156">
        <v>18</v>
      </c>
      <c r="AL261" s="156">
        <v>125</v>
      </c>
      <c r="AM261" s="156">
        <v>195</v>
      </c>
      <c r="AN261" s="232">
        <f t="shared" si="106"/>
        <v>17947</v>
      </c>
      <c r="AO261" s="200">
        <f t="shared" si="107"/>
        <v>138230</v>
      </c>
      <c r="AP261" s="196">
        <f t="shared" si="108"/>
        <v>7.7021229174792447</v>
      </c>
      <c r="AQ261" s="156">
        <v>26</v>
      </c>
      <c r="AR261" s="156">
        <v>157</v>
      </c>
      <c r="AS261" s="241">
        <v>263</v>
      </c>
      <c r="AT261" s="189"/>
      <c r="AU261" s="177"/>
    </row>
    <row r="262" spans="1:77" s="147" customFormat="1" ht="15.75" customHeight="1" x14ac:dyDescent="0.2">
      <c r="A262" s="177">
        <v>13</v>
      </c>
      <c r="B262" s="195" t="s">
        <v>640</v>
      </c>
      <c r="C262" s="195" t="s">
        <v>30</v>
      </c>
      <c r="D262" s="88">
        <v>5461</v>
      </c>
      <c r="E262" s="148">
        <v>35719</v>
      </c>
      <c r="F262" s="196">
        <f t="shared" si="100"/>
        <v>6.54074345357993</v>
      </c>
      <c r="G262" s="156">
        <v>26</v>
      </c>
      <c r="H262" s="156">
        <v>152</v>
      </c>
      <c r="I262" s="177">
        <v>254</v>
      </c>
      <c r="J262" s="88">
        <v>5399</v>
      </c>
      <c r="K262" s="149">
        <v>34628</v>
      </c>
      <c r="L262" s="197">
        <f t="shared" si="101"/>
        <v>6.4137803296906837</v>
      </c>
      <c r="M262" s="156">
        <v>26</v>
      </c>
      <c r="N262" s="156">
        <v>152</v>
      </c>
      <c r="O262" s="177">
        <v>253</v>
      </c>
      <c r="P262" s="88">
        <v>5370</v>
      </c>
      <c r="Q262" s="178">
        <v>31556</v>
      </c>
      <c r="R262" s="179">
        <f t="shared" si="102"/>
        <v>5.8763500931098696</v>
      </c>
      <c r="S262" s="156">
        <v>26</v>
      </c>
      <c r="T262" s="156">
        <v>154</v>
      </c>
      <c r="U262" s="177">
        <v>258</v>
      </c>
      <c r="V262" s="90">
        <v>5348</v>
      </c>
      <c r="W262" s="114">
        <v>23238</v>
      </c>
      <c r="X262" s="44">
        <f t="shared" si="103"/>
        <v>4.3451757666417352</v>
      </c>
      <c r="Y262" s="156">
        <v>26</v>
      </c>
      <c r="Z262" s="156">
        <v>161</v>
      </c>
      <c r="AA262" s="177">
        <v>272</v>
      </c>
      <c r="AB262" s="214">
        <v>5327</v>
      </c>
      <c r="AC262" s="181">
        <v>18917</v>
      </c>
      <c r="AD262" s="198">
        <f t="shared" si="104"/>
        <v>3.5511544959639574</v>
      </c>
      <c r="AE262" s="156">
        <v>26</v>
      </c>
      <c r="AF262" s="156">
        <v>169</v>
      </c>
      <c r="AG262" s="177">
        <v>282</v>
      </c>
      <c r="AH262" s="250">
        <v>5307</v>
      </c>
      <c r="AI262" s="180">
        <v>11524</v>
      </c>
      <c r="AJ262" s="199">
        <f t="shared" si="105"/>
        <v>2.1714716412285662</v>
      </c>
      <c r="AK262" s="156">
        <v>29</v>
      </c>
      <c r="AL262" s="156">
        <v>179</v>
      </c>
      <c r="AM262" s="177">
        <v>292</v>
      </c>
      <c r="AN262" s="232">
        <f t="shared" si="106"/>
        <v>32212</v>
      </c>
      <c r="AO262" s="200">
        <f t="shared" si="107"/>
        <v>155582</v>
      </c>
      <c r="AP262" s="196">
        <f t="shared" si="108"/>
        <v>4.8299391531106419</v>
      </c>
      <c r="AQ262" s="156">
        <v>27</v>
      </c>
      <c r="AR262" s="156">
        <v>163</v>
      </c>
      <c r="AS262" s="241">
        <v>277</v>
      </c>
      <c r="AT262" s="189"/>
      <c r="AU262" s="175"/>
      <c r="AV262" s="123"/>
      <c r="AW262" s="123"/>
      <c r="AX262" s="123"/>
      <c r="AY262" s="123"/>
      <c r="AZ262" s="123"/>
      <c r="BA262" s="123"/>
      <c r="BB262" s="123"/>
      <c r="BC262" s="123"/>
      <c r="BD262" s="123"/>
      <c r="BE262" s="123"/>
      <c r="BW262"/>
      <c r="BX262"/>
      <c r="BY262"/>
    </row>
    <row r="263" spans="1:77" s="147" customFormat="1" ht="15.75" customHeight="1" x14ac:dyDescent="0.2">
      <c r="A263" s="177">
        <v>13</v>
      </c>
      <c r="B263" s="195" t="s">
        <v>154</v>
      </c>
      <c r="C263" s="195" t="s">
        <v>2703</v>
      </c>
      <c r="D263" s="88">
        <v>2762</v>
      </c>
      <c r="E263" s="148">
        <v>1483</v>
      </c>
      <c r="F263" s="196">
        <f t="shared" si="100"/>
        <v>0.53692976104272272</v>
      </c>
      <c r="G263" s="156">
        <v>30</v>
      </c>
      <c r="H263" s="156">
        <v>183</v>
      </c>
      <c r="I263" s="177">
        <v>299</v>
      </c>
      <c r="J263" s="88">
        <v>2745</v>
      </c>
      <c r="K263" s="149">
        <v>3687</v>
      </c>
      <c r="L263" s="197">
        <f t="shared" si="101"/>
        <v>1.3431693989071039</v>
      </c>
      <c r="M263" s="156">
        <v>29</v>
      </c>
      <c r="N263" s="156">
        <v>183</v>
      </c>
      <c r="O263" s="177">
        <v>296</v>
      </c>
      <c r="P263" s="88">
        <v>2721</v>
      </c>
      <c r="Q263" s="178">
        <v>26813</v>
      </c>
      <c r="R263" s="179">
        <f t="shared" si="102"/>
        <v>9.8540977581771401</v>
      </c>
      <c r="S263" s="156">
        <v>24</v>
      </c>
      <c r="T263" s="156">
        <v>146</v>
      </c>
      <c r="U263" s="177">
        <v>242</v>
      </c>
      <c r="V263" s="90">
        <v>2719</v>
      </c>
      <c r="W263" s="114">
        <v>7580</v>
      </c>
      <c r="X263" s="44">
        <f t="shared" si="103"/>
        <v>2.7877896285399042</v>
      </c>
      <c r="Y263" s="156">
        <v>28</v>
      </c>
      <c r="Z263" s="156">
        <v>170</v>
      </c>
      <c r="AA263" s="177">
        <v>283</v>
      </c>
      <c r="AB263" s="214">
        <v>2726</v>
      </c>
      <c r="AC263" s="181">
        <v>8879</v>
      </c>
      <c r="AD263" s="198">
        <f t="shared" si="104"/>
        <v>3.2571533382245046</v>
      </c>
      <c r="AE263" s="156">
        <v>28</v>
      </c>
      <c r="AF263" s="156">
        <v>173</v>
      </c>
      <c r="AG263" s="177">
        <v>287</v>
      </c>
      <c r="AH263" s="250">
        <v>2734</v>
      </c>
      <c r="AI263" s="180">
        <v>10393</v>
      </c>
      <c r="AJ263" s="199">
        <f t="shared" si="105"/>
        <v>3.8013899049012436</v>
      </c>
      <c r="AK263" s="156">
        <v>27</v>
      </c>
      <c r="AL263" s="156">
        <v>172</v>
      </c>
      <c r="AM263" s="177">
        <v>285</v>
      </c>
      <c r="AN263" s="232">
        <f t="shared" si="106"/>
        <v>16407</v>
      </c>
      <c r="AO263" s="200">
        <f t="shared" si="107"/>
        <v>58835</v>
      </c>
      <c r="AP263" s="196">
        <f t="shared" si="108"/>
        <v>3.5859694033034679</v>
      </c>
      <c r="AQ263" s="156">
        <v>28</v>
      </c>
      <c r="AR263" s="156">
        <v>171</v>
      </c>
      <c r="AS263" s="241">
        <v>285</v>
      </c>
      <c r="AT263" s="189"/>
      <c r="AU263" s="175"/>
      <c r="AV263" s="123"/>
      <c r="AW263" s="123"/>
      <c r="AX263" s="123"/>
      <c r="AY263" s="123"/>
      <c r="AZ263" s="123"/>
      <c r="BA263" s="123"/>
      <c r="BB263" s="123"/>
      <c r="BC263" s="123"/>
      <c r="BD263" s="123"/>
      <c r="BE263" s="123"/>
      <c r="BW263"/>
      <c r="BX263"/>
      <c r="BY263"/>
    </row>
    <row r="264" spans="1:77" s="147" customFormat="1" ht="15.75" customHeight="1" x14ac:dyDescent="0.2">
      <c r="A264" s="177">
        <v>13</v>
      </c>
      <c r="B264" s="195" t="s">
        <v>711</v>
      </c>
      <c r="C264" s="195" t="s">
        <v>2712</v>
      </c>
      <c r="D264" s="88">
        <v>3351</v>
      </c>
      <c r="E264" s="148">
        <v>11257</v>
      </c>
      <c r="F264" s="196">
        <f t="shared" si="100"/>
        <v>3.3592957326171291</v>
      </c>
      <c r="G264" s="156">
        <v>27</v>
      </c>
      <c r="H264" s="156">
        <v>162</v>
      </c>
      <c r="I264" s="177">
        <v>272</v>
      </c>
      <c r="J264" s="88">
        <v>3341</v>
      </c>
      <c r="K264" s="149">
        <v>10743</v>
      </c>
      <c r="L264" s="197">
        <f t="shared" si="101"/>
        <v>3.2155043400179588</v>
      </c>
      <c r="M264" s="156">
        <v>28</v>
      </c>
      <c r="N264" s="156">
        <v>166</v>
      </c>
      <c r="O264" s="177">
        <v>274</v>
      </c>
      <c r="P264" s="88">
        <v>3405</v>
      </c>
      <c r="Q264" s="178">
        <v>10384</v>
      </c>
      <c r="R264" s="179">
        <f t="shared" si="102"/>
        <v>3.049632892804699</v>
      </c>
      <c r="S264" s="156">
        <v>29</v>
      </c>
      <c r="T264" s="156">
        <v>168</v>
      </c>
      <c r="U264" s="177">
        <v>276</v>
      </c>
      <c r="V264" s="90">
        <v>3502</v>
      </c>
      <c r="W264" s="114">
        <v>8861</v>
      </c>
      <c r="X264" s="44">
        <f t="shared" si="103"/>
        <v>2.5302684180468304</v>
      </c>
      <c r="Y264" s="156">
        <v>29</v>
      </c>
      <c r="Z264" s="156">
        <v>172</v>
      </c>
      <c r="AA264" s="177">
        <v>285</v>
      </c>
      <c r="AB264" s="214">
        <v>3536</v>
      </c>
      <c r="AC264" s="181">
        <v>9392</v>
      </c>
      <c r="AD264" s="198">
        <f t="shared" si="104"/>
        <v>2.6561085972850678</v>
      </c>
      <c r="AE264" s="156">
        <v>29</v>
      </c>
      <c r="AF264" s="156">
        <v>177</v>
      </c>
      <c r="AG264" s="177">
        <v>291</v>
      </c>
      <c r="AH264" s="250">
        <v>3561</v>
      </c>
      <c r="AI264" s="180">
        <v>9350</v>
      </c>
      <c r="AJ264" s="199">
        <f t="shared" si="105"/>
        <v>2.625666947486661</v>
      </c>
      <c r="AK264" s="156">
        <v>28</v>
      </c>
      <c r="AL264" s="156">
        <v>175</v>
      </c>
      <c r="AM264" s="177">
        <v>288</v>
      </c>
      <c r="AN264" s="232">
        <f t="shared" si="106"/>
        <v>20696</v>
      </c>
      <c r="AO264" s="200">
        <f t="shared" si="107"/>
        <v>59987</v>
      </c>
      <c r="AP264" s="196">
        <f t="shared" si="108"/>
        <v>2.8984827986084269</v>
      </c>
      <c r="AQ264" s="156">
        <v>29</v>
      </c>
      <c r="AR264" s="156">
        <v>174</v>
      </c>
      <c r="AS264" s="241">
        <v>288</v>
      </c>
      <c r="AT264" s="189"/>
      <c r="AU264" s="175"/>
      <c r="AV264" s="123"/>
      <c r="AW264" s="123"/>
      <c r="AX264" s="123"/>
      <c r="AY264" s="123"/>
      <c r="AZ264" s="123"/>
      <c r="BA264" s="123"/>
      <c r="BB264" s="123"/>
      <c r="BC264" s="123"/>
      <c r="BD264" s="123"/>
      <c r="BE264" s="123"/>
      <c r="BW264"/>
      <c r="BX264"/>
      <c r="BY264"/>
    </row>
    <row r="265" spans="1:77" s="147" customFormat="1" ht="15.75" customHeight="1" x14ac:dyDescent="0.2">
      <c r="A265" s="177">
        <v>13</v>
      </c>
      <c r="B265" s="195" t="s">
        <v>621</v>
      </c>
      <c r="C265" s="195" t="s">
        <v>233</v>
      </c>
      <c r="D265" s="88">
        <v>3207</v>
      </c>
      <c r="E265" s="148">
        <v>5238</v>
      </c>
      <c r="F265" s="196">
        <f t="shared" si="100"/>
        <v>1.6333021515434987</v>
      </c>
      <c r="G265" s="156">
        <v>29</v>
      </c>
      <c r="H265" s="156">
        <v>176</v>
      </c>
      <c r="I265" s="177">
        <v>289</v>
      </c>
      <c r="J265" s="88">
        <v>3242</v>
      </c>
      <c r="K265" s="149">
        <v>1725</v>
      </c>
      <c r="L265" s="197">
        <f t="shared" si="101"/>
        <v>0.53207896360271434</v>
      </c>
      <c r="M265" s="156">
        <v>30</v>
      </c>
      <c r="N265" s="156">
        <v>189</v>
      </c>
      <c r="O265" s="177">
        <v>304</v>
      </c>
      <c r="P265" s="88">
        <v>3265</v>
      </c>
      <c r="Q265" s="178">
        <v>0</v>
      </c>
      <c r="R265" s="179">
        <f t="shared" si="102"/>
        <v>0</v>
      </c>
      <c r="S265" s="156">
        <v>30</v>
      </c>
      <c r="T265" s="156">
        <v>191</v>
      </c>
      <c r="U265" s="177">
        <v>308</v>
      </c>
      <c r="V265" s="90">
        <v>3290</v>
      </c>
      <c r="W265" s="114">
        <v>411</v>
      </c>
      <c r="X265" s="44">
        <f t="shared" si="103"/>
        <v>0.12492401215805471</v>
      </c>
      <c r="Y265" s="156">
        <v>30</v>
      </c>
      <c r="Z265" s="156">
        <v>194</v>
      </c>
      <c r="AA265" s="177">
        <v>308</v>
      </c>
      <c r="AB265" s="214">
        <v>3386</v>
      </c>
      <c r="AC265" s="181">
        <v>1441</v>
      </c>
      <c r="AD265" s="198">
        <f t="shared" si="104"/>
        <v>0.42557590076786767</v>
      </c>
      <c r="AE265" s="156">
        <v>30</v>
      </c>
      <c r="AF265" s="156">
        <v>189</v>
      </c>
      <c r="AG265" s="177">
        <v>303</v>
      </c>
      <c r="AH265" s="250">
        <v>3397</v>
      </c>
      <c r="AI265" s="180">
        <v>240</v>
      </c>
      <c r="AJ265" s="199">
        <f t="shared" si="105"/>
        <v>7.0650574035914043E-2</v>
      </c>
      <c r="AK265" s="156">
        <v>30</v>
      </c>
      <c r="AL265" s="156">
        <v>191</v>
      </c>
      <c r="AM265" s="177">
        <v>306</v>
      </c>
      <c r="AN265" s="232">
        <f t="shared" si="106"/>
        <v>19787</v>
      </c>
      <c r="AO265" s="200">
        <f t="shared" si="107"/>
        <v>9055</v>
      </c>
      <c r="AP265" s="196">
        <f t="shared" si="108"/>
        <v>0.45762369232324251</v>
      </c>
      <c r="AQ265" s="156">
        <v>30</v>
      </c>
      <c r="AR265" s="156">
        <v>196</v>
      </c>
      <c r="AS265" s="241">
        <v>312</v>
      </c>
      <c r="AT265" s="189"/>
      <c r="AU265" s="175"/>
      <c r="AV265" s="123"/>
      <c r="AW265" s="123"/>
      <c r="AX265" s="123"/>
      <c r="AY265" s="123"/>
      <c r="AZ265" s="123"/>
      <c r="BA265" s="123"/>
      <c r="BB265" s="123"/>
      <c r="BC265" s="123"/>
      <c r="BD265" s="123"/>
      <c r="BE265" s="123"/>
      <c r="BW265"/>
      <c r="BX265"/>
      <c r="BY265"/>
    </row>
    <row r="266" spans="1:77" s="106" customFormat="1" ht="15.75" customHeight="1" x14ac:dyDescent="0.15">
      <c r="B266" s="284" t="s">
        <v>1908</v>
      </c>
      <c r="G266" s="223">
        <v>30</v>
      </c>
      <c r="H266" s="106">
        <v>191</v>
      </c>
      <c r="I266" s="106">
        <v>309</v>
      </c>
      <c r="M266" s="106">
        <v>30</v>
      </c>
      <c r="O266" s="106">
        <v>307</v>
      </c>
      <c r="S266" s="106">
        <v>30</v>
      </c>
      <c r="U266" s="106">
        <v>308</v>
      </c>
      <c r="Y266" s="106">
        <v>30</v>
      </c>
      <c r="AA266" s="106">
        <v>310</v>
      </c>
      <c r="AE266" s="106">
        <v>30</v>
      </c>
      <c r="AG266" s="106">
        <v>308</v>
      </c>
      <c r="AH266" s="289">
        <f>SUM(AH236:AH265)</f>
        <v>110968</v>
      </c>
      <c r="AI266" s="293">
        <f>SUM(AI236:AI265)</f>
        <v>4578111</v>
      </c>
      <c r="AJ266" s="290">
        <f t="shared" si="105"/>
        <v>41.256136904332777</v>
      </c>
      <c r="AK266" s="106">
        <v>30</v>
      </c>
      <c r="AL266" s="106">
        <v>194</v>
      </c>
      <c r="AM266" s="106">
        <v>310</v>
      </c>
      <c r="AN266" s="289">
        <f>SUM(AN236:AN265)</f>
        <v>633918</v>
      </c>
      <c r="AO266" s="293">
        <f>SUM(AO236:AO265)</f>
        <v>24087214</v>
      </c>
      <c r="AP266" s="290">
        <f t="shared" si="108"/>
        <v>37.997365589871244</v>
      </c>
      <c r="AQ266" s="106">
        <v>30</v>
      </c>
      <c r="AR266" s="106">
        <v>203</v>
      </c>
      <c r="AS266" s="239">
        <v>321</v>
      </c>
    </row>
    <row r="267" spans="1:77" x14ac:dyDescent="0.2">
      <c r="G267" s="156"/>
      <c r="AH267" s="230"/>
      <c r="AN267" s="230"/>
      <c r="AQ267" s="156"/>
      <c r="AS267" s="242"/>
    </row>
    <row r="268" spans="1:77" x14ac:dyDescent="0.2">
      <c r="B268" s="243" t="s">
        <v>1902</v>
      </c>
      <c r="C268" s="157"/>
      <c r="D268" s="157"/>
      <c r="E268" s="157"/>
      <c r="F268" s="157"/>
      <c r="G268" s="142"/>
      <c r="H268" s="157"/>
      <c r="I268" s="157"/>
      <c r="J268" s="157"/>
      <c r="K268" s="157"/>
      <c r="L268" s="157"/>
      <c r="M268" s="157"/>
      <c r="N268" s="157"/>
      <c r="O268" s="157"/>
      <c r="P268" s="157"/>
      <c r="Q268" s="157"/>
      <c r="R268" s="157"/>
      <c r="S268" s="157"/>
      <c r="T268" s="157"/>
      <c r="U268" s="157"/>
      <c r="V268" s="157"/>
      <c r="W268" s="157"/>
      <c r="X268" s="157"/>
      <c r="Y268" s="157"/>
      <c r="Z268" s="157"/>
      <c r="AA268" s="157"/>
      <c r="AB268" s="157"/>
      <c r="AC268" s="157"/>
      <c r="AD268" s="157"/>
      <c r="AE268" s="157"/>
      <c r="AF268" s="157"/>
      <c r="AG268" s="157"/>
      <c r="AH268" s="282"/>
      <c r="AI268" s="157"/>
      <c r="AJ268" s="157"/>
      <c r="AK268" s="157"/>
      <c r="AL268" s="157"/>
      <c r="AM268" s="157"/>
      <c r="AN268" s="282"/>
      <c r="AO268" s="157"/>
      <c r="AP268" s="157"/>
      <c r="AQ268" s="142"/>
      <c r="AR268" s="157"/>
      <c r="AS268" s="283"/>
    </row>
    <row r="269" spans="1:77" s="147" customFormat="1" ht="15.75" customHeight="1" x14ac:dyDescent="0.2">
      <c r="A269" s="177">
        <v>14</v>
      </c>
      <c r="B269" s="195" t="s">
        <v>231</v>
      </c>
      <c r="C269" s="195" t="s">
        <v>2732</v>
      </c>
      <c r="D269" s="88">
        <v>1277</v>
      </c>
      <c r="E269" s="148">
        <v>122568</v>
      </c>
      <c r="F269" s="196">
        <f t="shared" ref="F269:F300" si="109">E269/D269</f>
        <v>95.981205951448715</v>
      </c>
      <c r="G269" s="156">
        <v>1</v>
      </c>
      <c r="H269" s="156">
        <v>12</v>
      </c>
      <c r="I269" s="156">
        <v>16</v>
      </c>
      <c r="J269" s="88">
        <v>1271</v>
      </c>
      <c r="K269" s="149">
        <v>193735</v>
      </c>
      <c r="L269" s="197">
        <f t="shared" ref="L269:L300" si="110">K269/J269</f>
        <v>152.42722265932338</v>
      </c>
      <c r="M269" s="156">
        <v>1</v>
      </c>
      <c r="N269" s="156">
        <v>3</v>
      </c>
      <c r="O269" s="156">
        <v>3</v>
      </c>
      <c r="P269" s="88">
        <v>1272</v>
      </c>
      <c r="Q269" s="178">
        <v>197324</v>
      </c>
      <c r="R269" s="179">
        <f t="shared" ref="R269:R300" si="111">Q269/P269</f>
        <v>155.12893081761007</v>
      </c>
      <c r="S269" s="156">
        <v>1</v>
      </c>
      <c r="T269" s="156">
        <v>4</v>
      </c>
      <c r="U269" s="156">
        <v>4</v>
      </c>
      <c r="V269" s="90">
        <v>1267</v>
      </c>
      <c r="W269" s="114">
        <v>187730</v>
      </c>
      <c r="X269" s="44">
        <f t="shared" ref="X269:X300" si="112">W269/V269</f>
        <v>148.16890292028413</v>
      </c>
      <c r="Y269" s="156">
        <v>2</v>
      </c>
      <c r="Z269" s="156">
        <v>7</v>
      </c>
      <c r="AA269" s="156">
        <v>7</v>
      </c>
      <c r="AB269" s="214">
        <v>1254</v>
      </c>
      <c r="AC269" s="181">
        <v>183613</v>
      </c>
      <c r="AD269" s="198">
        <f t="shared" ref="AD269:AD300" si="113">AC269/AB269</f>
        <v>146.42185007974481</v>
      </c>
      <c r="AE269" s="156">
        <v>2</v>
      </c>
      <c r="AF269" s="156">
        <v>7</v>
      </c>
      <c r="AG269" s="156">
        <v>8</v>
      </c>
      <c r="AH269" s="250">
        <v>1240</v>
      </c>
      <c r="AI269" s="180">
        <v>179588</v>
      </c>
      <c r="AJ269" s="199">
        <f t="shared" ref="AJ269:AJ300" si="114">AI269/AH269</f>
        <v>144.82903225806453</v>
      </c>
      <c r="AK269" s="156">
        <v>3</v>
      </c>
      <c r="AL269" s="156">
        <v>9</v>
      </c>
      <c r="AM269" s="156">
        <v>11</v>
      </c>
      <c r="AN269" s="232">
        <f t="shared" ref="AN269:AN300" si="115">D269+J269+P269+V269+AB269+AH269</f>
        <v>7581</v>
      </c>
      <c r="AO269" s="200">
        <f t="shared" ref="AO269:AO300" si="116">E269+K269+Q269+W269+AC269+AI269</f>
        <v>1064558</v>
      </c>
      <c r="AP269" s="196">
        <f t="shared" ref="AP269:AP300" si="117">AO269/AN269</f>
        <v>140.42448225827727</v>
      </c>
      <c r="AQ269" s="156">
        <v>1</v>
      </c>
      <c r="AR269" s="156">
        <v>3</v>
      </c>
      <c r="AS269" s="237">
        <v>4</v>
      </c>
      <c r="AT269" s="189"/>
      <c r="AU269" s="175"/>
      <c r="AV269" s="123"/>
      <c r="AW269" s="123"/>
      <c r="AX269" s="123"/>
      <c r="AY269" s="123"/>
      <c r="AZ269" s="123"/>
      <c r="BA269" s="123"/>
      <c r="BB269" s="123"/>
      <c r="BC269" s="123"/>
      <c r="BD269" s="123"/>
      <c r="BE269" s="123"/>
      <c r="BW269"/>
      <c r="BX269"/>
      <c r="BY269"/>
    </row>
    <row r="270" spans="1:77" s="147" customFormat="1" ht="15.75" customHeight="1" x14ac:dyDescent="0.2">
      <c r="A270" s="177">
        <v>14</v>
      </c>
      <c r="B270" s="195" t="s">
        <v>201</v>
      </c>
      <c r="C270" s="195" t="s">
        <v>2755</v>
      </c>
      <c r="D270" s="88">
        <v>3042</v>
      </c>
      <c r="E270" s="148">
        <v>228546</v>
      </c>
      <c r="F270" s="196">
        <f t="shared" si="109"/>
        <v>75.130177514792905</v>
      </c>
      <c r="G270" s="156">
        <v>5</v>
      </c>
      <c r="H270" s="156">
        <v>21</v>
      </c>
      <c r="I270" s="156">
        <v>33</v>
      </c>
      <c r="J270" s="88">
        <v>3094</v>
      </c>
      <c r="K270" s="149">
        <v>263681</v>
      </c>
      <c r="L270" s="197">
        <f t="shared" si="110"/>
        <v>85.223335488041371</v>
      </c>
      <c r="M270" s="156">
        <v>6</v>
      </c>
      <c r="N270" s="156">
        <v>20</v>
      </c>
      <c r="O270" s="156">
        <v>28</v>
      </c>
      <c r="P270" s="88">
        <v>3104</v>
      </c>
      <c r="Q270" s="178">
        <v>388341</v>
      </c>
      <c r="R270" s="179">
        <f t="shared" si="111"/>
        <v>125.10985824742268</v>
      </c>
      <c r="S270" s="156">
        <v>2</v>
      </c>
      <c r="T270" s="156">
        <v>6</v>
      </c>
      <c r="U270" s="156">
        <v>7</v>
      </c>
      <c r="V270" s="90">
        <v>3208</v>
      </c>
      <c r="W270" s="114">
        <v>408933</v>
      </c>
      <c r="X270" s="44">
        <f t="shared" si="112"/>
        <v>127.47288029925187</v>
      </c>
      <c r="Y270" s="156">
        <v>3</v>
      </c>
      <c r="Z270" s="156">
        <v>8</v>
      </c>
      <c r="AA270" s="156">
        <v>9</v>
      </c>
      <c r="AB270" s="214">
        <v>3464</v>
      </c>
      <c r="AC270" s="181">
        <v>540929</v>
      </c>
      <c r="AD270" s="198">
        <f t="shared" si="113"/>
        <v>156.15733256351038</v>
      </c>
      <c r="AE270" s="156">
        <v>1</v>
      </c>
      <c r="AF270" s="156">
        <v>5</v>
      </c>
      <c r="AG270" s="156">
        <v>6</v>
      </c>
      <c r="AH270" s="250">
        <v>3543</v>
      </c>
      <c r="AI270" s="180">
        <v>631617</v>
      </c>
      <c r="AJ270" s="199">
        <f t="shared" si="114"/>
        <v>178.27180355630821</v>
      </c>
      <c r="AK270" s="156">
        <v>1</v>
      </c>
      <c r="AL270" s="156">
        <v>5</v>
      </c>
      <c r="AM270" s="156">
        <v>7</v>
      </c>
      <c r="AN270" s="232">
        <f t="shared" si="115"/>
        <v>19455</v>
      </c>
      <c r="AO270" s="200">
        <f t="shared" si="116"/>
        <v>2462047</v>
      </c>
      <c r="AP270" s="196">
        <f t="shared" si="117"/>
        <v>126.5508609611925</v>
      </c>
      <c r="AQ270" s="156">
        <v>2</v>
      </c>
      <c r="AR270" s="156">
        <v>5</v>
      </c>
      <c r="AS270" s="237">
        <v>6</v>
      </c>
      <c r="AT270" s="189"/>
      <c r="AU270" s="175"/>
      <c r="AV270" s="123"/>
      <c r="AW270" s="123"/>
      <c r="AX270" s="123"/>
      <c r="AY270" s="123"/>
      <c r="AZ270" s="123"/>
      <c r="BA270" s="123"/>
      <c r="BB270" s="123"/>
      <c r="BC270" s="123"/>
      <c r="BD270" s="123"/>
      <c r="BE270" s="123"/>
      <c r="BW270"/>
      <c r="BX270"/>
      <c r="BY270"/>
    </row>
    <row r="271" spans="1:77" s="147" customFormat="1" ht="15.75" customHeight="1" x14ac:dyDescent="0.2">
      <c r="A271" s="177">
        <v>14</v>
      </c>
      <c r="B271" s="195" t="s">
        <v>2696</v>
      </c>
      <c r="C271" s="195" t="s">
        <v>2697</v>
      </c>
      <c r="D271" s="88">
        <v>1818</v>
      </c>
      <c r="E271" s="148">
        <v>132453</v>
      </c>
      <c r="F271" s="196">
        <f t="shared" si="109"/>
        <v>72.856435643564353</v>
      </c>
      <c r="G271" s="156">
        <v>7</v>
      </c>
      <c r="H271" s="156">
        <v>24</v>
      </c>
      <c r="I271" s="156">
        <v>38</v>
      </c>
      <c r="J271" s="88">
        <v>1859</v>
      </c>
      <c r="K271" s="149">
        <v>107676</v>
      </c>
      <c r="L271" s="197">
        <f t="shared" si="110"/>
        <v>57.921463152232384</v>
      </c>
      <c r="M271" s="156">
        <v>11</v>
      </c>
      <c r="N271" s="156">
        <v>45</v>
      </c>
      <c r="O271" s="156">
        <v>63</v>
      </c>
      <c r="P271" s="88">
        <v>1887</v>
      </c>
      <c r="Q271" s="178">
        <v>115059</v>
      </c>
      <c r="R271" s="179">
        <f t="shared" si="111"/>
        <v>60.974562798092208</v>
      </c>
      <c r="S271" s="156">
        <v>10</v>
      </c>
      <c r="T271" s="156">
        <v>40</v>
      </c>
      <c r="U271" s="156">
        <v>55</v>
      </c>
      <c r="V271" s="90">
        <v>1985</v>
      </c>
      <c r="W271" s="114">
        <v>314374</v>
      </c>
      <c r="X271" s="44">
        <f t="shared" si="112"/>
        <v>158.37481108312343</v>
      </c>
      <c r="Y271" s="156">
        <v>1</v>
      </c>
      <c r="Z271" s="156">
        <v>4</v>
      </c>
      <c r="AA271" s="156">
        <v>4</v>
      </c>
      <c r="AB271" s="214">
        <v>2087</v>
      </c>
      <c r="AC271" s="181">
        <v>296383</v>
      </c>
      <c r="AD271" s="198">
        <f t="shared" si="113"/>
        <v>142.01389554384284</v>
      </c>
      <c r="AE271" s="156">
        <v>3</v>
      </c>
      <c r="AF271" s="156">
        <v>8</v>
      </c>
      <c r="AG271" s="156">
        <v>9</v>
      </c>
      <c r="AH271" s="250">
        <v>2138</v>
      </c>
      <c r="AI271" s="180">
        <v>311143</v>
      </c>
      <c r="AJ271" s="199">
        <f t="shared" si="114"/>
        <v>145.52993451824133</v>
      </c>
      <c r="AK271" s="156">
        <v>2</v>
      </c>
      <c r="AL271" s="156">
        <v>8</v>
      </c>
      <c r="AM271" s="156">
        <v>10</v>
      </c>
      <c r="AN271" s="232">
        <f t="shared" si="115"/>
        <v>11774</v>
      </c>
      <c r="AO271" s="200">
        <f t="shared" si="116"/>
        <v>1277088</v>
      </c>
      <c r="AP271" s="196">
        <f t="shared" si="117"/>
        <v>108.46679123492441</v>
      </c>
      <c r="AQ271" s="156">
        <v>3</v>
      </c>
      <c r="AR271" s="156">
        <v>10</v>
      </c>
      <c r="AS271" s="237">
        <v>13</v>
      </c>
      <c r="AT271" s="189"/>
      <c r="AU271" s="175"/>
      <c r="AV271" s="123"/>
      <c r="AW271" s="123"/>
      <c r="AX271" s="123"/>
      <c r="AY271" s="123"/>
      <c r="AZ271" s="123"/>
      <c r="BA271" s="123"/>
      <c r="BB271" s="123"/>
      <c r="BC271" s="123"/>
      <c r="BD271" s="123"/>
      <c r="BE271" s="123"/>
      <c r="BW271"/>
      <c r="BX271"/>
      <c r="BY271"/>
    </row>
    <row r="272" spans="1:77" s="147" customFormat="1" ht="15.75" customHeight="1" x14ac:dyDescent="0.2">
      <c r="A272" s="177">
        <v>14</v>
      </c>
      <c r="B272" s="195" t="s">
        <v>219</v>
      </c>
      <c r="C272" s="195" t="s">
        <v>28</v>
      </c>
      <c r="D272" s="88">
        <v>7535</v>
      </c>
      <c r="E272" s="148">
        <v>686101</v>
      </c>
      <c r="F272" s="196">
        <f t="shared" si="109"/>
        <v>91.055209024552084</v>
      </c>
      <c r="G272" s="156">
        <v>2</v>
      </c>
      <c r="H272" s="156">
        <v>13</v>
      </c>
      <c r="I272" s="156">
        <v>18</v>
      </c>
      <c r="J272" s="88">
        <v>7569</v>
      </c>
      <c r="K272" s="149">
        <v>642152</v>
      </c>
      <c r="L272" s="197">
        <f t="shared" si="110"/>
        <v>84.839741049015728</v>
      </c>
      <c r="M272" s="156">
        <v>7</v>
      </c>
      <c r="N272" s="156">
        <v>21</v>
      </c>
      <c r="O272" s="156">
        <v>29</v>
      </c>
      <c r="P272" s="88">
        <v>7616</v>
      </c>
      <c r="Q272" s="178">
        <v>640899</v>
      </c>
      <c r="R272" s="179">
        <f t="shared" si="111"/>
        <v>84.15165441176471</v>
      </c>
      <c r="S272" s="156">
        <v>7</v>
      </c>
      <c r="T272" s="156">
        <v>19</v>
      </c>
      <c r="U272" s="156">
        <v>23</v>
      </c>
      <c r="V272" s="90">
        <v>7769</v>
      </c>
      <c r="W272" s="114">
        <v>694497</v>
      </c>
      <c r="X272" s="44">
        <f t="shared" si="112"/>
        <v>89.393358218560948</v>
      </c>
      <c r="Y272" s="156">
        <v>5</v>
      </c>
      <c r="Z272" s="156">
        <v>18</v>
      </c>
      <c r="AA272" s="156">
        <v>23</v>
      </c>
      <c r="AB272" s="214">
        <v>7816</v>
      </c>
      <c r="AC272" s="181">
        <v>755885</v>
      </c>
      <c r="AD272" s="198">
        <f t="shared" si="113"/>
        <v>96.709953940634591</v>
      </c>
      <c r="AE272" s="156">
        <v>4</v>
      </c>
      <c r="AF272" s="156">
        <v>16</v>
      </c>
      <c r="AG272" s="156">
        <v>21</v>
      </c>
      <c r="AH272" s="250">
        <v>7934</v>
      </c>
      <c r="AI272" s="180">
        <v>920374</v>
      </c>
      <c r="AJ272" s="199">
        <f t="shared" si="114"/>
        <v>116.00378119485758</v>
      </c>
      <c r="AK272" s="156">
        <v>4</v>
      </c>
      <c r="AL272" s="156">
        <v>13</v>
      </c>
      <c r="AM272" s="156">
        <v>17</v>
      </c>
      <c r="AN272" s="232">
        <f t="shared" si="115"/>
        <v>46239</v>
      </c>
      <c r="AO272" s="200">
        <f t="shared" si="116"/>
        <v>4339908</v>
      </c>
      <c r="AP272" s="196">
        <f t="shared" si="117"/>
        <v>93.858171673262831</v>
      </c>
      <c r="AQ272" s="156">
        <v>4</v>
      </c>
      <c r="AR272" s="156">
        <v>14</v>
      </c>
      <c r="AS272" s="237">
        <v>18</v>
      </c>
      <c r="AT272" s="189"/>
      <c r="AU272" s="175"/>
      <c r="AV272" s="123"/>
      <c r="AW272" s="123"/>
      <c r="AX272" s="123"/>
      <c r="AY272" s="123"/>
      <c r="AZ272" s="123"/>
      <c r="BA272" s="123"/>
      <c r="BB272" s="123"/>
      <c r="BC272" s="123"/>
      <c r="BD272" s="123"/>
      <c r="BE272" s="123"/>
      <c r="BW272"/>
      <c r="BX272"/>
      <c r="BY272"/>
    </row>
    <row r="273" spans="1:77" s="147" customFormat="1" ht="15.75" customHeight="1" x14ac:dyDescent="0.2">
      <c r="A273" s="177">
        <v>14</v>
      </c>
      <c r="B273" s="195" t="s">
        <v>2754</v>
      </c>
      <c r="C273" s="195" t="s">
        <v>2755</v>
      </c>
      <c r="D273" s="88">
        <v>2201</v>
      </c>
      <c r="E273" s="148">
        <v>174276</v>
      </c>
      <c r="F273" s="196">
        <f t="shared" si="109"/>
        <v>79.180372557928209</v>
      </c>
      <c r="G273" s="156">
        <v>4</v>
      </c>
      <c r="H273" s="156">
        <v>19</v>
      </c>
      <c r="I273" s="156">
        <v>30</v>
      </c>
      <c r="J273" s="88">
        <v>2260</v>
      </c>
      <c r="K273" s="149">
        <v>203209</v>
      </c>
      <c r="L273" s="197">
        <f t="shared" si="110"/>
        <v>89.915486725663712</v>
      </c>
      <c r="M273" s="156">
        <v>4</v>
      </c>
      <c r="N273" s="156">
        <v>16</v>
      </c>
      <c r="O273" s="156">
        <v>24</v>
      </c>
      <c r="P273" s="88">
        <v>2239</v>
      </c>
      <c r="Q273" s="178">
        <v>226239</v>
      </c>
      <c r="R273" s="179">
        <f t="shared" si="111"/>
        <v>101.04466279589103</v>
      </c>
      <c r="S273" s="156">
        <v>3</v>
      </c>
      <c r="T273" s="156">
        <v>10</v>
      </c>
      <c r="U273" s="156">
        <v>13</v>
      </c>
      <c r="V273" s="90">
        <v>2295</v>
      </c>
      <c r="W273" s="114">
        <v>197054</v>
      </c>
      <c r="X273" s="44">
        <f t="shared" si="112"/>
        <v>85.862309368191717</v>
      </c>
      <c r="Y273" s="156">
        <v>6</v>
      </c>
      <c r="Z273" s="156">
        <v>21</v>
      </c>
      <c r="AA273" s="156">
        <v>26</v>
      </c>
      <c r="AB273" s="214">
        <v>2315</v>
      </c>
      <c r="AC273" s="181">
        <v>220125</v>
      </c>
      <c r="AD273" s="198">
        <f t="shared" si="113"/>
        <v>95.08639308855291</v>
      </c>
      <c r="AE273" s="156">
        <v>5</v>
      </c>
      <c r="AF273" s="156">
        <v>17</v>
      </c>
      <c r="AG273" s="156">
        <v>22</v>
      </c>
      <c r="AH273" s="250">
        <v>2334</v>
      </c>
      <c r="AI273" s="180">
        <v>218495</v>
      </c>
      <c r="AJ273" s="199">
        <f t="shared" si="114"/>
        <v>93.613967437874891</v>
      </c>
      <c r="AK273" s="156">
        <v>6</v>
      </c>
      <c r="AL273" s="156">
        <v>21</v>
      </c>
      <c r="AM273" s="156">
        <v>27</v>
      </c>
      <c r="AN273" s="232">
        <f t="shared" si="115"/>
        <v>13644</v>
      </c>
      <c r="AO273" s="200">
        <f t="shared" si="116"/>
        <v>1239398</v>
      </c>
      <c r="AP273" s="196">
        <f t="shared" si="117"/>
        <v>90.838317209029611</v>
      </c>
      <c r="AQ273" s="156">
        <v>5</v>
      </c>
      <c r="AR273" s="156">
        <v>17</v>
      </c>
      <c r="AS273" s="237">
        <v>21</v>
      </c>
      <c r="AT273" s="189"/>
      <c r="AU273" s="175"/>
      <c r="AV273" s="123"/>
      <c r="AW273" s="123"/>
      <c r="AX273" s="123"/>
      <c r="AY273" s="123"/>
      <c r="AZ273" s="123"/>
      <c r="BA273" s="123"/>
      <c r="BB273" s="123"/>
      <c r="BC273" s="123"/>
      <c r="BD273" s="123"/>
      <c r="BE273" s="123"/>
      <c r="BW273"/>
      <c r="BX273"/>
      <c r="BY273"/>
    </row>
    <row r="274" spans="1:77" s="147" customFormat="1" ht="15.75" customHeight="1" x14ac:dyDescent="0.2">
      <c r="A274" s="177">
        <v>14</v>
      </c>
      <c r="B274" s="195" t="s">
        <v>171</v>
      </c>
      <c r="C274" s="195" t="s">
        <v>28</v>
      </c>
      <c r="D274" s="88">
        <v>8166</v>
      </c>
      <c r="E274" s="148">
        <v>659948</v>
      </c>
      <c r="F274" s="196">
        <f t="shared" si="109"/>
        <v>80.816556453588049</v>
      </c>
      <c r="G274" s="156">
        <v>3</v>
      </c>
      <c r="H274" s="156">
        <v>17</v>
      </c>
      <c r="I274" s="156">
        <v>27</v>
      </c>
      <c r="J274" s="88">
        <v>8128</v>
      </c>
      <c r="K274" s="149">
        <v>703902</v>
      </c>
      <c r="L274" s="197">
        <f t="shared" si="110"/>
        <v>86.602116141732282</v>
      </c>
      <c r="M274" s="156">
        <v>5</v>
      </c>
      <c r="N274" s="156">
        <v>19</v>
      </c>
      <c r="O274" s="156">
        <v>27</v>
      </c>
      <c r="P274" s="88">
        <v>8104</v>
      </c>
      <c r="Q274" s="178">
        <v>723198</v>
      </c>
      <c r="R274" s="179">
        <f t="shared" si="111"/>
        <v>89.239634748272465</v>
      </c>
      <c r="S274" s="156">
        <v>6</v>
      </c>
      <c r="T274" s="156">
        <v>17</v>
      </c>
      <c r="U274" s="156">
        <v>20</v>
      </c>
      <c r="V274" s="90">
        <v>8066</v>
      </c>
      <c r="W274" s="114">
        <v>730557</v>
      </c>
      <c r="X274" s="44">
        <f t="shared" si="112"/>
        <v>90.572402677907263</v>
      </c>
      <c r="Y274" s="156">
        <v>4</v>
      </c>
      <c r="Z274" s="156">
        <v>17</v>
      </c>
      <c r="AA274" s="156">
        <v>21</v>
      </c>
      <c r="AB274" s="214">
        <v>7943</v>
      </c>
      <c r="AC274" s="181">
        <v>745409</v>
      </c>
      <c r="AD274" s="198">
        <f t="shared" si="113"/>
        <v>93.844768978975196</v>
      </c>
      <c r="AE274" s="156">
        <v>6</v>
      </c>
      <c r="AF274" s="156">
        <v>20</v>
      </c>
      <c r="AG274" s="156">
        <v>25</v>
      </c>
      <c r="AH274" s="250">
        <v>7950</v>
      </c>
      <c r="AI274" s="180">
        <v>743868</v>
      </c>
      <c r="AJ274" s="199">
        <f t="shared" si="114"/>
        <v>93.568301886792455</v>
      </c>
      <c r="AK274" s="156">
        <v>7</v>
      </c>
      <c r="AL274" s="156">
        <v>22</v>
      </c>
      <c r="AM274" s="156">
        <v>28</v>
      </c>
      <c r="AN274" s="232">
        <f t="shared" si="115"/>
        <v>48357</v>
      </c>
      <c r="AO274" s="200">
        <f t="shared" si="116"/>
        <v>4306882</v>
      </c>
      <c r="AP274" s="196">
        <f t="shared" si="117"/>
        <v>89.064292656699138</v>
      </c>
      <c r="AQ274" s="156">
        <v>6</v>
      </c>
      <c r="AR274" s="156">
        <v>18</v>
      </c>
      <c r="AS274" s="237">
        <v>22</v>
      </c>
      <c r="AT274" s="189"/>
      <c r="AU274" s="175"/>
      <c r="AV274" s="123"/>
      <c r="AW274" s="123"/>
      <c r="AX274" s="123"/>
      <c r="AY274" s="123"/>
      <c r="AZ274" s="123"/>
      <c r="BA274" s="123"/>
      <c r="BB274" s="123"/>
      <c r="BC274" s="123"/>
      <c r="BD274" s="123"/>
      <c r="BE274" s="123"/>
      <c r="BW274"/>
      <c r="BX274"/>
      <c r="BY274"/>
    </row>
    <row r="275" spans="1:77" s="184" customFormat="1" ht="15.75" customHeight="1" x14ac:dyDescent="0.15">
      <c r="A275" s="177">
        <v>14</v>
      </c>
      <c r="B275" s="195" t="s">
        <v>606</v>
      </c>
      <c r="C275" s="195" t="s">
        <v>2697</v>
      </c>
      <c r="D275" s="88">
        <v>2295</v>
      </c>
      <c r="E275" s="148">
        <v>169355</v>
      </c>
      <c r="F275" s="196">
        <f t="shared" si="109"/>
        <v>73.793028322440094</v>
      </c>
      <c r="G275" s="156">
        <v>6</v>
      </c>
      <c r="H275" s="156">
        <v>22</v>
      </c>
      <c r="I275" s="156">
        <v>36</v>
      </c>
      <c r="J275" s="88">
        <v>2305</v>
      </c>
      <c r="K275" s="149">
        <v>249721</v>
      </c>
      <c r="L275" s="197">
        <f t="shared" si="110"/>
        <v>108.33882863340564</v>
      </c>
      <c r="M275" s="156">
        <v>3</v>
      </c>
      <c r="N275" s="156">
        <v>9</v>
      </c>
      <c r="O275" s="156">
        <v>12</v>
      </c>
      <c r="P275" s="88">
        <v>2287</v>
      </c>
      <c r="Q275" s="178">
        <v>207417</v>
      </c>
      <c r="R275" s="179">
        <f t="shared" si="111"/>
        <v>90.693922168780063</v>
      </c>
      <c r="S275" s="156">
        <v>5</v>
      </c>
      <c r="T275" s="156">
        <v>16</v>
      </c>
      <c r="U275" s="156">
        <v>19</v>
      </c>
      <c r="V275" s="90">
        <v>2282</v>
      </c>
      <c r="W275" s="114">
        <v>169168</v>
      </c>
      <c r="X275" s="44">
        <f t="shared" si="112"/>
        <v>74.131463628396148</v>
      </c>
      <c r="Y275" s="156">
        <v>8</v>
      </c>
      <c r="Z275" s="156">
        <v>30</v>
      </c>
      <c r="AA275" s="156">
        <v>36</v>
      </c>
      <c r="AB275" s="214">
        <v>2297</v>
      </c>
      <c r="AC275" s="181">
        <v>206267</v>
      </c>
      <c r="AD275" s="198">
        <f t="shared" si="113"/>
        <v>89.798432738354379</v>
      </c>
      <c r="AE275" s="156">
        <v>7</v>
      </c>
      <c r="AF275" s="156">
        <v>21</v>
      </c>
      <c r="AG275" s="156">
        <v>26</v>
      </c>
      <c r="AH275" s="250">
        <v>2319</v>
      </c>
      <c r="AI275" s="180">
        <v>184211</v>
      </c>
      <c r="AJ275" s="199">
        <f t="shared" si="114"/>
        <v>79.435532557136696</v>
      </c>
      <c r="AK275" s="156">
        <v>8</v>
      </c>
      <c r="AL275" s="156">
        <v>31</v>
      </c>
      <c r="AM275" s="156">
        <v>39</v>
      </c>
      <c r="AN275" s="232">
        <f t="shared" si="115"/>
        <v>13785</v>
      </c>
      <c r="AO275" s="200">
        <f t="shared" si="116"/>
        <v>1186139</v>
      </c>
      <c r="AP275" s="196">
        <f t="shared" si="117"/>
        <v>86.045629307217993</v>
      </c>
      <c r="AQ275" s="156">
        <v>7</v>
      </c>
      <c r="AR275" s="156">
        <v>20</v>
      </c>
      <c r="AS275" s="237">
        <v>24</v>
      </c>
      <c r="AT275" s="189"/>
      <c r="AU275" s="177"/>
    </row>
    <row r="276" spans="1:77" s="147" customFormat="1" ht="15.75" customHeight="1" x14ac:dyDescent="0.2">
      <c r="A276" s="177">
        <v>14</v>
      </c>
      <c r="B276" s="195" t="s">
        <v>328</v>
      </c>
      <c r="C276" s="195" t="s">
        <v>204</v>
      </c>
      <c r="D276" s="88">
        <v>1180</v>
      </c>
      <c r="E276" s="148">
        <v>44580</v>
      </c>
      <c r="F276" s="196">
        <f t="shared" si="109"/>
        <v>37.779661016949156</v>
      </c>
      <c r="G276" s="156">
        <v>17</v>
      </c>
      <c r="H276" s="156">
        <v>66</v>
      </c>
      <c r="I276" s="156">
        <v>102</v>
      </c>
      <c r="J276" s="88">
        <v>1173</v>
      </c>
      <c r="K276" s="149">
        <v>44154</v>
      </c>
      <c r="L276" s="197">
        <f t="shared" si="110"/>
        <v>37.641943734015342</v>
      </c>
      <c r="M276" s="156">
        <v>20</v>
      </c>
      <c r="N276" s="156">
        <v>71</v>
      </c>
      <c r="O276" s="156">
        <v>112</v>
      </c>
      <c r="P276" s="88">
        <v>1151</v>
      </c>
      <c r="Q276" s="178">
        <v>82743</v>
      </c>
      <c r="R276" s="179">
        <f t="shared" si="111"/>
        <v>71.8879235447437</v>
      </c>
      <c r="S276" s="156">
        <v>8</v>
      </c>
      <c r="T276" s="156">
        <v>27</v>
      </c>
      <c r="U276" s="156">
        <v>34</v>
      </c>
      <c r="V276" s="90">
        <v>1139</v>
      </c>
      <c r="W276" s="114">
        <v>97740</v>
      </c>
      <c r="X276" s="44">
        <f t="shared" si="112"/>
        <v>85.812115891132578</v>
      </c>
      <c r="Y276" s="156">
        <v>7</v>
      </c>
      <c r="Z276" s="156">
        <v>23</v>
      </c>
      <c r="AA276" s="156">
        <v>28</v>
      </c>
      <c r="AB276" s="214">
        <v>1135</v>
      </c>
      <c r="AC276" s="181">
        <v>100738</v>
      </c>
      <c r="AD276" s="198">
        <f t="shared" si="113"/>
        <v>88.755947136563876</v>
      </c>
      <c r="AE276" s="156">
        <v>8</v>
      </c>
      <c r="AF276" s="156">
        <v>22</v>
      </c>
      <c r="AG276" s="156">
        <v>27</v>
      </c>
      <c r="AH276" s="250">
        <v>1126</v>
      </c>
      <c r="AI276" s="180">
        <v>108995</v>
      </c>
      <c r="AJ276" s="199">
        <f t="shared" si="114"/>
        <v>96.798401420959152</v>
      </c>
      <c r="AK276" s="156">
        <v>5</v>
      </c>
      <c r="AL276" s="156">
        <v>16</v>
      </c>
      <c r="AM276" s="156">
        <v>22</v>
      </c>
      <c r="AN276" s="232">
        <f t="shared" si="115"/>
        <v>6904</v>
      </c>
      <c r="AO276" s="200">
        <f t="shared" si="116"/>
        <v>478950</v>
      </c>
      <c r="AP276" s="196">
        <f t="shared" si="117"/>
        <v>69.372827346465812</v>
      </c>
      <c r="AQ276" s="156">
        <v>8</v>
      </c>
      <c r="AR276" s="156">
        <v>31</v>
      </c>
      <c r="AS276" s="237">
        <v>41</v>
      </c>
      <c r="AT276" s="189"/>
      <c r="AU276" s="175"/>
      <c r="AV276" s="123"/>
      <c r="AW276" s="123"/>
      <c r="AX276" s="123"/>
      <c r="AY276" s="123"/>
      <c r="AZ276" s="123"/>
      <c r="BA276" s="123"/>
      <c r="BB276" s="123"/>
      <c r="BC276" s="123"/>
      <c r="BD276" s="123"/>
      <c r="BE276" s="123"/>
      <c r="BW276"/>
      <c r="BX276"/>
      <c r="BY276"/>
    </row>
    <row r="277" spans="1:77" s="147" customFormat="1" ht="15.75" customHeight="1" x14ac:dyDescent="0.2">
      <c r="A277" s="177">
        <v>14</v>
      </c>
      <c r="B277" s="195" t="s">
        <v>217</v>
      </c>
      <c r="C277" s="195" t="s">
        <v>2716</v>
      </c>
      <c r="D277" s="88">
        <v>1837</v>
      </c>
      <c r="E277" s="148">
        <v>38759</v>
      </c>
      <c r="F277" s="196">
        <f t="shared" si="109"/>
        <v>21.099074578116493</v>
      </c>
      <c r="G277" s="156">
        <v>35</v>
      </c>
      <c r="H277" s="156">
        <v>108</v>
      </c>
      <c r="I277" s="156">
        <v>174</v>
      </c>
      <c r="J277" s="88">
        <v>1866</v>
      </c>
      <c r="K277" s="149">
        <v>250891</v>
      </c>
      <c r="L277" s="197">
        <f t="shared" si="110"/>
        <v>134.45391211146838</v>
      </c>
      <c r="M277" s="156">
        <v>2</v>
      </c>
      <c r="N277" s="156">
        <v>5</v>
      </c>
      <c r="O277" s="156">
        <v>5</v>
      </c>
      <c r="P277" s="88">
        <v>1879</v>
      </c>
      <c r="Q277" s="178">
        <v>187354</v>
      </c>
      <c r="R277" s="179">
        <f t="shared" si="111"/>
        <v>99.709419904204367</v>
      </c>
      <c r="S277" s="156">
        <v>4</v>
      </c>
      <c r="T277" s="156">
        <v>11</v>
      </c>
      <c r="U277" s="156">
        <v>14</v>
      </c>
      <c r="V277" s="90">
        <v>1974</v>
      </c>
      <c r="W277" s="114">
        <v>123550</v>
      </c>
      <c r="X277" s="44">
        <f t="shared" si="112"/>
        <v>62.588652482269502</v>
      </c>
      <c r="Y277" s="156">
        <v>10</v>
      </c>
      <c r="Z277" s="156">
        <v>36</v>
      </c>
      <c r="AA277" s="156">
        <v>48</v>
      </c>
      <c r="AB277" s="214">
        <v>2020</v>
      </c>
      <c r="AC277" s="181">
        <v>77148</v>
      </c>
      <c r="AD277" s="198">
        <f t="shared" si="113"/>
        <v>38.192079207920791</v>
      </c>
      <c r="AE277" s="156">
        <v>22</v>
      </c>
      <c r="AF277" s="156">
        <v>81</v>
      </c>
      <c r="AG277" s="156">
        <v>121</v>
      </c>
      <c r="AH277" s="250">
        <v>2070</v>
      </c>
      <c r="AI277" s="180">
        <v>68951</v>
      </c>
      <c r="AJ277" s="199">
        <f t="shared" si="114"/>
        <v>33.309661835748791</v>
      </c>
      <c r="AK277" s="156">
        <v>25</v>
      </c>
      <c r="AL277" s="156">
        <v>91</v>
      </c>
      <c r="AM277" s="156">
        <v>142</v>
      </c>
      <c r="AN277" s="232">
        <f t="shared" si="115"/>
        <v>11646</v>
      </c>
      <c r="AO277" s="200">
        <f t="shared" si="116"/>
        <v>746653</v>
      </c>
      <c r="AP277" s="196">
        <f t="shared" si="117"/>
        <v>64.112399106989528</v>
      </c>
      <c r="AQ277" s="156">
        <v>9</v>
      </c>
      <c r="AR277" s="156">
        <v>40</v>
      </c>
      <c r="AS277" s="237">
        <v>53</v>
      </c>
      <c r="AT277" s="189"/>
      <c r="AU277" s="175"/>
      <c r="AV277" s="123"/>
      <c r="AW277" s="123"/>
      <c r="AX277" s="123"/>
      <c r="AY277" s="123"/>
      <c r="AZ277" s="123"/>
      <c r="BA277" s="123"/>
      <c r="BB277" s="123"/>
      <c r="BC277" s="123"/>
      <c r="BD277" s="123"/>
      <c r="BE277" s="123"/>
      <c r="BW277"/>
      <c r="BX277"/>
      <c r="BY277"/>
    </row>
    <row r="278" spans="1:77" s="184" customFormat="1" ht="15.75" customHeight="1" x14ac:dyDescent="0.15">
      <c r="A278" s="177">
        <v>14</v>
      </c>
      <c r="B278" s="195" t="s">
        <v>534</v>
      </c>
      <c r="C278" s="195" t="s">
        <v>2703</v>
      </c>
      <c r="D278" s="88">
        <v>1246</v>
      </c>
      <c r="E278" s="148">
        <v>73052</v>
      </c>
      <c r="F278" s="196">
        <f t="shared" si="109"/>
        <v>58.629213483146067</v>
      </c>
      <c r="G278" s="156">
        <v>9</v>
      </c>
      <c r="H278" s="156">
        <v>36</v>
      </c>
      <c r="I278" s="156">
        <v>58</v>
      </c>
      <c r="J278" s="88">
        <v>1413</v>
      </c>
      <c r="K278" s="149">
        <v>84347</v>
      </c>
      <c r="L278" s="197">
        <f t="shared" si="110"/>
        <v>59.69355980184006</v>
      </c>
      <c r="M278" s="156">
        <v>10</v>
      </c>
      <c r="N278" s="156">
        <v>41</v>
      </c>
      <c r="O278" s="156">
        <v>59</v>
      </c>
      <c r="P278" s="88">
        <v>1661</v>
      </c>
      <c r="Q278" s="178">
        <v>68408</v>
      </c>
      <c r="R278" s="179">
        <f t="shared" si="111"/>
        <v>41.184828416616497</v>
      </c>
      <c r="S278" s="156">
        <v>18</v>
      </c>
      <c r="T278" s="156">
        <v>65</v>
      </c>
      <c r="U278" s="156">
        <v>96</v>
      </c>
      <c r="V278" s="90">
        <v>1892</v>
      </c>
      <c r="W278" s="114">
        <v>82960</v>
      </c>
      <c r="X278" s="44">
        <f t="shared" si="112"/>
        <v>43.847780126849891</v>
      </c>
      <c r="Y278" s="156">
        <v>17</v>
      </c>
      <c r="Z278" s="156">
        <v>70</v>
      </c>
      <c r="AA278" s="156">
        <v>98</v>
      </c>
      <c r="AB278" s="214">
        <v>2145</v>
      </c>
      <c r="AC278" s="181">
        <v>168781</v>
      </c>
      <c r="AD278" s="198">
        <f t="shared" si="113"/>
        <v>78.685780885780886</v>
      </c>
      <c r="AE278" s="156">
        <v>9</v>
      </c>
      <c r="AF278" s="156">
        <v>30</v>
      </c>
      <c r="AG278" s="156">
        <v>36</v>
      </c>
      <c r="AH278" s="250">
        <v>2360</v>
      </c>
      <c r="AI278" s="180">
        <v>182576</v>
      </c>
      <c r="AJ278" s="199">
        <f t="shared" si="114"/>
        <v>77.362711864406776</v>
      </c>
      <c r="AK278" s="156">
        <v>9</v>
      </c>
      <c r="AL278" s="156">
        <v>34</v>
      </c>
      <c r="AM278" s="156">
        <v>43</v>
      </c>
      <c r="AN278" s="232">
        <f t="shared" si="115"/>
        <v>10717</v>
      </c>
      <c r="AO278" s="200">
        <f t="shared" si="116"/>
        <v>660124</v>
      </c>
      <c r="AP278" s="196">
        <f t="shared" si="117"/>
        <v>61.595969021181304</v>
      </c>
      <c r="AQ278" s="156">
        <v>10</v>
      </c>
      <c r="AR278" s="156">
        <v>44</v>
      </c>
      <c r="AS278" s="237">
        <v>59</v>
      </c>
      <c r="AT278" s="189"/>
      <c r="AU278" s="177"/>
    </row>
    <row r="279" spans="1:77" s="147" customFormat="1" ht="15.75" customHeight="1" x14ac:dyDescent="0.2">
      <c r="A279" s="177">
        <v>14</v>
      </c>
      <c r="B279" s="195" t="s">
        <v>393</v>
      </c>
      <c r="C279" s="195" t="s">
        <v>394</v>
      </c>
      <c r="D279" s="88">
        <v>2125</v>
      </c>
      <c r="E279" s="148">
        <v>112036</v>
      </c>
      <c r="F279" s="196">
        <f t="shared" si="109"/>
        <v>52.722823529411762</v>
      </c>
      <c r="G279" s="156">
        <v>10</v>
      </c>
      <c r="H279" s="156">
        <v>41</v>
      </c>
      <c r="I279" s="156">
        <v>64</v>
      </c>
      <c r="J279" s="88">
        <v>2110</v>
      </c>
      <c r="K279" s="149">
        <v>105272</v>
      </c>
      <c r="L279" s="197">
        <f t="shared" si="110"/>
        <v>49.891943127962087</v>
      </c>
      <c r="M279" s="156">
        <v>13</v>
      </c>
      <c r="N279" s="156">
        <v>56</v>
      </c>
      <c r="O279" s="156">
        <v>81</v>
      </c>
      <c r="P279" s="88">
        <v>2123</v>
      </c>
      <c r="Q279" s="178">
        <v>121387</v>
      </c>
      <c r="R279" s="179">
        <f t="shared" si="111"/>
        <v>57.17710786622704</v>
      </c>
      <c r="S279" s="156">
        <v>11</v>
      </c>
      <c r="T279" s="156">
        <v>47</v>
      </c>
      <c r="U279" s="156">
        <v>63</v>
      </c>
      <c r="V279" s="90">
        <v>2137</v>
      </c>
      <c r="W279" s="114">
        <v>147044</v>
      </c>
      <c r="X279" s="44">
        <f t="shared" si="112"/>
        <v>68.808610201216652</v>
      </c>
      <c r="Y279" s="156">
        <v>9</v>
      </c>
      <c r="Z279" s="156">
        <v>31</v>
      </c>
      <c r="AA279" s="156">
        <v>38</v>
      </c>
      <c r="AB279" s="214">
        <v>2166</v>
      </c>
      <c r="AC279" s="181">
        <v>130954</v>
      </c>
      <c r="AD279" s="198">
        <f t="shared" si="113"/>
        <v>60.458910433979689</v>
      </c>
      <c r="AE279" s="156">
        <v>11</v>
      </c>
      <c r="AF279" s="156">
        <v>50</v>
      </c>
      <c r="AG279" s="156">
        <v>67</v>
      </c>
      <c r="AH279" s="250">
        <v>2197</v>
      </c>
      <c r="AI279" s="180">
        <v>166126</v>
      </c>
      <c r="AJ279" s="199">
        <f t="shared" si="114"/>
        <v>75.614929449248976</v>
      </c>
      <c r="AK279" s="156">
        <v>10</v>
      </c>
      <c r="AL279" s="156">
        <v>35</v>
      </c>
      <c r="AM279" s="156">
        <v>45</v>
      </c>
      <c r="AN279" s="232">
        <f t="shared" si="115"/>
        <v>12858</v>
      </c>
      <c r="AO279" s="200">
        <f t="shared" si="116"/>
        <v>782819</v>
      </c>
      <c r="AP279" s="196">
        <f t="shared" si="117"/>
        <v>60.881863431326799</v>
      </c>
      <c r="AQ279" s="156">
        <v>11</v>
      </c>
      <c r="AR279" s="156">
        <v>47</v>
      </c>
      <c r="AS279" s="237">
        <v>63</v>
      </c>
      <c r="AT279" s="189"/>
      <c r="AU279" s="175"/>
      <c r="AV279" s="123"/>
      <c r="AW279" s="123"/>
      <c r="AX279" s="123"/>
      <c r="AY279" s="123"/>
      <c r="AZ279" s="123"/>
      <c r="BA279" s="123"/>
      <c r="BB279" s="123"/>
      <c r="BC279" s="123"/>
      <c r="BD279" s="123"/>
      <c r="BE279" s="123"/>
      <c r="BW279"/>
      <c r="BX279"/>
      <c r="BY279"/>
    </row>
    <row r="280" spans="1:77" s="147" customFormat="1" ht="15.75" customHeight="1" x14ac:dyDescent="0.2">
      <c r="A280" s="177">
        <v>14</v>
      </c>
      <c r="B280" s="195" t="s">
        <v>72</v>
      </c>
      <c r="C280" s="195" t="s">
        <v>73</v>
      </c>
      <c r="D280" s="88">
        <v>3558</v>
      </c>
      <c r="E280" s="148">
        <v>238678</v>
      </c>
      <c r="F280" s="196">
        <f t="shared" si="109"/>
        <v>67.082068577852723</v>
      </c>
      <c r="G280" s="156">
        <v>8</v>
      </c>
      <c r="H280" s="156">
        <v>28</v>
      </c>
      <c r="I280" s="156">
        <v>46</v>
      </c>
      <c r="J280" s="88">
        <v>3539</v>
      </c>
      <c r="K280" s="149">
        <v>216178</v>
      </c>
      <c r="L280" s="197">
        <f t="shared" si="110"/>
        <v>61.084487143260809</v>
      </c>
      <c r="M280" s="156">
        <v>9</v>
      </c>
      <c r="N280" s="156">
        <v>40</v>
      </c>
      <c r="O280" s="156">
        <v>57</v>
      </c>
      <c r="P280" s="88">
        <v>3520</v>
      </c>
      <c r="Q280" s="178">
        <v>190682</v>
      </c>
      <c r="R280" s="179">
        <f t="shared" si="111"/>
        <v>54.171022727272728</v>
      </c>
      <c r="S280" s="156">
        <v>13</v>
      </c>
      <c r="T280" s="156">
        <v>50</v>
      </c>
      <c r="U280" s="156">
        <v>66</v>
      </c>
      <c r="V280" s="90">
        <v>3491</v>
      </c>
      <c r="W280" s="114">
        <v>175231</v>
      </c>
      <c r="X280" s="44">
        <f t="shared" si="112"/>
        <v>50.195073044972787</v>
      </c>
      <c r="Y280" s="156">
        <v>14</v>
      </c>
      <c r="Z280" s="156">
        <v>58</v>
      </c>
      <c r="AA280" s="156">
        <v>78</v>
      </c>
      <c r="AB280" s="214">
        <v>3496</v>
      </c>
      <c r="AC280" s="181">
        <v>156248</v>
      </c>
      <c r="AD280" s="198">
        <f t="shared" si="113"/>
        <v>44.693363844393595</v>
      </c>
      <c r="AE280" s="156">
        <v>15</v>
      </c>
      <c r="AF280" s="156">
        <v>69</v>
      </c>
      <c r="AG280" s="156">
        <v>101</v>
      </c>
      <c r="AH280" s="250">
        <v>3539</v>
      </c>
      <c r="AI280" s="180">
        <v>172122</v>
      </c>
      <c r="AJ280" s="199">
        <f t="shared" si="114"/>
        <v>48.635772817179998</v>
      </c>
      <c r="AK280" s="156">
        <v>15</v>
      </c>
      <c r="AL280" s="156">
        <v>64</v>
      </c>
      <c r="AM280" s="156">
        <v>90</v>
      </c>
      <c r="AN280" s="232">
        <f t="shared" si="115"/>
        <v>21143</v>
      </c>
      <c r="AO280" s="200">
        <f t="shared" si="116"/>
        <v>1149139</v>
      </c>
      <c r="AP280" s="196">
        <f t="shared" si="117"/>
        <v>54.35080168377241</v>
      </c>
      <c r="AQ280" s="156">
        <v>12</v>
      </c>
      <c r="AR280" s="156">
        <v>56</v>
      </c>
      <c r="AS280" s="237">
        <v>77</v>
      </c>
      <c r="AT280" s="189"/>
      <c r="AU280" s="175"/>
      <c r="AV280" s="123"/>
      <c r="AW280" s="123"/>
      <c r="AX280" s="123"/>
      <c r="AY280" s="123"/>
      <c r="AZ280" s="123"/>
      <c r="BA280" s="123"/>
      <c r="BB280" s="123"/>
      <c r="BC280" s="123"/>
      <c r="BD280" s="123"/>
      <c r="BE280" s="123"/>
      <c r="BW280"/>
      <c r="BX280"/>
      <c r="BY280"/>
    </row>
    <row r="281" spans="1:77" s="184" customFormat="1" ht="15.75" customHeight="1" x14ac:dyDescent="0.15">
      <c r="A281" s="177">
        <v>14</v>
      </c>
      <c r="B281" s="195" t="s">
        <v>596</v>
      </c>
      <c r="C281" s="195" t="s">
        <v>4</v>
      </c>
      <c r="D281" s="88">
        <v>2142</v>
      </c>
      <c r="E281" s="148">
        <v>19648</v>
      </c>
      <c r="F281" s="196">
        <f t="shared" si="109"/>
        <v>9.1727357609710545</v>
      </c>
      <c r="G281" s="156">
        <v>50</v>
      </c>
      <c r="H281" s="156">
        <v>144</v>
      </c>
      <c r="I281" s="177">
        <v>240</v>
      </c>
      <c r="J281" s="88">
        <v>2081</v>
      </c>
      <c r="K281" s="149">
        <v>142210</v>
      </c>
      <c r="L281" s="197">
        <f t="shared" si="110"/>
        <v>68.337337818356559</v>
      </c>
      <c r="M281" s="156">
        <v>8</v>
      </c>
      <c r="N281" s="156">
        <v>32</v>
      </c>
      <c r="O281" s="156">
        <v>45</v>
      </c>
      <c r="P281" s="88">
        <v>2046</v>
      </c>
      <c r="Q281" s="178">
        <v>131427</v>
      </c>
      <c r="R281" s="179">
        <f t="shared" si="111"/>
        <v>64.23607038123167</v>
      </c>
      <c r="S281" s="156">
        <v>9</v>
      </c>
      <c r="T281" s="156">
        <v>37</v>
      </c>
      <c r="U281" s="156">
        <v>50</v>
      </c>
      <c r="V281" s="90">
        <v>2022</v>
      </c>
      <c r="W281" s="114">
        <v>124781</v>
      </c>
      <c r="X281" s="44">
        <f t="shared" si="112"/>
        <v>61.711671612265086</v>
      </c>
      <c r="Y281" s="156">
        <v>11</v>
      </c>
      <c r="Z281" s="156">
        <v>41</v>
      </c>
      <c r="AA281" s="156">
        <v>54</v>
      </c>
      <c r="AB281" s="214">
        <v>1973</v>
      </c>
      <c r="AC281" s="181">
        <v>112651</v>
      </c>
      <c r="AD281" s="198">
        <f t="shared" si="113"/>
        <v>57.096300050684235</v>
      </c>
      <c r="AE281" s="156">
        <v>12</v>
      </c>
      <c r="AF281" s="156">
        <v>53</v>
      </c>
      <c r="AG281" s="156">
        <v>72</v>
      </c>
      <c r="AH281" s="250">
        <v>1954</v>
      </c>
      <c r="AI281" s="180">
        <v>98942</v>
      </c>
      <c r="AJ281" s="199">
        <f t="shared" si="114"/>
        <v>50.635619242579324</v>
      </c>
      <c r="AK281" s="156">
        <v>13</v>
      </c>
      <c r="AL281" s="156">
        <v>61</v>
      </c>
      <c r="AM281" s="156">
        <v>84</v>
      </c>
      <c r="AN281" s="232">
        <f t="shared" si="115"/>
        <v>12218</v>
      </c>
      <c r="AO281" s="200">
        <f t="shared" si="116"/>
        <v>629659</v>
      </c>
      <c r="AP281" s="196">
        <f t="shared" si="117"/>
        <v>51.535357669012932</v>
      </c>
      <c r="AQ281" s="156">
        <v>13</v>
      </c>
      <c r="AR281" s="156">
        <v>61</v>
      </c>
      <c r="AS281" s="237">
        <v>84</v>
      </c>
      <c r="AT281" s="189"/>
      <c r="AU281" s="177"/>
    </row>
    <row r="282" spans="1:77" s="184" customFormat="1" ht="15.75" customHeight="1" x14ac:dyDescent="0.15">
      <c r="A282" s="177">
        <v>14</v>
      </c>
      <c r="B282" s="195" t="s">
        <v>2716</v>
      </c>
      <c r="C282" s="195" t="s">
        <v>58</v>
      </c>
      <c r="D282" s="88">
        <v>3587</v>
      </c>
      <c r="E282" s="148">
        <v>175265</v>
      </c>
      <c r="F282" s="196">
        <f t="shared" si="109"/>
        <v>48.861165319208254</v>
      </c>
      <c r="G282" s="156">
        <v>14</v>
      </c>
      <c r="H282" s="156">
        <v>55</v>
      </c>
      <c r="I282" s="156">
        <v>80</v>
      </c>
      <c r="J282" s="88">
        <v>3573</v>
      </c>
      <c r="K282" s="149">
        <v>202622</v>
      </c>
      <c r="L282" s="197">
        <f t="shared" si="110"/>
        <v>56.709207948502659</v>
      </c>
      <c r="M282" s="156">
        <v>12</v>
      </c>
      <c r="N282" s="156">
        <v>48</v>
      </c>
      <c r="O282" s="156">
        <v>68</v>
      </c>
      <c r="P282" s="88">
        <v>3542</v>
      </c>
      <c r="Q282" s="178">
        <v>193274</v>
      </c>
      <c r="R282" s="179">
        <f t="shared" si="111"/>
        <v>54.56634669678148</v>
      </c>
      <c r="S282" s="156">
        <v>12</v>
      </c>
      <c r="T282" s="156">
        <v>49</v>
      </c>
      <c r="U282" s="156">
        <v>65</v>
      </c>
      <c r="V282" s="90">
        <v>3511</v>
      </c>
      <c r="W282" s="114">
        <v>119498</v>
      </c>
      <c r="X282" s="44">
        <f t="shared" si="112"/>
        <v>34.035317573340926</v>
      </c>
      <c r="Y282" s="156">
        <v>22</v>
      </c>
      <c r="Z282" s="156">
        <v>81</v>
      </c>
      <c r="AA282" s="156">
        <v>120</v>
      </c>
      <c r="AB282" s="214">
        <v>3489</v>
      </c>
      <c r="AC282" s="181">
        <v>113269</v>
      </c>
      <c r="AD282" s="198">
        <f t="shared" si="113"/>
        <v>32.464603038119805</v>
      </c>
      <c r="AE282" s="156">
        <v>27</v>
      </c>
      <c r="AF282" s="156">
        <v>90</v>
      </c>
      <c r="AG282" s="156">
        <v>138</v>
      </c>
      <c r="AH282" s="250">
        <v>3463</v>
      </c>
      <c r="AI282" s="180">
        <v>120019</v>
      </c>
      <c r="AJ282" s="199">
        <f t="shared" si="114"/>
        <v>34.65752237943979</v>
      </c>
      <c r="AK282" s="156">
        <v>24</v>
      </c>
      <c r="AL282" s="156">
        <v>90</v>
      </c>
      <c r="AM282" s="156">
        <v>139</v>
      </c>
      <c r="AN282" s="232">
        <f t="shared" si="115"/>
        <v>21165</v>
      </c>
      <c r="AO282" s="200">
        <f t="shared" si="116"/>
        <v>923947</v>
      </c>
      <c r="AP282" s="196">
        <f t="shared" si="117"/>
        <v>43.654476730451215</v>
      </c>
      <c r="AQ282" s="156">
        <v>14</v>
      </c>
      <c r="AR282" s="156">
        <v>67</v>
      </c>
      <c r="AS282" s="237">
        <v>97</v>
      </c>
      <c r="AT282" s="189"/>
      <c r="AU282" s="177"/>
    </row>
    <row r="283" spans="1:77" s="147" customFormat="1" ht="15.75" customHeight="1" x14ac:dyDescent="0.2">
      <c r="A283" s="177">
        <v>14</v>
      </c>
      <c r="B283" s="195" t="s">
        <v>608</v>
      </c>
      <c r="C283" s="195" t="s">
        <v>6</v>
      </c>
      <c r="D283" s="88">
        <v>2380</v>
      </c>
      <c r="E283" s="148">
        <v>108134</v>
      </c>
      <c r="F283" s="196">
        <f t="shared" si="109"/>
        <v>45.434453781512602</v>
      </c>
      <c r="G283" s="156">
        <v>15</v>
      </c>
      <c r="H283" s="156">
        <v>60</v>
      </c>
      <c r="I283" s="156">
        <v>87</v>
      </c>
      <c r="J283" s="88">
        <v>2431</v>
      </c>
      <c r="K283" s="149">
        <v>106949</v>
      </c>
      <c r="L283" s="197">
        <f t="shared" si="110"/>
        <v>43.993829699712052</v>
      </c>
      <c r="M283" s="156">
        <v>16</v>
      </c>
      <c r="N283" s="156">
        <v>63</v>
      </c>
      <c r="O283" s="156">
        <v>91</v>
      </c>
      <c r="P283" s="88">
        <v>2435</v>
      </c>
      <c r="Q283" s="178">
        <v>105187</v>
      </c>
      <c r="R283" s="179">
        <f t="shared" si="111"/>
        <v>43.19794661190965</v>
      </c>
      <c r="S283" s="156">
        <v>15</v>
      </c>
      <c r="T283" s="156">
        <v>60</v>
      </c>
      <c r="U283" s="156">
        <v>87</v>
      </c>
      <c r="V283" s="90">
        <v>2416</v>
      </c>
      <c r="W283" s="114">
        <v>106076</v>
      </c>
      <c r="X283" s="44">
        <f t="shared" si="112"/>
        <v>43.90562913907285</v>
      </c>
      <c r="Y283" s="156">
        <v>16</v>
      </c>
      <c r="Z283" s="156">
        <v>69</v>
      </c>
      <c r="AA283" s="156">
        <v>97</v>
      </c>
      <c r="AB283" s="214">
        <v>2409</v>
      </c>
      <c r="AC283" s="181">
        <v>96937</v>
      </c>
      <c r="AD283" s="198">
        <f t="shared" si="113"/>
        <v>40.239518472395183</v>
      </c>
      <c r="AE283" s="156">
        <v>19</v>
      </c>
      <c r="AF283" s="156">
        <v>76</v>
      </c>
      <c r="AG283" s="156">
        <v>116</v>
      </c>
      <c r="AH283" s="250">
        <v>2424</v>
      </c>
      <c r="AI283" s="180">
        <v>109297</v>
      </c>
      <c r="AJ283" s="199">
        <f t="shared" si="114"/>
        <v>45.089521452145213</v>
      </c>
      <c r="AK283" s="156">
        <v>18</v>
      </c>
      <c r="AL283" s="156">
        <v>71</v>
      </c>
      <c r="AM283" s="156">
        <v>101</v>
      </c>
      <c r="AN283" s="232">
        <f t="shared" si="115"/>
        <v>14495</v>
      </c>
      <c r="AO283" s="200">
        <f t="shared" si="116"/>
        <v>632580</v>
      </c>
      <c r="AP283" s="196">
        <f t="shared" si="117"/>
        <v>43.641255605381168</v>
      </c>
      <c r="AQ283" s="156">
        <v>15</v>
      </c>
      <c r="AR283" s="156">
        <v>68</v>
      </c>
      <c r="AS283" s="237">
        <v>98</v>
      </c>
      <c r="AT283" s="189"/>
      <c r="AU283" s="175"/>
      <c r="AV283" s="123"/>
      <c r="AW283" s="123"/>
      <c r="AX283" s="123"/>
      <c r="AY283" s="123"/>
      <c r="AZ283" s="123"/>
      <c r="BA283" s="123"/>
      <c r="BB283" s="123"/>
      <c r="BC283" s="123"/>
      <c r="BD283" s="123"/>
      <c r="BE283" s="123"/>
      <c r="BW283"/>
      <c r="BX283"/>
      <c r="BY283"/>
    </row>
    <row r="284" spans="1:77" s="184" customFormat="1" ht="15.75" customHeight="1" x14ac:dyDescent="0.15">
      <c r="A284" s="177">
        <v>14</v>
      </c>
      <c r="B284" s="195" t="s">
        <v>427</v>
      </c>
      <c r="C284" s="195" t="s">
        <v>2716</v>
      </c>
      <c r="D284" s="88">
        <v>2452</v>
      </c>
      <c r="E284" s="148">
        <v>39021</v>
      </c>
      <c r="F284" s="196">
        <f t="shared" si="109"/>
        <v>15.913947797716149</v>
      </c>
      <c r="G284" s="156">
        <v>41</v>
      </c>
      <c r="H284" s="156">
        <v>122</v>
      </c>
      <c r="I284" s="156">
        <v>201</v>
      </c>
      <c r="J284" s="88">
        <v>2479</v>
      </c>
      <c r="K284" s="149">
        <v>110422</v>
      </c>
      <c r="L284" s="197">
        <f t="shared" si="110"/>
        <v>44.542960871319082</v>
      </c>
      <c r="M284" s="156">
        <v>15</v>
      </c>
      <c r="N284" s="156">
        <v>62</v>
      </c>
      <c r="O284" s="156">
        <v>90</v>
      </c>
      <c r="P284" s="88">
        <v>2504</v>
      </c>
      <c r="Q284" s="178">
        <v>126700</v>
      </c>
      <c r="R284" s="179">
        <f t="shared" si="111"/>
        <v>50.599041533546327</v>
      </c>
      <c r="S284" s="156">
        <v>14</v>
      </c>
      <c r="T284" s="156">
        <v>52</v>
      </c>
      <c r="U284" s="156">
        <v>72</v>
      </c>
      <c r="V284" s="90">
        <v>2536</v>
      </c>
      <c r="W284" s="114">
        <v>130886</v>
      </c>
      <c r="X284" s="44">
        <f t="shared" si="112"/>
        <v>51.611198738170344</v>
      </c>
      <c r="Y284" s="156">
        <v>13</v>
      </c>
      <c r="Z284" s="156">
        <v>52</v>
      </c>
      <c r="AA284" s="156">
        <v>71</v>
      </c>
      <c r="AB284" s="214">
        <v>2549</v>
      </c>
      <c r="AC284" s="181">
        <v>111150</v>
      </c>
      <c r="AD284" s="198">
        <f t="shared" si="113"/>
        <v>43.605335425657124</v>
      </c>
      <c r="AE284" s="156">
        <v>17</v>
      </c>
      <c r="AF284" s="156">
        <v>72</v>
      </c>
      <c r="AG284" s="156">
        <v>107</v>
      </c>
      <c r="AH284" s="250">
        <v>2575</v>
      </c>
      <c r="AI284" s="180">
        <v>127432</v>
      </c>
      <c r="AJ284" s="199">
        <f t="shared" si="114"/>
        <v>49.488155339805829</v>
      </c>
      <c r="AK284" s="156">
        <v>14</v>
      </c>
      <c r="AL284" s="156">
        <v>62</v>
      </c>
      <c r="AM284" s="156">
        <v>86</v>
      </c>
      <c r="AN284" s="232">
        <f t="shared" si="115"/>
        <v>15095</v>
      </c>
      <c r="AO284" s="200">
        <f t="shared" si="116"/>
        <v>645611</v>
      </c>
      <c r="AP284" s="196">
        <f t="shared" si="117"/>
        <v>42.769857568731368</v>
      </c>
      <c r="AQ284" s="156">
        <v>16</v>
      </c>
      <c r="AR284" s="156">
        <v>70</v>
      </c>
      <c r="AS284" s="237">
        <v>103</v>
      </c>
      <c r="AT284" s="189"/>
      <c r="AU284" s="177"/>
    </row>
    <row r="285" spans="1:77" s="184" customFormat="1" ht="15.75" customHeight="1" x14ac:dyDescent="0.15">
      <c r="A285" s="177">
        <v>14</v>
      </c>
      <c r="B285" s="195" t="s">
        <v>830</v>
      </c>
      <c r="C285" s="195" t="s">
        <v>44</v>
      </c>
      <c r="D285" s="88">
        <v>4495</v>
      </c>
      <c r="E285" s="148">
        <v>220439</v>
      </c>
      <c r="F285" s="196">
        <f t="shared" si="109"/>
        <v>49.040934371523917</v>
      </c>
      <c r="G285" s="156">
        <v>13</v>
      </c>
      <c r="H285" s="156">
        <v>54</v>
      </c>
      <c r="I285" s="156">
        <v>79</v>
      </c>
      <c r="J285" s="88">
        <v>4506</v>
      </c>
      <c r="K285" s="149">
        <v>144610</v>
      </c>
      <c r="L285" s="197">
        <f t="shared" si="110"/>
        <v>32.09276520195295</v>
      </c>
      <c r="M285" s="156">
        <v>28</v>
      </c>
      <c r="N285" s="156">
        <v>84</v>
      </c>
      <c r="O285" s="156">
        <v>129</v>
      </c>
      <c r="P285" s="88">
        <v>4513</v>
      </c>
      <c r="Q285" s="178">
        <v>143143</v>
      </c>
      <c r="R285" s="179">
        <f t="shared" si="111"/>
        <v>31.717925991579879</v>
      </c>
      <c r="S285" s="156">
        <v>27</v>
      </c>
      <c r="T285" s="156">
        <v>83</v>
      </c>
      <c r="U285" s="156">
        <v>128</v>
      </c>
      <c r="V285" s="90">
        <v>4471</v>
      </c>
      <c r="W285" s="114">
        <v>134159</v>
      </c>
      <c r="X285" s="44">
        <f t="shared" si="112"/>
        <v>30.006486244687988</v>
      </c>
      <c r="Y285" s="156">
        <v>28</v>
      </c>
      <c r="Z285" s="156">
        <v>93</v>
      </c>
      <c r="AA285" s="156">
        <v>142</v>
      </c>
      <c r="AB285" s="214">
        <v>4450</v>
      </c>
      <c r="AC285" s="181">
        <v>222623</v>
      </c>
      <c r="AD285" s="198">
        <f t="shared" si="113"/>
        <v>50.027640449438202</v>
      </c>
      <c r="AE285" s="156">
        <v>13</v>
      </c>
      <c r="AF285" s="156">
        <v>62</v>
      </c>
      <c r="AG285" s="156">
        <v>89</v>
      </c>
      <c r="AH285" s="250">
        <v>4436</v>
      </c>
      <c r="AI285" s="180">
        <v>246972</v>
      </c>
      <c r="AJ285" s="199">
        <f t="shared" si="114"/>
        <v>55.674481514878266</v>
      </c>
      <c r="AK285" s="156">
        <v>12</v>
      </c>
      <c r="AL285" s="156">
        <v>54</v>
      </c>
      <c r="AM285" s="156">
        <v>73</v>
      </c>
      <c r="AN285" s="232">
        <f t="shared" si="115"/>
        <v>26871</v>
      </c>
      <c r="AO285" s="200">
        <f t="shared" si="116"/>
        <v>1111946</v>
      </c>
      <c r="AP285" s="196">
        <f t="shared" si="117"/>
        <v>41.380893900487514</v>
      </c>
      <c r="AQ285" s="156">
        <v>17</v>
      </c>
      <c r="AR285" s="156">
        <v>72</v>
      </c>
      <c r="AS285" s="237">
        <v>105</v>
      </c>
      <c r="AT285" s="189"/>
      <c r="AU285" s="177"/>
    </row>
    <row r="286" spans="1:77" s="147" customFormat="1" ht="15.75" customHeight="1" x14ac:dyDescent="0.2">
      <c r="A286" s="177">
        <v>14</v>
      </c>
      <c r="B286" s="195" t="s">
        <v>532</v>
      </c>
      <c r="C286" s="195" t="s">
        <v>143</v>
      </c>
      <c r="D286" s="88">
        <v>2821</v>
      </c>
      <c r="E286" s="148">
        <v>145635</v>
      </c>
      <c r="F286" s="196">
        <f t="shared" si="109"/>
        <v>51.625310173697272</v>
      </c>
      <c r="G286" s="156">
        <v>11</v>
      </c>
      <c r="H286" s="156">
        <v>45</v>
      </c>
      <c r="I286" s="156">
        <v>69</v>
      </c>
      <c r="J286" s="88">
        <v>2866</v>
      </c>
      <c r="K286" s="149">
        <v>118833</v>
      </c>
      <c r="L286" s="197">
        <f t="shared" si="110"/>
        <v>41.463014654570827</v>
      </c>
      <c r="M286" s="156">
        <v>18</v>
      </c>
      <c r="N286" s="156">
        <v>66</v>
      </c>
      <c r="O286" s="156">
        <v>99</v>
      </c>
      <c r="P286" s="88">
        <v>2951</v>
      </c>
      <c r="Q286" s="178">
        <v>114604</v>
      </c>
      <c r="R286" s="179">
        <f t="shared" si="111"/>
        <v>38.835648932565235</v>
      </c>
      <c r="S286" s="156">
        <v>19</v>
      </c>
      <c r="T286" s="156">
        <v>69</v>
      </c>
      <c r="U286" s="156">
        <v>103</v>
      </c>
      <c r="V286" s="90">
        <v>3008</v>
      </c>
      <c r="W286" s="114">
        <v>184167</v>
      </c>
      <c r="X286" s="44">
        <f t="shared" si="112"/>
        <v>61.225731382978722</v>
      </c>
      <c r="Y286" s="156">
        <v>12</v>
      </c>
      <c r="Z286" s="156">
        <v>43</v>
      </c>
      <c r="AA286" s="156">
        <v>57</v>
      </c>
      <c r="AB286" s="214">
        <v>3129</v>
      </c>
      <c r="AC286" s="181">
        <v>110494</v>
      </c>
      <c r="AD286" s="198">
        <f t="shared" si="113"/>
        <v>35.312879514221798</v>
      </c>
      <c r="AE286" s="156">
        <v>25</v>
      </c>
      <c r="AF286" s="156">
        <v>86</v>
      </c>
      <c r="AG286" s="156">
        <v>130</v>
      </c>
      <c r="AH286" s="250">
        <v>3229</v>
      </c>
      <c r="AI286" s="180">
        <v>56056</v>
      </c>
      <c r="AJ286" s="199">
        <f t="shared" si="114"/>
        <v>17.360173428305977</v>
      </c>
      <c r="AK286" s="156">
        <v>47</v>
      </c>
      <c r="AL286" s="156">
        <v>133</v>
      </c>
      <c r="AM286" s="156">
        <v>210</v>
      </c>
      <c r="AN286" s="232">
        <f t="shared" si="115"/>
        <v>18004</v>
      </c>
      <c r="AO286" s="200">
        <f t="shared" si="116"/>
        <v>729789</v>
      </c>
      <c r="AP286" s="196">
        <f t="shared" si="117"/>
        <v>40.534825594312373</v>
      </c>
      <c r="AQ286" s="156">
        <v>18</v>
      </c>
      <c r="AR286" s="156">
        <v>74</v>
      </c>
      <c r="AS286" s="237">
        <v>108</v>
      </c>
      <c r="AT286" s="189"/>
      <c r="AU286" s="175"/>
      <c r="AV286" s="123"/>
      <c r="AW286" s="123"/>
      <c r="AX286" s="123"/>
      <c r="AY286" s="123"/>
      <c r="AZ286" s="123"/>
      <c r="BA286" s="123"/>
      <c r="BB286" s="123"/>
      <c r="BC286" s="123"/>
      <c r="BD286" s="123"/>
      <c r="BE286" s="123"/>
      <c r="BW286"/>
      <c r="BX286"/>
      <c r="BY286"/>
    </row>
    <row r="287" spans="1:77" s="147" customFormat="1" ht="15.75" customHeight="1" x14ac:dyDescent="0.2">
      <c r="A287" s="177">
        <v>14</v>
      </c>
      <c r="B287" s="195" t="s">
        <v>695</v>
      </c>
      <c r="C287" s="195" t="s">
        <v>152</v>
      </c>
      <c r="D287" s="88">
        <v>3513</v>
      </c>
      <c r="E287" s="148">
        <v>126955</v>
      </c>
      <c r="F287" s="196">
        <f t="shared" si="109"/>
        <v>36.138627953316252</v>
      </c>
      <c r="G287" s="156">
        <v>19</v>
      </c>
      <c r="H287" s="156">
        <v>69</v>
      </c>
      <c r="I287" s="156">
        <v>106</v>
      </c>
      <c r="J287" s="88">
        <v>3504</v>
      </c>
      <c r="K287" s="149">
        <v>174013</v>
      </c>
      <c r="L287" s="197">
        <f t="shared" si="110"/>
        <v>49.661244292237441</v>
      </c>
      <c r="M287" s="156">
        <v>14</v>
      </c>
      <c r="N287" s="156">
        <v>58</v>
      </c>
      <c r="O287" s="156">
        <v>83</v>
      </c>
      <c r="P287" s="88">
        <v>3608</v>
      </c>
      <c r="Q287" s="178">
        <v>154354</v>
      </c>
      <c r="R287" s="179">
        <f t="shared" si="111"/>
        <v>42.781042128603104</v>
      </c>
      <c r="S287" s="156">
        <v>16</v>
      </c>
      <c r="T287" s="156">
        <v>61</v>
      </c>
      <c r="U287" s="156">
        <v>88</v>
      </c>
      <c r="V287" s="90">
        <v>3610</v>
      </c>
      <c r="W287" s="114">
        <v>131334</v>
      </c>
      <c r="X287" s="44">
        <f t="shared" si="112"/>
        <v>36.380609418282546</v>
      </c>
      <c r="Y287" s="156">
        <v>20</v>
      </c>
      <c r="Z287" s="156">
        <v>77</v>
      </c>
      <c r="AA287" s="156">
        <v>113</v>
      </c>
      <c r="AB287" s="214">
        <v>3592</v>
      </c>
      <c r="AC287" s="181">
        <v>143069</v>
      </c>
      <c r="AD287" s="198">
        <f t="shared" si="113"/>
        <v>39.829899777282854</v>
      </c>
      <c r="AE287" s="156">
        <v>20</v>
      </c>
      <c r="AF287" s="156">
        <v>79</v>
      </c>
      <c r="AG287" s="156">
        <v>119</v>
      </c>
      <c r="AH287" s="250">
        <v>3584</v>
      </c>
      <c r="AI287" s="180">
        <v>136025</v>
      </c>
      <c r="AJ287" s="199">
        <f t="shared" si="114"/>
        <v>37.953404017857146</v>
      </c>
      <c r="AK287" s="156">
        <v>21</v>
      </c>
      <c r="AL287" s="156">
        <v>81</v>
      </c>
      <c r="AM287" s="156">
        <v>124</v>
      </c>
      <c r="AN287" s="232">
        <f t="shared" si="115"/>
        <v>21411</v>
      </c>
      <c r="AO287" s="200">
        <f t="shared" si="116"/>
        <v>865750</v>
      </c>
      <c r="AP287" s="196">
        <f t="shared" si="117"/>
        <v>40.43482322170847</v>
      </c>
      <c r="AQ287" s="156">
        <v>19</v>
      </c>
      <c r="AR287" s="156">
        <v>75</v>
      </c>
      <c r="AS287" s="237">
        <v>109</v>
      </c>
      <c r="AT287" s="189"/>
      <c r="AU287" s="175"/>
      <c r="AV287" s="123"/>
      <c r="AW287" s="123"/>
      <c r="AX287" s="123"/>
      <c r="AY287" s="123"/>
      <c r="AZ287" s="123"/>
      <c r="BA287" s="123"/>
      <c r="BB287" s="123"/>
      <c r="BC287" s="123"/>
      <c r="BD287" s="123"/>
      <c r="BE287" s="123"/>
      <c r="BW287"/>
      <c r="BX287"/>
      <c r="BY287"/>
    </row>
    <row r="288" spans="1:77" s="147" customFormat="1" ht="15.75" customHeight="1" x14ac:dyDescent="0.2">
      <c r="A288" s="177">
        <v>14</v>
      </c>
      <c r="B288" s="195" t="s">
        <v>301</v>
      </c>
      <c r="C288" s="195" t="s">
        <v>178</v>
      </c>
      <c r="D288" s="88">
        <v>2601</v>
      </c>
      <c r="E288" s="148">
        <v>127913</v>
      </c>
      <c r="F288" s="196">
        <f t="shared" si="109"/>
        <v>49.178392925797773</v>
      </c>
      <c r="G288" s="156">
        <v>12</v>
      </c>
      <c r="H288" s="156">
        <v>53</v>
      </c>
      <c r="I288" s="156">
        <v>78</v>
      </c>
      <c r="J288" s="88">
        <v>2591</v>
      </c>
      <c r="K288" s="149">
        <v>112498</v>
      </c>
      <c r="L288" s="197">
        <f t="shared" si="110"/>
        <v>43.418757236588192</v>
      </c>
      <c r="M288" s="156">
        <v>17</v>
      </c>
      <c r="N288" s="156">
        <v>64</v>
      </c>
      <c r="O288" s="156">
        <v>93</v>
      </c>
      <c r="P288" s="88">
        <v>2654</v>
      </c>
      <c r="Q288" s="178">
        <v>110627</v>
      </c>
      <c r="R288" s="179">
        <f t="shared" si="111"/>
        <v>41.68311981914092</v>
      </c>
      <c r="S288" s="156">
        <v>17</v>
      </c>
      <c r="T288" s="156">
        <v>63</v>
      </c>
      <c r="U288" s="156">
        <v>92</v>
      </c>
      <c r="V288" s="90">
        <v>2656</v>
      </c>
      <c r="W288" s="114">
        <v>100310</v>
      </c>
      <c r="X288" s="44">
        <f t="shared" si="112"/>
        <v>37.767319277108435</v>
      </c>
      <c r="Y288" s="156">
        <v>19</v>
      </c>
      <c r="Z288" s="156">
        <v>75</v>
      </c>
      <c r="AA288" s="156">
        <v>109</v>
      </c>
      <c r="AB288" s="214">
        <v>2663</v>
      </c>
      <c r="AC288" s="181">
        <v>95592</v>
      </c>
      <c r="AD288" s="198">
        <f t="shared" si="113"/>
        <v>35.89635749155088</v>
      </c>
      <c r="AE288" s="156">
        <v>24</v>
      </c>
      <c r="AF288" s="156">
        <v>84</v>
      </c>
      <c r="AG288" s="156">
        <v>127</v>
      </c>
      <c r="AH288" s="250">
        <v>2660</v>
      </c>
      <c r="AI288" s="180">
        <v>80486</v>
      </c>
      <c r="AJ288" s="199">
        <f t="shared" si="114"/>
        <v>30.257894736842104</v>
      </c>
      <c r="AK288" s="156">
        <v>29</v>
      </c>
      <c r="AL288" s="156">
        <v>96</v>
      </c>
      <c r="AM288" s="156">
        <v>154</v>
      </c>
      <c r="AN288" s="232">
        <f t="shared" si="115"/>
        <v>15825</v>
      </c>
      <c r="AO288" s="200">
        <f t="shared" si="116"/>
        <v>627426</v>
      </c>
      <c r="AP288" s="196">
        <f t="shared" si="117"/>
        <v>39.647772511848338</v>
      </c>
      <c r="AQ288" s="156">
        <v>20</v>
      </c>
      <c r="AR288" s="156">
        <v>77</v>
      </c>
      <c r="AS288" s="237">
        <v>112</v>
      </c>
      <c r="AT288" s="189"/>
      <c r="AU288" s="175"/>
      <c r="AV288" s="123"/>
      <c r="AW288" s="123"/>
      <c r="AX288" s="123"/>
      <c r="AY288" s="123"/>
      <c r="AZ288" s="123"/>
      <c r="BA288" s="123"/>
      <c r="BB288" s="123"/>
      <c r="BC288" s="123"/>
      <c r="BD288" s="123"/>
      <c r="BE288" s="123"/>
      <c r="BW288"/>
      <c r="BX288"/>
      <c r="BY288"/>
    </row>
    <row r="289" spans="1:77" s="147" customFormat="1" ht="15.75" customHeight="1" x14ac:dyDescent="0.2">
      <c r="A289" s="177">
        <v>14</v>
      </c>
      <c r="B289" s="195" t="s">
        <v>531</v>
      </c>
      <c r="C289" s="195" t="s">
        <v>133</v>
      </c>
      <c r="D289" s="88">
        <v>5482</v>
      </c>
      <c r="E289" s="148">
        <v>178014</v>
      </c>
      <c r="F289" s="196">
        <f t="shared" si="109"/>
        <v>32.472455308281646</v>
      </c>
      <c r="G289" s="156">
        <v>24</v>
      </c>
      <c r="H289" s="156">
        <v>82</v>
      </c>
      <c r="I289" s="156">
        <v>123</v>
      </c>
      <c r="J289" s="88">
        <v>5480</v>
      </c>
      <c r="K289" s="149">
        <v>218265</v>
      </c>
      <c r="L289" s="197">
        <f t="shared" si="110"/>
        <v>39.829379562043798</v>
      </c>
      <c r="M289" s="156">
        <v>19</v>
      </c>
      <c r="N289" s="156">
        <v>68</v>
      </c>
      <c r="O289" s="156">
        <v>103</v>
      </c>
      <c r="P289" s="88">
        <v>5448</v>
      </c>
      <c r="Q289" s="178">
        <v>200596</v>
      </c>
      <c r="R289" s="179">
        <f t="shared" si="111"/>
        <v>36.820117474302499</v>
      </c>
      <c r="S289" s="156">
        <v>22</v>
      </c>
      <c r="T289" s="156">
        <v>73</v>
      </c>
      <c r="U289" s="156">
        <v>109</v>
      </c>
      <c r="V289" s="90">
        <v>5446</v>
      </c>
      <c r="W289" s="114">
        <v>174307</v>
      </c>
      <c r="X289" s="44">
        <f t="shared" si="112"/>
        <v>32.006426735218511</v>
      </c>
      <c r="Y289" s="156">
        <v>27</v>
      </c>
      <c r="Z289" s="156">
        <v>87</v>
      </c>
      <c r="AA289" s="156">
        <v>132</v>
      </c>
      <c r="AB289" s="214">
        <v>5474</v>
      </c>
      <c r="AC289" s="181">
        <v>209814</v>
      </c>
      <c r="AD289" s="198">
        <f t="shared" si="113"/>
        <v>38.329192546583847</v>
      </c>
      <c r="AE289" s="156">
        <v>21</v>
      </c>
      <c r="AF289" s="156">
        <v>80</v>
      </c>
      <c r="AG289" s="156">
        <v>120</v>
      </c>
      <c r="AH289" s="250">
        <v>5463</v>
      </c>
      <c r="AI289" s="180">
        <v>204364</v>
      </c>
      <c r="AJ289" s="199">
        <f t="shared" si="114"/>
        <v>37.408749771187992</v>
      </c>
      <c r="AK289" s="156">
        <v>22</v>
      </c>
      <c r="AL289" s="156">
        <v>83</v>
      </c>
      <c r="AM289" s="156">
        <v>128</v>
      </c>
      <c r="AN289" s="232">
        <f t="shared" si="115"/>
        <v>32793</v>
      </c>
      <c r="AO289" s="200">
        <f t="shared" si="116"/>
        <v>1185360</v>
      </c>
      <c r="AP289" s="196">
        <f t="shared" si="117"/>
        <v>36.146738633244901</v>
      </c>
      <c r="AQ289" s="156">
        <v>21</v>
      </c>
      <c r="AR289" s="156">
        <v>80</v>
      </c>
      <c r="AS289" s="237">
        <v>123</v>
      </c>
      <c r="AT289" s="189"/>
      <c r="AU289" s="175"/>
      <c r="AV289" s="123"/>
      <c r="AW289" s="123"/>
      <c r="AX289" s="123"/>
      <c r="AY289" s="123"/>
      <c r="AZ289" s="123"/>
      <c r="BA289" s="123"/>
      <c r="BB289" s="123"/>
      <c r="BC289" s="123"/>
      <c r="BD289" s="123"/>
      <c r="BE289" s="123"/>
      <c r="BW289"/>
      <c r="BX289"/>
      <c r="BY289"/>
    </row>
    <row r="290" spans="1:77" s="147" customFormat="1" ht="15.75" customHeight="1" x14ac:dyDescent="0.2">
      <c r="A290" s="177">
        <v>14</v>
      </c>
      <c r="B290" s="195" t="s">
        <v>630</v>
      </c>
      <c r="C290" s="195" t="s">
        <v>2740</v>
      </c>
      <c r="D290" s="88">
        <v>2842</v>
      </c>
      <c r="E290" s="148">
        <v>58856</v>
      </c>
      <c r="F290" s="196">
        <f t="shared" si="109"/>
        <v>20.709359605911331</v>
      </c>
      <c r="G290" s="156">
        <v>37</v>
      </c>
      <c r="H290" s="156">
        <v>111</v>
      </c>
      <c r="I290" s="156">
        <v>177</v>
      </c>
      <c r="J290" s="88">
        <v>2841</v>
      </c>
      <c r="K290" s="149">
        <v>54450</v>
      </c>
      <c r="L290" s="197">
        <f t="shared" si="110"/>
        <v>19.165786694825766</v>
      </c>
      <c r="M290" s="156">
        <v>40</v>
      </c>
      <c r="N290" s="156">
        <v>119</v>
      </c>
      <c r="O290" s="156">
        <v>189</v>
      </c>
      <c r="P290" s="88">
        <v>2814</v>
      </c>
      <c r="Q290" s="178">
        <v>68931</v>
      </c>
      <c r="R290" s="179">
        <f t="shared" si="111"/>
        <v>24.495735607675908</v>
      </c>
      <c r="S290" s="156">
        <v>36</v>
      </c>
      <c r="T290" s="156">
        <v>103</v>
      </c>
      <c r="U290" s="156">
        <v>160</v>
      </c>
      <c r="V290" s="90">
        <v>2818</v>
      </c>
      <c r="W290" s="114">
        <v>60611</v>
      </c>
      <c r="X290" s="44">
        <f t="shared" si="112"/>
        <v>21.508516678495386</v>
      </c>
      <c r="Y290" s="156">
        <v>38</v>
      </c>
      <c r="Z290" s="156">
        <v>115</v>
      </c>
      <c r="AA290" s="156">
        <v>179</v>
      </c>
      <c r="AB290" s="214">
        <v>2832</v>
      </c>
      <c r="AC290" s="181">
        <v>183964</v>
      </c>
      <c r="AD290" s="198">
        <f t="shared" si="113"/>
        <v>64.959039548022602</v>
      </c>
      <c r="AE290" s="156">
        <v>10</v>
      </c>
      <c r="AF290" s="156">
        <v>45</v>
      </c>
      <c r="AG290" s="156">
        <v>61</v>
      </c>
      <c r="AH290" s="250">
        <v>2823</v>
      </c>
      <c r="AI290" s="180">
        <v>173567</v>
      </c>
      <c r="AJ290" s="199">
        <f t="shared" si="114"/>
        <v>61.48317392844492</v>
      </c>
      <c r="AK290" s="156">
        <v>11</v>
      </c>
      <c r="AL290" s="156">
        <v>47</v>
      </c>
      <c r="AM290" s="156">
        <v>63</v>
      </c>
      <c r="AN290" s="232">
        <f t="shared" si="115"/>
        <v>16970</v>
      </c>
      <c r="AO290" s="200">
        <f t="shared" si="116"/>
        <v>600379</v>
      </c>
      <c r="AP290" s="196">
        <f t="shared" si="117"/>
        <v>35.378845020624631</v>
      </c>
      <c r="AQ290" s="156">
        <v>22</v>
      </c>
      <c r="AR290" s="156">
        <v>81</v>
      </c>
      <c r="AS290" s="237">
        <v>125</v>
      </c>
      <c r="AT290" s="189"/>
      <c r="AU290" s="175"/>
      <c r="AV290" s="123"/>
      <c r="AW290" s="123"/>
      <c r="AX290" s="123"/>
      <c r="AY290" s="123"/>
      <c r="AZ290" s="123"/>
      <c r="BA290" s="123"/>
      <c r="BB290" s="123"/>
      <c r="BC290" s="123"/>
      <c r="BD290" s="123"/>
      <c r="BE290" s="123"/>
      <c r="BW290"/>
      <c r="BX290"/>
      <c r="BY290"/>
    </row>
    <row r="291" spans="1:77" s="147" customFormat="1" ht="15.75" customHeight="1" x14ac:dyDescent="0.2">
      <c r="A291" s="177">
        <v>14</v>
      </c>
      <c r="B291" s="195" t="s">
        <v>2750</v>
      </c>
      <c r="C291" s="195" t="s">
        <v>2751</v>
      </c>
      <c r="D291" s="88">
        <v>1231</v>
      </c>
      <c r="E291" s="148">
        <v>29919</v>
      </c>
      <c r="F291" s="196">
        <f t="shared" si="109"/>
        <v>24.304630381803413</v>
      </c>
      <c r="G291" s="156">
        <v>32</v>
      </c>
      <c r="H291" s="156">
        <v>101</v>
      </c>
      <c r="I291" s="156">
        <v>158</v>
      </c>
      <c r="J291" s="88">
        <v>1221</v>
      </c>
      <c r="K291" s="149">
        <v>28679</v>
      </c>
      <c r="L291" s="197">
        <f t="shared" si="110"/>
        <v>23.488124488124487</v>
      </c>
      <c r="M291" s="156">
        <v>36</v>
      </c>
      <c r="N291" s="156">
        <v>105</v>
      </c>
      <c r="O291" s="156">
        <v>164</v>
      </c>
      <c r="P291" s="88">
        <v>1234</v>
      </c>
      <c r="Q291" s="178">
        <v>35493</v>
      </c>
      <c r="R291" s="179">
        <f t="shared" si="111"/>
        <v>28.762560777957862</v>
      </c>
      <c r="S291" s="156">
        <v>29</v>
      </c>
      <c r="T291" s="156">
        <v>89</v>
      </c>
      <c r="U291" s="156">
        <v>139</v>
      </c>
      <c r="V291" s="90">
        <v>1258</v>
      </c>
      <c r="W291" s="114">
        <v>35975</v>
      </c>
      <c r="X291" s="44">
        <f t="shared" si="112"/>
        <v>28.596979332273449</v>
      </c>
      <c r="Y291" s="156">
        <v>30</v>
      </c>
      <c r="Z291" s="156">
        <v>97</v>
      </c>
      <c r="AA291" s="156">
        <v>149</v>
      </c>
      <c r="AB291" s="214">
        <v>1263</v>
      </c>
      <c r="AC291" s="181">
        <v>59367</v>
      </c>
      <c r="AD291" s="198">
        <f t="shared" si="113"/>
        <v>47.004750593824227</v>
      </c>
      <c r="AE291" s="156">
        <v>14</v>
      </c>
      <c r="AF291" s="156">
        <v>65</v>
      </c>
      <c r="AG291" s="156">
        <v>94</v>
      </c>
      <c r="AH291" s="250">
        <v>1259</v>
      </c>
      <c r="AI291" s="180">
        <v>58987</v>
      </c>
      <c r="AJ291" s="199">
        <f t="shared" si="114"/>
        <v>46.852263701350275</v>
      </c>
      <c r="AK291" s="156">
        <v>17</v>
      </c>
      <c r="AL291" s="156">
        <v>68</v>
      </c>
      <c r="AM291" s="156">
        <v>97</v>
      </c>
      <c r="AN291" s="232">
        <f t="shared" si="115"/>
        <v>7466</v>
      </c>
      <c r="AO291" s="200">
        <f t="shared" si="116"/>
        <v>248420</v>
      </c>
      <c r="AP291" s="196">
        <f t="shared" si="117"/>
        <v>33.273506563085988</v>
      </c>
      <c r="AQ291" s="156">
        <v>23</v>
      </c>
      <c r="AR291" s="156">
        <v>87</v>
      </c>
      <c r="AS291" s="237">
        <v>138</v>
      </c>
      <c r="AT291" s="189"/>
      <c r="AU291" s="175"/>
      <c r="AV291" s="123"/>
      <c r="AW291" s="123"/>
      <c r="AX291" s="123"/>
      <c r="AY291" s="123"/>
      <c r="AZ291" s="123"/>
      <c r="BA291" s="123"/>
      <c r="BB291" s="123"/>
      <c r="BC291" s="123"/>
      <c r="BD291" s="123"/>
      <c r="BE291" s="123"/>
      <c r="BW291"/>
      <c r="BX291"/>
      <c r="BY291"/>
    </row>
    <row r="292" spans="1:77" s="184" customFormat="1" ht="15.75" customHeight="1" x14ac:dyDescent="0.15">
      <c r="A292" s="177">
        <v>14</v>
      </c>
      <c r="B292" s="195" t="s">
        <v>759</v>
      </c>
      <c r="C292" s="195" t="s">
        <v>307</v>
      </c>
      <c r="D292" s="88">
        <v>8412</v>
      </c>
      <c r="E292" s="148">
        <v>286055</v>
      </c>
      <c r="F292" s="196">
        <f t="shared" si="109"/>
        <v>34.005587256300522</v>
      </c>
      <c r="G292" s="156">
        <v>22</v>
      </c>
      <c r="H292" s="156">
        <v>78</v>
      </c>
      <c r="I292" s="156">
        <v>116</v>
      </c>
      <c r="J292" s="88">
        <v>8447</v>
      </c>
      <c r="K292" s="149">
        <v>309511</v>
      </c>
      <c r="L292" s="197">
        <f t="shared" si="110"/>
        <v>36.641529537113769</v>
      </c>
      <c r="M292" s="156">
        <v>22</v>
      </c>
      <c r="N292" s="156">
        <v>74</v>
      </c>
      <c r="O292" s="156">
        <v>116</v>
      </c>
      <c r="P292" s="88">
        <v>8488</v>
      </c>
      <c r="Q292" s="178">
        <v>286656</v>
      </c>
      <c r="R292" s="179">
        <f t="shared" si="111"/>
        <v>33.771913289349669</v>
      </c>
      <c r="S292" s="156">
        <v>25</v>
      </c>
      <c r="T292" s="156">
        <v>78</v>
      </c>
      <c r="U292" s="156">
        <v>120</v>
      </c>
      <c r="V292" s="90">
        <v>8441</v>
      </c>
      <c r="W292" s="114">
        <v>270301</v>
      </c>
      <c r="X292" s="44">
        <f t="shared" si="112"/>
        <v>32.022390712000949</v>
      </c>
      <c r="Y292" s="156">
        <v>26</v>
      </c>
      <c r="Z292" s="156">
        <v>86</v>
      </c>
      <c r="AA292" s="156">
        <v>131</v>
      </c>
      <c r="AB292" s="214">
        <v>8476</v>
      </c>
      <c r="AC292" s="181">
        <v>263943</v>
      </c>
      <c r="AD292" s="198">
        <f t="shared" si="113"/>
        <v>31.140042472864558</v>
      </c>
      <c r="AE292" s="156">
        <v>30</v>
      </c>
      <c r="AF292" s="156">
        <v>93</v>
      </c>
      <c r="AG292" s="156">
        <v>145</v>
      </c>
      <c r="AH292" s="250">
        <v>8509</v>
      </c>
      <c r="AI292" s="180">
        <v>240380</v>
      </c>
      <c r="AJ292" s="199">
        <f t="shared" si="114"/>
        <v>28.250088141967328</v>
      </c>
      <c r="AK292" s="156">
        <v>33</v>
      </c>
      <c r="AL292" s="156">
        <v>103</v>
      </c>
      <c r="AM292" s="156">
        <v>164</v>
      </c>
      <c r="AN292" s="232">
        <f t="shared" si="115"/>
        <v>50773</v>
      </c>
      <c r="AO292" s="200">
        <f t="shared" si="116"/>
        <v>1656846</v>
      </c>
      <c r="AP292" s="196">
        <f t="shared" si="117"/>
        <v>32.632422744372008</v>
      </c>
      <c r="AQ292" s="156">
        <v>24</v>
      </c>
      <c r="AR292" s="156">
        <v>88</v>
      </c>
      <c r="AS292" s="237">
        <v>139</v>
      </c>
      <c r="AT292" s="189"/>
      <c r="AU292" s="177"/>
    </row>
    <row r="293" spans="1:77" s="147" customFormat="1" ht="15.75" customHeight="1" x14ac:dyDescent="0.2">
      <c r="A293" s="177">
        <v>14</v>
      </c>
      <c r="B293" s="195" t="s">
        <v>590</v>
      </c>
      <c r="C293" s="195" t="s">
        <v>47</v>
      </c>
      <c r="D293" s="88">
        <v>2560</v>
      </c>
      <c r="E293" s="148">
        <v>86506</v>
      </c>
      <c r="F293" s="196">
        <f t="shared" si="109"/>
        <v>33.791406250000001</v>
      </c>
      <c r="G293" s="156">
        <v>23</v>
      </c>
      <c r="H293" s="156">
        <v>80</v>
      </c>
      <c r="I293" s="156">
        <v>118</v>
      </c>
      <c r="J293" s="88">
        <v>2551</v>
      </c>
      <c r="K293" s="149">
        <v>95296</v>
      </c>
      <c r="L293" s="197">
        <f t="shared" si="110"/>
        <v>37.356330850646806</v>
      </c>
      <c r="M293" s="156">
        <v>21</v>
      </c>
      <c r="N293" s="156">
        <v>72</v>
      </c>
      <c r="O293" s="156">
        <v>113</v>
      </c>
      <c r="P293" s="88">
        <v>2518</v>
      </c>
      <c r="Q293" s="178">
        <v>66796</v>
      </c>
      <c r="R293" s="179">
        <f t="shared" si="111"/>
        <v>26.527402700555996</v>
      </c>
      <c r="S293" s="156">
        <v>35</v>
      </c>
      <c r="T293" s="156">
        <v>98</v>
      </c>
      <c r="U293" s="156">
        <v>153</v>
      </c>
      <c r="V293" s="90">
        <v>2584</v>
      </c>
      <c r="W293" s="114">
        <v>86800</v>
      </c>
      <c r="X293" s="44">
        <f t="shared" si="112"/>
        <v>33.591331269349844</v>
      </c>
      <c r="Y293" s="156">
        <v>23</v>
      </c>
      <c r="Z293" s="156">
        <v>82</v>
      </c>
      <c r="AA293" s="156">
        <v>123</v>
      </c>
      <c r="AB293" s="214">
        <v>2579</v>
      </c>
      <c r="AC293" s="181">
        <v>83607</v>
      </c>
      <c r="AD293" s="198">
        <f t="shared" si="113"/>
        <v>32.418379216750679</v>
      </c>
      <c r="AE293" s="156">
        <v>28</v>
      </c>
      <c r="AF293" s="156">
        <v>91</v>
      </c>
      <c r="AG293" s="156">
        <v>140</v>
      </c>
      <c r="AH293" s="250">
        <v>2565</v>
      </c>
      <c r="AI293" s="180">
        <v>74810</v>
      </c>
      <c r="AJ293" s="199">
        <f t="shared" si="114"/>
        <v>29.165692007797272</v>
      </c>
      <c r="AK293" s="156">
        <v>31</v>
      </c>
      <c r="AL293" s="156">
        <v>99</v>
      </c>
      <c r="AM293" s="156">
        <v>160</v>
      </c>
      <c r="AN293" s="232">
        <f t="shared" si="115"/>
        <v>15357</v>
      </c>
      <c r="AO293" s="200">
        <f t="shared" si="116"/>
        <v>493815</v>
      </c>
      <c r="AP293" s="196">
        <f t="shared" si="117"/>
        <v>32.155694471576481</v>
      </c>
      <c r="AQ293" s="156">
        <v>25</v>
      </c>
      <c r="AR293" s="156">
        <v>89</v>
      </c>
      <c r="AS293" s="237">
        <v>140</v>
      </c>
      <c r="AT293" s="189"/>
      <c r="AU293" s="175"/>
      <c r="AV293" s="123"/>
      <c r="AW293" s="123"/>
      <c r="AX293" s="123"/>
      <c r="AY293" s="123"/>
      <c r="AZ293" s="123"/>
      <c r="BA293" s="123"/>
      <c r="BB293" s="123"/>
      <c r="BC293" s="123"/>
      <c r="BD293" s="123"/>
      <c r="BE293" s="123"/>
      <c r="BW293"/>
      <c r="BX293"/>
      <c r="BY293"/>
    </row>
    <row r="294" spans="1:77" s="147" customFormat="1" ht="15.75" customHeight="1" x14ac:dyDescent="0.2">
      <c r="A294" s="177">
        <v>14</v>
      </c>
      <c r="B294" s="195" t="s">
        <v>706</v>
      </c>
      <c r="C294" s="195" t="s">
        <v>152</v>
      </c>
      <c r="D294" s="88">
        <v>2206</v>
      </c>
      <c r="E294" s="148">
        <v>57511</v>
      </c>
      <c r="F294" s="196">
        <f t="shared" si="109"/>
        <v>26.07026291931097</v>
      </c>
      <c r="G294" s="156">
        <v>30</v>
      </c>
      <c r="H294" s="156">
        <v>98</v>
      </c>
      <c r="I294" s="156">
        <v>151</v>
      </c>
      <c r="J294" s="88">
        <v>2211</v>
      </c>
      <c r="K294" s="149">
        <v>40436</v>
      </c>
      <c r="L294" s="197">
        <f t="shared" si="110"/>
        <v>18.28855721393035</v>
      </c>
      <c r="M294" s="156">
        <v>42</v>
      </c>
      <c r="N294" s="156">
        <v>121</v>
      </c>
      <c r="O294" s="156">
        <v>192</v>
      </c>
      <c r="P294" s="88">
        <v>2198</v>
      </c>
      <c r="Q294" s="178">
        <v>52854</v>
      </c>
      <c r="R294" s="179">
        <f t="shared" si="111"/>
        <v>24.046405823475887</v>
      </c>
      <c r="S294" s="156">
        <v>37</v>
      </c>
      <c r="T294" s="156">
        <v>104</v>
      </c>
      <c r="U294" s="156">
        <v>161</v>
      </c>
      <c r="V294" s="90">
        <v>2191</v>
      </c>
      <c r="W294" s="114">
        <v>105998</v>
      </c>
      <c r="X294" s="44">
        <f t="shared" si="112"/>
        <v>48.378822455499773</v>
      </c>
      <c r="Y294" s="156">
        <v>15</v>
      </c>
      <c r="Z294" s="156">
        <v>63</v>
      </c>
      <c r="AA294" s="156">
        <v>86</v>
      </c>
      <c r="AB294" s="214">
        <v>2191</v>
      </c>
      <c r="AC294" s="181">
        <v>90190</v>
      </c>
      <c r="AD294" s="198">
        <f t="shared" si="113"/>
        <v>41.163852122318573</v>
      </c>
      <c r="AE294" s="156">
        <v>18</v>
      </c>
      <c r="AF294" s="156">
        <v>74</v>
      </c>
      <c r="AG294" s="156">
        <v>113</v>
      </c>
      <c r="AH294" s="250">
        <v>2196</v>
      </c>
      <c r="AI294" s="180">
        <v>76933</v>
      </c>
      <c r="AJ294" s="199">
        <f t="shared" si="114"/>
        <v>35.033242258652095</v>
      </c>
      <c r="AK294" s="156">
        <v>23</v>
      </c>
      <c r="AL294" s="156">
        <v>88</v>
      </c>
      <c r="AM294" s="156">
        <v>136</v>
      </c>
      <c r="AN294" s="232">
        <f t="shared" si="115"/>
        <v>13193</v>
      </c>
      <c r="AO294" s="200">
        <f t="shared" si="116"/>
        <v>423922</v>
      </c>
      <c r="AP294" s="196">
        <f t="shared" si="117"/>
        <v>32.132342909118471</v>
      </c>
      <c r="AQ294" s="156">
        <v>26</v>
      </c>
      <c r="AR294" s="156">
        <v>90</v>
      </c>
      <c r="AS294" s="237">
        <v>141</v>
      </c>
      <c r="AT294" s="189"/>
      <c r="AU294" s="175"/>
      <c r="AV294" s="123"/>
      <c r="AW294" s="123"/>
      <c r="AX294" s="123"/>
      <c r="AY294" s="123"/>
      <c r="AZ294" s="123"/>
      <c r="BA294" s="123"/>
      <c r="BB294" s="123"/>
      <c r="BC294" s="123"/>
      <c r="BD294" s="123"/>
      <c r="BE294" s="123"/>
      <c r="BW294"/>
      <c r="BX294"/>
      <c r="BY294"/>
    </row>
    <row r="295" spans="1:77" s="184" customFormat="1" ht="15.75" customHeight="1" x14ac:dyDescent="0.15">
      <c r="A295" s="177">
        <v>14</v>
      </c>
      <c r="B295" s="195" t="s">
        <v>473</v>
      </c>
      <c r="C295" s="195" t="s">
        <v>16</v>
      </c>
      <c r="D295" s="88">
        <v>4618</v>
      </c>
      <c r="E295" s="148">
        <v>171082</v>
      </c>
      <c r="F295" s="196">
        <f t="shared" si="109"/>
        <v>37.046773495019487</v>
      </c>
      <c r="G295" s="156">
        <v>18</v>
      </c>
      <c r="H295" s="156">
        <v>67</v>
      </c>
      <c r="I295" s="156">
        <v>103</v>
      </c>
      <c r="J295" s="88">
        <v>4631</v>
      </c>
      <c r="K295" s="149">
        <v>141625</v>
      </c>
      <c r="L295" s="197">
        <f t="shared" si="110"/>
        <v>30.581947743467932</v>
      </c>
      <c r="M295" s="156">
        <v>31</v>
      </c>
      <c r="N295" s="156">
        <v>87</v>
      </c>
      <c r="O295" s="156">
        <v>133</v>
      </c>
      <c r="P295" s="88">
        <v>4600</v>
      </c>
      <c r="Q295" s="178">
        <v>170779</v>
      </c>
      <c r="R295" s="179">
        <f t="shared" si="111"/>
        <v>37.125869565217393</v>
      </c>
      <c r="S295" s="156">
        <v>21</v>
      </c>
      <c r="T295" s="156">
        <v>72</v>
      </c>
      <c r="U295" s="156">
        <v>108</v>
      </c>
      <c r="V295" s="90">
        <v>4588</v>
      </c>
      <c r="W295" s="114">
        <v>152215</v>
      </c>
      <c r="X295" s="44">
        <f t="shared" si="112"/>
        <v>33.176765475152571</v>
      </c>
      <c r="Y295" s="156">
        <v>25</v>
      </c>
      <c r="Z295" s="156">
        <v>84</v>
      </c>
      <c r="AA295" s="156">
        <v>126</v>
      </c>
      <c r="AB295" s="214">
        <v>4596</v>
      </c>
      <c r="AC295" s="181">
        <v>131836</v>
      </c>
      <c r="AD295" s="198">
        <f t="shared" si="113"/>
        <v>28.684943429068756</v>
      </c>
      <c r="AE295" s="156">
        <v>33</v>
      </c>
      <c r="AF295" s="156">
        <v>100</v>
      </c>
      <c r="AG295" s="156">
        <v>155</v>
      </c>
      <c r="AH295" s="250">
        <v>4597</v>
      </c>
      <c r="AI295" s="180">
        <v>120194</v>
      </c>
      <c r="AJ295" s="199">
        <f t="shared" si="114"/>
        <v>26.146182292799651</v>
      </c>
      <c r="AK295" s="156">
        <v>38</v>
      </c>
      <c r="AL295" s="156">
        <v>111</v>
      </c>
      <c r="AM295" s="156">
        <v>174</v>
      </c>
      <c r="AN295" s="232">
        <f t="shared" si="115"/>
        <v>27630</v>
      </c>
      <c r="AO295" s="200">
        <f t="shared" si="116"/>
        <v>887731</v>
      </c>
      <c r="AP295" s="196">
        <f t="shared" si="117"/>
        <v>32.129243575823381</v>
      </c>
      <c r="AQ295" s="156">
        <v>26</v>
      </c>
      <c r="AR295" s="156">
        <v>91</v>
      </c>
      <c r="AS295" s="237">
        <v>142</v>
      </c>
      <c r="AT295" s="189"/>
      <c r="AU295" s="177"/>
    </row>
    <row r="296" spans="1:77" s="147" customFormat="1" ht="15.75" customHeight="1" x14ac:dyDescent="0.2">
      <c r="A296" s="177">
        <v>14</v>
      </c>
      <c r="B296" s="195" t="s">
        <v>509</v>
      </c>
      <c r="C296" s="195" t="s">
        <v>2697</v>
      </c>
      <c r="D296" s="88">
        <v>3115</v>
      </c>
      <c r="E296" s="148">
        <v>78860</v>
      </c>
      <c r="F296" s="196">
        <f t="shared" si="109"/>
        <v>25.316211878009632</v>
      </c>
      <c r="G296" s="156">
        <v>31</v>
      </c>
      <c r="H296" s="156">
        <v>100</v>
      </c>
      <c r="I296" s="156">
        <v>154</v>
      </c>
      <c r="J296" s="88">
        <v>3141</v>
      </c>
      <c r="K296" s="149">
        <v>90642</v>
      </c>
      <c r="L296" s="197">
        <f t="shared" si="110"/>
        <v>28.857688634192932</v>
      </c>
      <c r="M296" s="156">
        <v>33</v>
      </c>
      <c r="N296" s="156">
        <v>93</v>
      </c>
      <c r="O296" s="156">
        <v>143</v>
      </c>
      <c r="P296" s="88">
        <v>3177</v>
      </c>
      <c r="Q296" s="178">
        <v>105938</v>
      </c>
      <c r="R296" s="179">
        <f t="shared" si="111"/>
        <v>33.345294302801385</v>
      </c>
      <c r="S296" s="156">
        <v>26</v>
      </c>
      <c r="T296" s="156">
        <v>80</v>
      </c>
      <c r="U296" s="156">
        <v>123</v>
      </c>
      <c r="V296" s="90">
        <v>3256</v>
      </c>
      <c r="W296" s="114">
        <v>91574</v>
      </c>
      <c r="X296" s="44">
        <f t="shared" si="112"/>
        <v>28.124692874692876</v>
      </c>
      <c r="Y296" s="156">
        <v>32</v>
      </c>
      <c r="Z296" s="156">
        <v>100</v>
      </c>
      <c r="AA296" s="156">
        <v>153</v>
      </c>
      <c r="AB296" s="214">
        <v>3273</v>
      </c>
      <c r="AC296" s="181">
        <v>112652</v>
      </c>
      <c r="AD296" s="198">
        <f t="shared" si="113"/>
        <v>34.418576229758628</v>
      </c>
      <c r="AE296" s="156">
        <v>26</v>
      </c>
      <c r="AF296" s="156">
        <v>88</v>
      </c>
      <c r="AG296" s="156">
        <v>133</v>
      </c>
      <c r="AH296" s="250">
        <v>3292</v>
      </c>
      <c r="AI296" s="180">
        <v>136996</v>
      </c>
      <c r="AJ296" s="199">
        <f t="shared" si="114"/>
        <v>41.61482381530984</v>
      </c>
      <c r="AK296" s="156">
        <v>19</v>
      </c>
      <c r="AL296" s="156">
        <v>75</v>
      </c>
      <c r="AM296" s="156">
        <v>110</v>
      </c>
      <c r="AN296" s="232">
        <f t="shared" si="115"/>
        <v>19254</v>
      </c>
      <c r="AO296" s="200">
        <f t="shared" si="116"/>
        <v>616662</v>
      </c>
      <c r="AP296" s="196">
        <f t="shared" si="117"/>
        <v>32.027734496727952</v>
      </c>
      <c r="AQ296" s="156">
        <v>28</v>
      </c>
      <c r="AR296" s="156">
        <v>92</v>
      </c>
      <c r="AS296" s="237">
        <v>143</v>
      </c>
      <c r="AT296" s="189"/>
      <c r="AU296" s="175"/>
      <c r="AV296" s="123"/>
      <c r="AW296" s="123"/>
      <c r="AX296" s="123"/>
      <c r="AY296" s="123"/>
      <c r="AZ296" s="123"/>
      <c r="BA296" s="123"/>
      <c r="BB296" s="123"/>
      <c r="BC296" s="123"/>
      <c r="BD296" s="123"/>
      <c r="BE296" s="123"/>
      <c r="BW296"/>
      <c r="BX296"/>
      <c r="BY296"/>
    </row>
    <row r="297" spans="1:77" s="147" customFormat="1" ht="15.75" customHeight="1" x14ac:dyDescent="0.2">
      <c r="A297" s="177">
        <v>14</v>
      </c>
      <c r="B297" s="195" t="s">
        <v>2729</v>
      </c>
      <c r="C297" s="195" t="s">
        <v>2730</v>
      </c>
      <c r="D297" s="88">
        <v>2072</v>
      </c>
      <c r="E297" s="148">
        <v>32210</v>
      </c>
      <c r="F297" s="196">
        <f t="shared" si="109"/>
        <v>15.545366795366796</v>
      </c>
      <c r="G297" s="156">
        <v>42</v>
      </c>
      <c r="H297" s="156">
        <v>123</v>
      </c>
      <c r="I297" s="156">
        <v>203</v>
      </c>
      <c r="J297" s="88">
        <v>2085</v>
      </c>
      <c r="K297" s="149">
        <v>75053</v>
      </c>
      <c r="L297" s="197">
        <f t="shared" si="110"/>
        <v>35.99664268585132</v>
      </c>
      <c r="M297" s="156">
        <v>23</v>
      </c>
      <c r="N297" s="156">
        <v>75</v>
      </c>
      <c r="O297" s="156">
        <v>118</v>
      </c>
      <c r="P297" s="88">
        <v>2091</v>
      </c>
      <c r="Q297" s="178">
        <v>59623</v>
      </c>
      <c r="R297" s="179">
        <f t="shared" si="111"/>
        <v>28.514108082257295</v>
      </c>
      <c r="S297" s="156">
        <v>31</v>
      </c>
      <c r="T297" s="156">
        <v>93</v>
      </c>
      <c r="U297" s="156">
        <v>145</v>
      </c>
      <c r="V297" s="90">
        <v>2092</v>
      </c>
      <c r="W297" s="114">
        <v>40490</v>
      </c>
      <c r="X297" s="44">
        <f t="shared" si="112"/>
        <v>19.3546845124283</v>
      </c>
      <c r="Y297" s="156">
        <v>42</v>
      </c>
      <c r="Z297" s="156">
        <v>124</v>
      </c>
      <c r="AA297" s="156">
        <v>195</v>
      </c>
      <c r="AB297" s="214">
        <v>2107</v>
      </c>
      <c r="AC297" s="181">
        <v>91934</v>
      </c>
      <c r="AD297" s="198">
        <f t="shared" si="113"/>
        <v>43.632653061224488</v>
      </c>
      <c r="AE297" s="156">
        <v>16</v>
      </c>
      <c r="AF297" s="156">
        <v>71</v>
      </c>
      <c r="AG297" s="156">
        <v>106</v>
      </c>
      <c r="AH297" s="250">
        <v>2110</v>
      </c>
      <c r="AI297" s="180">
        <v>84869</v>
      </c>
      <c r="AJ297" s="199">
        <f t="shared" si="114"/>
        <v>40.22227488151659</v>
      </c>
      <c r="AK297" s="156">
        <v>20</v>
      </c>
      <c r="AL297" s="156">
        <v>77</v>
      </c>
      <c r="AM297" s="156">
        <v>118</v>
      </c>
      <c r="AN297" s="232">
        <f t="shared" si="115"/>
        <v>12557</v>
      </c>
      <c r="AO297" s="200">
        <f t="shared" si="116"/>
        <v>384179</v>
      </c>
      <c r="AP297" s="196">
        <f t="shared" si="117"/>
        <v>30.594807676992911</v>
      </c>
      <c r="AQ297" s="156">
        <v>29</v>
      </c>
      <c r="AR297" s="156">
        <v>94</v>
      </c>
      <c r="AS297" s="237">
        <v>147</v>
      </c>
      <c r="AT297" s="189"/>
      <c r="AU297" s="175"/>
      <c r="AV297" s="123"/>
      <c r="AW297" s="123"/>
      <c r="AX297" s="123"/>
      <c r="AY297" s="123"/>
      <c r="AZ297" s="123"/>
      <c r="BA297" s="123"/>
      <c r="BB297" s="123"/>
      <c r="BC297" s="123"/>
      <c r="BD297" s="123"/>
      <c r="BE297" s="123"/>
      <c r="BW297"/>
      <c r="BX297"/>
      <c r="BY297"/>
    </row>
    <row r="298" spans="1:77" s="147" customFormat="1" ht="15.75" customHeight="1" x14ac:dyDescent="0.2">
      <c r="A298" s="177">
        <v>14</v>
      </c>
      <c r="B298" s="195" t="s">
        <v>705</v>
      </c>
      <c r="C298" s="195" t="s">
        <v>111</v>
      </c>
      <c r="D298" s="88">
        <v>2546</v>
      </c>
      <c r="E298" s="148">
        <v>73359</v>
      </c>
      <c r="F298" s="196">
        <f t="shared" si="109"/>
        <v>28.813432835820894</v>
      </c>
      <c r="G298" s="156">
        <v>29</v>
      </c>
      <c r="H298" s="156">
        <v>93</v>
      </c>
      <c r="I298" s="156">
        <v>139</v>
      </c>
      <c r="J298" s="88">
        <v>2571</v>
      </c>
      <c r="K298" s="149">
        <v>71596</v>
      </c>
      <c r="L298" s="197">
        <f t="shared" si="110"/>
        <v>27.847530143912874</v>
      </c>
      <c r="M298" s="156">
        <v>34</v>
      </c>
      <c r="N298" s="156">
        <v>97</v>
      </c>
      <c r="O298" s="156">
        <v>147</v>
      </c>
      <c r="P298" s="88">
        <v>2574</v>
      </c>
      <c r="Q298" s="178">
        <v>87482</v>
      </c>
      <c r="R298" s="179">
        <f t="shared" si="111"/>
        <v>33.986790986790986</v>
      </c>
      <c r="S298" s="156">
        <v>24</v>
      </c>
      <c r="T298" s="156">
        <v>77</v>
      </c>
      <c r="U298" s="156">
        <v>118</v>
      </c>
      <c r="V298" s="90">
        <v>2569</v>
      </c>
      <c r="W298" s="114">
        <v>85982</v>
      </c>
      <c r="X298" s="44">
        <f t="shared" si="112"/>
        <v>33.469054106656287</v>
      </c>
      <c r="Y298" s="156">
        <v>24</v>
      </c>
      <c r="Z298" s="156">
        <v>83</v>
      </c>
      <c r="AA298" s="156">
        <v>124</v>
      </c>
      <c r="AB298" s="214">
        <v>2573</v>
      </c>
      <c r="AC298" s="181">
        <v>77255</v>
      </c>
      <c r="AD298" s="198">
        <f t="shared" si="113"/>
        <v>30.025262339681305</v>
      </c>
      <c r="AE298" s="156">
        <v>32</v>
      </c>
      <c r="AF298" s="156">
        <v>97</v>
      </c>
      <c r="AG298" s="156">
        <v>151</v>
      </c>
      <c r="AH298" s="250">
        <v>2568</v>
      </c>
      <c r="AI298" s="180">
        <v>72948</v>
      </c>
      <c r="AJ298" s="199">
        <f t="shared" si="114"/>
        <v>28.406542056074766</v>
      </c>
      <c r="AK298" s="156">
        <v>32</v>
      </c>
      <c r="AL298" s="156">
        <v>102</v>
      </c>
      <c r="AM298" s="156">
        <v>163</v>
      </c>
      <c r="AN298" s="232">
        <f t="shared" si="115"/>
        <v>15401</v>
      </c>
      <c r="AO298" s="200">
        <f t="shared" si="116"/>
        <v>468622</v>
      </c>
      <c r="AP298" s="196">
        <f t="shared" si="117"/>
        <v>30.428024154275697</v>
      </c>
      <c r="AQ298" s="156">
        <v>30</v>
      </c>
      <c r="AR298" s="156">
        <v>97</v>
      </c>
      <c r="AS298" s="237">
        <v>150</v>
      </c>
      <c r="AT298" s="189"/>
      <c r="AU298" s="175"/>
      <c r="AV298" s="123"/>
      <c r="AW298" s="123"/>
      <c r="AX298" s="123"/>
      <c r="AY298" s="123"/>
      <c r="AZ298" s="123"/>
      <c r="BA298" s="123"/>
      <c r="BB298" s="123"/>
      <c r="BC298" s="123"/>
      <c r="BD298" s="123"/>
      <c r="BE298" s="123"/>
      <c r="BW298"/>
      <c r="BX298"/>
      <c r="BY298"/>
    </row>
    <row r="299" spans="1:77" s="147" customFormat="1" ht="15.75" customHeight="1" x14ac:dyDescent="0.2">
      <c r="A299" s="177">
        <v>14</v>
      </c>
      <c r="B299" s="195" t="s">
        <v>764</v>
      </c>
      <c r="C299" s="195" t="s">
        <v>2753</v>
      </c>
      <c r="D299" s="88">
        <v>2260</v>
      </c>
      <c r="E299" s="148">
        <v>67380</v>
      </c>
      <c r="F299" s="196">
        <f t="shared" si="109"/>
        <v>29.814159292035399</v>
      </c>
      <c r="G299" s="156">
        <v>28</v>
      </c>
      <c r="H299" s="156">
        <v>88</v>
      </c>
      <c r="I299" s="156">
        <v>133</v>
      </c>
      <c r="J299" s="88">
        <v>2247</v>
      </c>
      <c r="K299" s="149">
        <v>61156</v>
      </c>
      <c r="L299" s="197">
        <f t="shared" si="110"/>
        <v>27.216733422340898</v>
      </c>
      <c r="M299" s="156">
        <v>35</v>
      </c>
      <c r="N299" s="156">
        <v>98</v>
      </c>
      <c r="O299" s="156">
        <v>149</v>
      </c>
      <c r="P299" s="88">
        <v>2213</v>
      </c>
      <c r="Q299" s="178">
        <v>80055</v>
      </c>
      <c r="R299" s="179">
        <f t="shared" si="111"/>
        <v>36.174875734297331</v>
      </c>
      <c r="S299" s="156">
        <v>23</v>
      </c>
      <c r="T299" s="156">
        <v>74</v>
      </c>
      <c r="U299" s="156">
        <v>112</v>
      </c>
      <c r="V299" s="90">
        <v>2185</v>
      </c>
      <c r="W299" s="114">
        <v>76205</v>
      </c>
      <c r="X299" s="44">
        <f t="shared" si="112"/>
        <v>34.87643020594966</v>
      </c>
      <c r="Y299" s="156">
        <v>21</v>
      </c>
      <c r="Z299" s="156">
        <v>80</v>
      </c>
      <c r="AA299" s="156">
        <v>118</v>
      </c>
      <c r="AB299" s="214">
        <v>2179</v>
      </c>
      <c r="AC299" s="181">
        <v>70334</v>
      </c>
      <c r="AD299" s="198">
        <f t="shared" si="113"/>
        <v>32.27810922441487</v>
      </c>
      <c r="AE299" s="156">
        <v>29</v>
      </c>
      <c r="AF299" s="156">
        <v>92</v>
      </c>
      <c r="AG299" s="156">
        <v>143</v>
      </c>
      <c r="AH299" s="250">
        <v>2155</v>
      </c>
      <c r="AI299" s="180">
        <v>47248</v>
      </c>
      <c r="AJ299" s="199">
        <f t="shared" si="114"/>
        <v>21.924825986078886</v>
      </c>
      <c r="AK299" s="156">
        <v>42</v>
      </c>
      <c r="AL299" s="156">
        <v>118</v>
      </c>
      <c r="AM299" s="156">
        <v>185</v>
      </c>
      <c r="AN299" s="232">
        <f t="shared" si="115"/>
        <v>13239</v>
      </c>
      <c r="AO299" s="200">
        <f t="shared" si="116"/>
        <v>402378</v>
      </c>
      <c r="AP299" s="196">
        <f t="shared" si="117"/>
        <v>30.393383186041241</v>
      </c>
      <c r="AQ299" s="156">
        <v>31</v>
      </c>
      <c r="AR299" s="156">
        <v>98</v>
      </c>
      <c r="AS299" s="237">
        <v>151</v>
      </c>
      <c r="AT299" s="189"/>
      <c r="AU299" s="175"/>
      <c r="AV299" s="123"/>
      <c r="AW299" s="123"/>
      <c r="AX299" s="123"/>
      <c r="AY299" s="123"/>
      <c r="AZ299" s="123"/>
      <c r="BA299" s="123"/>
      <c r="BB299" s="123"/>
      <c r="BC299" s="123"/>
      <c r="BD299" s="123"/>
      <c r="BE299" s="123"/>
      <c r="BW299"/>
      <c r="BX299"/>
      <c r="BY299"/>
    </row>
    <row r="300" spans="1:77" s="184" customFormat="1" ht="15.75" customHeight="1" x14ac:dyDescent="0.15">
      <c r="A300" s="177">
        <v>14</v>
      </c>
      <c r="B300" s="195" t="s">
        <v>539</v>
      </c>
      <c r="C300" s="195" t="s">
        <v>2701</v>
      </c>
      <c r="D300" s="88">
        <v>5081</v>
      </c>
      <c r="E300" s="148">
        <v>176062</v>
      </c>
      <c r="F300" s="196">
        <f t="shared" si="109"/>
        <v>34.651052942334189</v>
      </c>
      <c r="G300" s="156">
        <v>20</v>
      </c>
      <c r="H300" s="156">
        <v>75</v>
      </c>
      <c r="I300" s="156">
        <v>113</v>
      </c>
      <c r="J300" s="88">
        <v>5207</v>
      </c>
      <c r="K300" s="149">
        <v>160244</v>
      </c>
      <c r="L300" s="197">
        <f t="shared" si="110"/>
        <v>30.774726329940464</v>
      </c>
      <c r="M300" s="156">
        <v>30</v>
      </c>
      <c r="N300" s="156">
        <v>86</v>
      </c>
      <c r="O300" s="156">
        <v>132</v>
      </c>
      <c r="P300" s="88">
        <v>5212</v>
      </c>
      <c r="Q300" s="178">
        <v>149453</v>
      </c>
      <c r="R300" s="179">
        <f t="shared" si="111"/>
        <v>28.674788948580201</v>
      </c>
      <c r="S300" s="156">
        <v>30</v>
      </c>
      <c r="T300" s="156">
        <v>91</v>
      </c>
      <c r="U300" s="156">
        <v>142</v>
      </c>
      <c r="V300" s="90">
        <v>5128</v>
      </c>
      <c r="W300" s="114">
        <v>124036</v>
      </c>
      <c r="X300" s="44">
        <f t="shared" si="112"/>
        <v>24.18798751950078</v>
      </c>
      <c r="Y300" s="156">
        <v>35</v>
      </c>
      <c r="Z300" s="156">
        <v>106</v>
      </c>
      <c r="AA300" s="156">
        <v>167</v>
      </c>
      <c r="AB300" s="214">
        <v>5085</v>
      </c>
      <c r="AC300" s="181">
        <v>145343</v>
      </c>
      <c r="AD300" s="198">
        <f t="shared" si="113"/>
        <v>28.5826941986234</v>
      </c>
      <c r="AE300" s="156">
        <v>34</v>
      </c>
      <c r="AF300" s="156">
        <v>101</v>
      </c>
      <c r="AG300" s="156">
        <v>156</v>
      </c>
      <c r="AH300" s="250">
        <v>5184</v>
      </c>
      <c r="AI300" s="180">
        <v>154920</v>
      </c>
      <c r="AJ300" s="199">
        <f t="shared" si="114"/>
        <v>29.88425925925926</v>
      </c>
      <c r="AK300" s="156">
        <v>30</v>
      </c>
      <c r="AL300" s="156">
        <v>98</v>
      </c>
      <c r="AM300" s="156">
        <v>157</v>
      </c>
      <c r="AN300" s="232">
        <f t="shared" si="115"/>
        <v>30897</v>
      </c>
      <c r="AO300" s="200">
        <f t="shared" si="116"/>
        <v>910058</v>
      </c>
      <c r="AP300" s="196">
        <f t="shared" si="117"/>
        <v>29.454574877819852</v>
      </c>
      <c r="AQ300" s="156">
        <v>32</v>
      </c>
      <c r="AR300" s="156">
        <v>100</v>
      </c>
      <c r="AS300" s="237">
        <v>156</v>
      </c>
      <c r="AT300" s="189"/>
      <c r="AU300" s="177"/>
    </row>
    <row r="301" spans="1:77" s="184" customFormat="1" ht="15.75" customHeight="1" x14ac:dyDescent="0.15">
      <c r="A301" s="177">
        <v>14</v>
      </c>
      <c r="B301" s="195" t="s">
        <v>821</v>
      </c>
      <c r="C301" s="195" t="s">
        <v>86</v>
      </c>
      <c r="D301" s="88">
        <v>1590</v>
      </c>
      <c r="E301" s="148">
        <v>48792</v>
      </c>
      <c r="F301" s="196">
        <f t="shared" ref="F301:F332" si="118">E301/D301</f>
        <v>30.68679245283019</v>
      </c>
      <c r="G301" s="156">
        <v>27</v>
      </c>
      <c r="H301" s="156">
        <v>87</v>
      </c>
      <c r="I301" s="156">
        <v>131</v>
      </c>
      <c r="J301" s="88">
        <v>1561</v>
      </c>
      <c r="K301" s="149">
        <v>48635</v>
      </c>
      <c r="L301" s="197">
        <f t="shared" ref="L301:L332" si="119">K301/J301</f>
        <v>31.15631005765535</v>
      </c>
      <c r="M301" s="156">
        <v>29</v>
      </c>
      <c r="N301" s="156">
        <v>85</v>
      </c>
      <c r="O301" s="156">
        <v>131</v>
      </c>
      <c r="P301" s="88">
        <v>1542</v>
      </c>
      <c r="Q301" s="178">
        <v>45433</v>
      </c>
      <c r="R301" s="179">
        <f t="shared" ref="R301:R332" si="120">Q301/P301</f>
        <v>29.463683527885863</v>
      </c>
      <c r="S301" s="156">
        <v>28</v>
      </c>
      <c r="T301" s="156">
        <v>86</v>
      </c>
      <c r="U301" s="156">
        <v>136</v>
      </c>
      <c r="V301" s="90">
        <v>1529</v>
      </c>
      <c r="W301" s="114">
        <v>43108</v>
      </c>
      <c r="X301" s="44">
        <f t="shared" ref="X301:X332" si="121">W301/V301</f>
        <v>28.193590582079789</v>
      </c>
      <c r="Y301" s="156">
        <v>31</v>
      </c>
      <c r="Z301" s="156">
        <v>98</v>
      </c>
      <c r="AA301" s="156">
        <v>151</v>
      </c>
      <c r="AB301" s="214">
        <v>1513</v>
      </c>
      <c r="AC301" s="181">
        <v>43027</v>
      </c>
      <c r="AD301" s="198">
        <f t="shared" ref="AD301:AD332" si="122">AC301/AB301</f>
        <v>28.438202247191011</v>
      </c>
      <c r="AE301" s="156">
        <v>35</v>
      </c>
      <c r="AF301" s="156">
        <v>103</v>
      </c>
      <c r="AG301" s="156">
        <v>158</v>
      </c>
      <c r="AH301" s="250">
        <v>1513</v>
      </c>
      <c r="AI301" s="180">
        <v>42536</v>
      </c>
      <c r="AJ301" s="199">
        <f t="shared" ref="AJ301:AJ332" si="123">AI301/AH301</f>
        <v>28.113681427627231</v>
      </c>
      <c r="AK301" s="156">
        <v>34</v>
      </c>
      <c r="AL301" s="156">
        <v>104</v>
      </c>
      <c r="AM301" s="156">
        <v>165</v>
      </c>
      <c r="AN301" s="232">
        <f t="shared" ref="AN301:AN331" si="124">D301+J301+P301+V301+AB301+AH301</f>
        <v>9248</v>
      </c>
      <c r="AO301" s="200">
        <f t="shared" ref="AO301:AO331" si="125">E301+K301+Q301+W301+AC301+AI301</f>
        <v>271531</v>
      </c>
      <c r="AP301" s="196">
        <f t="shared" ref="AP301:AP332" si="126">AO301/AN301</f>
        <v>29.361051038062282</v>
      </c>
      <c r="AQ301" s="156">
        <v>33</v>
      </c>
      <c r="AR301" s="156">
        <v>101</v>
      </c>
      <c r="AS301" s="237">
        <v>157</v>
      </c>
      <c r="AT301" s="189"/>
      <c r="AU301" s="177"/>
    </row>
    <row r="302" spans="1:77" s="184" customFormat="1" ht="15.75" customHeight="1" x14ac:dyDescent="0.15">
      <c r="A302" s="177">
        <v>14</v>
      </c>
      <c r="B302" s="195" t="s">
        <v>516</v>
      </c>
      <c r="C302" s="195" t="s">
        <v>61</v>
      </c>
      <c r="D302" s="88">
        <v>2596</v>
      </c>
      <c r="E302" s="148">
        <v>83896</v>
      </c>
      <c r="F302" s="196">
        <f t="shared" si="118"/>
        <v>32.317411402157163</v>
      </c>
      <c r="G302" s="156">
        <v>25</v>
      </c>
      <c r="H302" s="156">
        <v>83</v>
      </c>
      <c r="I302" s="156">
        <v>124</v>
      </c>
      <c r="J302" s="88">
        <v>2606</v>
      </c>
      <c r="K302" s="149">
        <v>89008</v>
      </c>
      <c r="L302" s="197">
        <f t="shared" si="119"/>
        <v>34.155026861089794</v>
      </c>
      <c r="M302" s="156">
        <v>27</v>
      </c>
      <c r="N302" s="156">
        <v>81</v>
      </c>
      <c r="O302" s="156">
        <v>125</v>
      </c>
      <c r="P302" s="88">
        <v>2652</v>
      </c>
      <c r="Q302" s="178">
        <v>74741</v>
      </c>
      <c r="R302" s="179">
        <f t="shared" si="120"/>
        <v>28.182880844645549</v>
      </c>
      <c r="S302" s="156">
        <v>32</v>
      </c>
      <c r="T302" s="156">
        <v>94</v>
      </c>
      <c r="U302" s="156">
        <v>146</v>
      </c>
      <c r="V302" s="90">
        <v>2690</v>
      </c>
      <c r="W302" s="114">
        <v>74602</v>
      </c>
      <c r="X302" s="44">
        <f t="shared" si="121"/>
        <v>27.733085501858735</v>
      </c>
      <c r="Y302" s="156">
        <v>33</v>
      </c>
      <c r="Z302" s="156">
        <v>101</v>
      </c>
      <c r="AA302" s="156">
        <v>155</v>
      </c>
      <c r="AB302" s="214">
        <v>2729</v>
      </c>
      <c r="AC302" s="181">
        <v>38145</v>
      </c>
      <c r="AD302" s="198">
        <f t="shared" si="122"/>
        <v>13.977647489923049</v>
      </c>
      <c r="AE302" s="156">
        <v>50</v>
      </c>
      <c r="AF302" s="156">
        <v>140</v>
      </c>
      <c r="AG302" s="177">
        <v>228</v>
      </c>
      <c r="AH302" s="250">
        <v>2776</v>
      </c>
      <c r="AI302" s="180">
        <v>84012</v>
      </c>
      <c r="AJ302" s="199">
        <f t="shared" si="123"/>
        <v>30.263688760806918</v>
      </c>
      <c r="AK302" s="156">
        <v>28</v>
      </c>
      <c r="AL302" s="156">
        <v>95</v>
      </c>
      <c r="AM302" s="156">
        <v>153</v>
      </c>
      <c r="AN302" s="232">
        <f t="shared" si="124"/>
        <v>16049</v>
      </c>
      <c r="AO302" s="200">
        <f t="shared" si="125"/>
        <v>444404</v>
      </c>
      <c r="AP302" s="196">
        <f t="shared" si="126"/>
        <v>27.690448002990841</v>
      </c>
      <c r="AQ302" s="156">
        <v>34</v>
      </c>
      <c r="AR302" s="156">
        <v>102</v>
      </c>
      <c r="AS302" s="237">
        <v>161</v>
      </c>
      <c r="AT302" s="189"/>
      <c r="AU302" s="177"/>
    </row>
    <row r="303" spans="1:77" s="147" customFormat="1" ht="15.75" customHeight="1" x14ac:dyDescent="0.2">
      <c r="A303" s="177">
        <v>14</v>
      </c>
      <c r="B303" s="195" t="s">
        <v>638</v>
      </c>
      <c r="C303" s="195" t="s">
        <v>81</v>
      </c>
      <c r="D303" s="88">
        <v>1592</v>
      </c>
      <c r="E303" s="148">
        <v>50796</v>
      </c>
      <c r="F303" s="196">
        <f t="shared" si="118"/>
        <v>31.907035175879397</v>
      </c>
      <c r="G303" s="156">
        <v>26</v>
      </c>
      <c r="H303" s="156">
        <v>84</v>
      </c>
      <c r="I303" s="156">
        <v>125</v>
      </c>
      <c r="J303" s="88">
        <v>1601</v>
      </c>
      <c r="K303" s="149">
        <v>48399</v>
      </c>
      <c r="L303" s="197">
        <f t="shared" si="119"/>
        <v>30.230480949406619</v>
      </c>
      <c r="M303" s="156">
        <v>32</v>
      </c>
      <c r="N303" s="156">
        <v>88</v>
      </c>
      <c r="O303" s="156">
        <v>135</v>
      </c>
      <c r="P303" s="88">
        <v>1601</v>
      </c>
      <c r="Q303" s="178">
        <v>44284</v>
      </c>
      <c r="R303" s="179">
        <f t="shared" si="120"/>
        <v>27.660212367270457</v>
      </c>
      <c r="S303" s="156">
        <v>33</v>
      </c>
      <c r="T303" s="156">
        <v>95</v>
      </c>
      <c r="U303" s="156">
        <v>148</v>
      </c>
      <c r="V303" s="90">
        <v>1606</v>
      </c>
      <c r="W303" s="114">
        <v>48061</v>
      </c>
      <c r="X303" s="44">
        <f t="shared" si="121"/>
        <v>29.925902864259029</v>
      </c>
      <c r="Y303" s="156">
        <v>29</v>
      </c>
      <c r="Z303" s="156">
        <v>94</v>
      </c>
      <c r="AA303" s="156">
        <v>144</v>
      </c>
      <c r="AB303" s="214">
        <v>1621</v>
      </c>
      <c r="AC303" s="181">
        <v>45005</v>
      </c>
      <c r="AD303" s="198">
        <f t="shared" si="122"/>
        <v>27.763726095003083</v>
      </c>
      <c r="AE303" s="156">
        <v>36</v>
      </c>
      <c r="AF303" s="156">
        <v>105</v>
      </c>
      <c r="AG303" s="156">
        <v>164</v>
      </c>
      <c r="AH303" s="250">
        <v>1605</v>
      </c>
      <c r="AI303" s="180">
        <v>27288</v>
      </c>
      <c r="AJ303" s="199">
        <f t="shared" si="123"/>
        <v>17.001869158878506</v>
      </c>
      <c r="AK303" s="156">
        <v>48</v>
      </c>
      <c r="AL303" s="156">
        <v>135</v>
      </c>
      <c r="AM303" s="156">
        <v>213</v>
      </c>
      <c r="AN303" s="232">
        <f t="shared" si="124"/>
        <v>9626</v>
      </c>
      <c r="AO303" s="200">
        <f t="shared" si="125"/>
        <v>263833</v>
      </c>
      <c r="AP303" s="196">
        <f t="shared" si="126"/>
        <v>27.408373156035736</v>
      </c>
      <c r="AQ303" s="156">
        <v>35</v>
      </c>
      <c r="AR303" s="156">
        <v>103</v>
      </c>
      <c r="AS303" s="237">
        <v>163</v>
      </c>
      <c r="AT303" s="189"/>
      <c r="AU303" s="175"/>
      <c r="AV303" s="123"/>
      <c r="AW303" s="123"/>
      <c r="AX303" s="123"/>
      <c r="AY303" s="123"/>
      <c r="AZ303" s="123"/>
      <c r="BA303" s="123"/>
      <c r="BB303" s="123"/>
      <c r="BC303" s="123"/>
      <c r="BD303" s="123"/>
      <c r="BE303" s="123"/>
      <c r="BW303"/>
      <c r="BX303"/>
      <c r="BY303"/>
    </row>
    <row r="304" spans="1:77" s="147" customFormat="1" ht="15.75" customHeight="1" x14ac:dyDescent="0.2">
      <c r="A304" s="177">
        <v>14</v>
      </c>
      <c r="B304" s="195" t="s">
        <v>2706</v>
      </c>
      <c r="C304" s="195" t="s">
        <v>2706</v>
      </c>
      <c r="D304" s="88">
        <v>4300</v>
      </c>
      <c r="E304" s="148">
        <v>147170</v>
      </c>
      <c r="F304" s="196">
        <f t="shared" si="118"/>
        <v>34.22558139534884</v>
      </c>
      <c r="G304" s="156">
        <v>21</v>
      </c>
      <c r="H304" s="156">
        <v>77</v>
      </c>
      <c r="I304" s="156">
        <v>115</v>
      </c>
      <c r="J304" s="88">
        <v>4293</v>
      </c>
      <c r="K304" s="149">
        <v>149281</v>
      </c>
      <c r="L304" s="197">
        <f t="shared" si="119"/>
        <v>34.773119030980666</v>
      </c>
      <c r="M304" s="156">
        <v>25</v>
      </c>
      <c r="N304" s="156">
        <v>79</v>
      </c>
      <c r="O304" s="156">
        <v>123</v>
      </c>
      <c r="P304" s="88">
        <v>4265</v>
      </c>
      <c r="Q304" s="178">
        <v>162971</v>
      </c>
      <c r="R304" s="179">
        <f t="shared" si="120"/>
        <v>38.211254396248535</v>
      </c>
      <c r="S304" s="156">
        <v>20</v>
      </c>
      <c r="T304" s="156">
        <v>70</v>
      </c>
      <c r="U304" s="156">
        <v>105</v>
      </c>
      <c r="V304" s="90">
        <v>4248</v>
      </c>
      <c r="W304" s="114">
        <v>162521</v>
      </c>
      <c r="X304" s="44">
        <f t="shared" si="121"/>
        <v>38.258239171374761</v>
      </c>
      <c r="Y304" s="156">
        <v>18</v>
      </c>
      <c r="Z304" s="156">
        <v>74</v>
      </c>
      <c r="AA304" s="156">
        <v>107</v>
      </c>
      <c r="AB304" s="214">
        <f>4176+72</f>
        <v>4248</v>
      </c>
      <c r="AC304" s="181">
        <v>19877</v>
      </c>
      <c r="AD304" s="198">
        <f t="shared" si="122"/>
        <v>4.6791431261770242</v>
      </c>
      <c r="AE304" s="156">
        <v>55</v>
      </c>
      <c r="AF304" s="156">
        <v>166</v>
      </c>
      <c r="AG304" s="177">
        <v>278</v>
      </c>
      <c r="AH304" s="250">
        <f>4152+75</f>
        <v>4227</v>
      </c>
      <c r="AI304" s="180">
        <v>21488</v>
      </c>
      <c r="AJ304" s="199">
        <f t="shared" si="123"/>
        <v>5.0835107641353208</v>
      </c>
      <c r="AK304" s="156">
        <v>54</v>
      </c>
      <c r="AL304" s="156">
        <v>165</v>
      </c>
      <c r="AM304" s="177">
        <v>276</v>
      </c>
      <c r="AN304" s="232">
        <f t="shared" si="124"/>
        <v>25581</v>
      </c>
      <c r="AO304" s="200">
        <f t="shared" si="125"/>
        <v>663308</v>
      </c>
      <c r="AP304" s="196">
        <f t="shared" si="126"/>
        <v>25.929713459208006</v>
      </c>
      <c r="AQ304" s="156">
        <v>36</v>
      </c>
      <c r="AR304" s="156">
        <v>107</v>
      </c>
      <c r="AS304" s="237">
        <v>167</v>
      </c>
      <c r="AT304" s="189"/>
      <c r="AU304" s="175"/>
      <c r="AV304" s="123"/>
      <c r="AW304" s="123"/>
      <c r="AX304" s="123"/>
      <c r="AY304" s="123"/>
      <c r="AZ304" s="123"/>
      <c r="BA304" s="123"/>
      <c r="BB304" s="123"/>
      <c r="BC304" s="123"/>
      <c r="BD304" s="123"/>
      <c r="BE304" s="123"/>
      <c r="BW304"/>
      <c r="BX304"/>
      <c r="BY304"/>
    </row>
    <row r="305" spans="1:77" s="184" customFormat="1" ht="15.75" customHeight="1" x14ac:dyDescent="0.15">
      <c r="A305" s="177">
        <v>14</v>
      </c>
      <c r="B305" s="195" t="s">
        <v>477</v>
      </c>
      <c r="C305" s="195" t="s">
        <v>99</v>
      </c>
      <c r="D305" s="88">
        <v>2343</v>
      </c>
      <c r="E305" s="148">
        <v>41037</v>
      </c>
      <c r="F305" s="196">
        <f t="shared" si="118"/>
        <v>17.51472471190781</v>
      </c>
      <c r="G305" s="156">
        <v>38</v>
      </c>
      <c r="H305" s="156">
        <v>117</v>
      </c>
      <c r="I305" s="156">
        <v>194</v>
      </c>
      <c r="J305" s="88">
        <v>2330</v>
      </c>
      <c r="K305" s="149">
        <v>44891</v>
      </c>
      <c r="L305" s="197">
        <f t="shared" si="119"/>
        <v>19.266523605150216</v>
      </c>
      <c r="M305" s="156">
        <v>39</v>
      </c>
      <c r="N305" s="156">
        <v>118</v>
      </c>
      <c r="O305" s="156">
        <v>187</v>
      </c>
      <c r="P305" s="88">
        <v>2320</v>
      </c>
      <c r="Q305" s="178">
        <v>38282</v>
      </c>
      <c r="R305" s="179">
        <f t="shared" si="120"/>
        <v>16.500862068965517</v>
      </c>
      <c r="S305" s="156">
        <v>42</v>
      </c>
      <c r="T305" s="156">
        <v>123</v>
      </c>
      <c r="U305" s="156">
        <v>201</v>
      </c>
      <c r="V305" s="90">
        <v>2307</v>
      </c>
      <c r="W305" s="114">
        <v>38758</v>
      </c>
      <c r="X305" s="44">
        <f t="shared" si="121"/>
        <v>16.800173385348938</v>
      </c>
      <c r="Y305" s="156">
        <v>44</v>
      </c>
      <c r="Z305" s="156">
        <v>129</v>
      </c>
      <c r="AA305" s="156">
        <v>208</v>
      </c>
      <c r="AB305" s="214">
        <v>2303</v>
      </c>
      <c r="AC305" s="181">
        <v>83879</v>
      </c>
      <c r="AD305" s="198">
        <f t="shared" si="122"/>
        <v>36.421623968736434</v>
      </c>
      <c r="AE305" s="156">
        <v>23</v>
      </c>
      <c r="AF305" s="156">
        <v>83</v>
      </c>
      <c r="AG305" s="156">
        <v>125</v>
      </c>
      <c r="AH305" s="250">
        <v>2299</v>
      </c>
      <c r="AI305" s="180">
        <v>111451</v>
      </c>
      <c r="AJ305" s="199">
        <f t="shared" si="123"/>
        <v>48.478033927794691</v>
      </c>
      <c r="AK305" s="156">
        <v>16</v>
      </c>
      <c r="AL305" s="156">
        <v>65</v>
      </c>
      <c r="AM305" s="156">
        <v>91</v>
      </c>
      <c r="AN305" s="232">
        <f t="shared" si="124"/>
        <v>13902</v>
      </c>
      <c r="AO305" s="200">
        <f t="shared" si="125"/>
        <v>358298</v>
      </c>
      <c r="AP305" s="196">
        <f t="shared" si="126"/>
        <v>25.77312616889656</v>
      </c>
      <c r="AQ305" s="156">
        <v>37</v>
      </c>
      <c r="AR305" s="156">
        <v>108</v>
      </c>
      <c r="AS305" s="237">
        <v>168</v>
      </c>
      <c r="AT305" s="123"/>
      <c r="AU305" s="177"/>
    </row>
    <row r="306" spans="1:77" s="147" customFormat="1" ht="15.75" customHeight="1" x14ac:dyDescent="0.2">
      <c r="A306" s="177">
        <v>14</v>
      </c>
      <c r="B306" s="195" t="s">
        <v>736</v>
      </c>
      <c r="C306" s="195" t="s">
        <v>35</v>
      </c>
      <c r="D306" s="88">
        <v>3124</v>
      </c>
      <c r="E306" s="148">
        <v>125475</v>
      </c>
      <c r="F306" s="196">
        <f t="shared" si="118"/>
        <v>40.164852752880925</v>
      </c>
      <c r="G306" s="156">
        <v>16</v>
      </c>
      <c r="H306" s="156">
        <v>63</v>
      </c>
      <c r="I306" s="156">
        <v>97</v>
      </c>
      <c r="J306" s="88">
        <v>3138</v>
      </c>
      <c r="K306" s="149">
        <v>112308</v>
      </c>
      <c r="L306" s="197">
        <f t="shared" si="119"/>
        <v>35.789674952198851</v>
      </c>
      <c r="M306" s="156">
        <v>24</v>
      </c>
      <c r="N306" s="156">
        <v>76</v>
      </c>
      <c r="O306" s="156">
        <v>119</v>
      </c>
      <c r="P306" s="88">
        <v>3114</v>
      </c>
      <c r="Q306" s="178">
        <v>70053</v>
      </c>
      <c r="R306" s="179">
        <f t="shared" si="120"/>
        <v>22.496146435452793</v>
      </c>
      <c r="S306" s="156">
        <v>39</v>
      </c>
      <c r="T306" s="156">
        <v>113</v>
      </c>
      <c r="U306" s="156">
        <v>172</v>
      </c>
      <c r="V306" s="90">
        <v>3137</v>
      </c>
      <c r="W306" s="114">
        <v>61281</v>
      </c>
      <c r="X306" s="44">
        <f t="shared" si="121"/>
        <v>19.534905961109342</v>
      </c>
      <c r="Y306" s="156">
        <v>41</v>
      </c>
      <c r="Z306" s="156">
        <v>122</v>
      </c>
      <c r="AA306" s="156">
        <v>193</v>
      </c>
      <c r="AB306" s="195">
        <f>2496+654</f>
        <v>3150</v>
      </c>
      <c r="AC306" s="181">
        <v>57366</v>
      </c>
      <c r="AD306" s="198">
        <f t="shared" si="122"/>
        <v>18.21142857142857</v>
      </c>
      <c r="AE306" s="156">
        <v>45</v>
      </c>
      <c r="AF306" s="156">
        <v>131</v>
      </c>
      <c r="AG306" s="156">
        <v>207</v>
      </c>
      <c r="AH306" s="250">
        <f>2499+650</f>
        <v>3149</v>
      </c>
      <c r="AI306" s="180">
        <v>56665</v>
      </c>
      <c r="AJ306" s="199">
        <f t="shared" si="123"/>
        <v>17.994601460781201</v>
      </c>
      <c r="AK306" s="156">
        <v>46</v>
      </c>
      <c r="AL306" s="156">
        <v>131</v>
      </c>
      <c r="AM306" s="156">
        <v>207</v>
      </c>
      <c r="AN306" s="232">
        <f t="shared" si="124"/>
        <v>18812</v>
      </c>
      <c r="AO306" s="200">
        <f t="shared" si="125"/>
        <v>483148</v>
      </c>
      <c r="AP306" s="196">
        <f t="shared" si="126"/>
        <v>25.682968318094833</v>
      </c>
      <c r="AQ306" s="156">
        <v>38</v>
      </c>
      <c r="AR306" s="156">
        <v>109</v>
      </c>
      <c r="AS306" s="237">
        <v>169</v>
      </c>
      <c r="AT306" s="123"/>
      <c r="AU306" s="175"/>
      <c r="AV306" s="123"/>
      <c r="AW306" s="123"/>
      <c r="AX306" s="123"/>
      <c r="AY306" s="123"/>
      <c r="AZ306" s="123"/>
      <c r="BA306" s="123"/>
      <c r="BB306" s="123"/>
      <c r="BC306" s="123"/>
      <c r="BD306" s="123"/>
      <c r="BE306" s="123"/>
      <c r="BW306"/>
      <c r="BX306"/>
      <c r="BY306"/>
    </row>
    <row r="307" spans="1:77" s="147" customFormat="1" ht="15.75" customHeight="1" x14ac:dyDescent="0.2">
      <c r="A307" s="177">
        <v>14</v>
      </c>
      <c r="B307" s="195" t="s">
        <v>314</v>
      </c>
      <c r="C307" s="195" t="s">
        <v>108</v>
      </c>
      <c r="D307" s="88">
        <v>3057</v>
      </c>
      <c r="E307" s="148">
        <v>70514</v>
      </c>
      <c r="F307" s="196">
        <f t="shared" si="118"/>
        <v>23.066404972194963</v>
      </c>
      <c r="G307" s="156">
        <v>33</v>
      </c>
      <c r="H307" s="156">
        <v>102</v>
      </c>
      <c r="I307" s="156">
        <v>161</v>
      </c>
      <c r="J307" s="88">
        <v>3053</v>
      </c>
      <c r="K307" s="149">
        <v>104748</v>
      </c>
      <c r="L307" s="197">
        <f t="shared" si="119"/>
        <v>34.309859154929576</v>
      </c>
      <c r="M307" s="156">
        <v>26</v>
      </c>
      <c r="N307" s="156">
        <v>80</v>
      </c>
      <c r="O307" s="156">
        <v>124</v>
      </c>
      <c r="P307" s="88">
        <v>3105</v>
      </c>
      <c r="Q307" s="178">
        <v>36813</v>
      </c>
      <c r="R307" s="179">
        <f t="shared" si="120"/>
        <v>11.856038647342995</v>
      </c>
      <c r="S307" s="156">
        <v>46</v>
      </c>
      <c r="T307" s="156">
        <v>138</v>
      </c>
      <c r="U307" s="177">
        <v>229</v>
      </c>
      <c r="V307" s="90">
        <v>3104</v>
      </c>
      <c r="W307" s="114">
        <v>31611</v>
      </c>
      <c r="X307" s="44">
        <f t="shared" si="121"/>
        <v>10.183956185567011</v>
      </c>
      <c r="Y307" s="156">
        <v>49</v>
      </c>
      <c r="Z307" s="156">
        <v>146</v>
      </c>
      <c r="AA307" s="177">
        <v>243</v>
      </c>
      <c r="AB307" s="195">
        <f>1027+2061</f>
        <v>3088</v>
      </c>
      <c r="AC307" s="181">
        <v>94564</v>
      </c>
      <c r="AD307" s="198">
        <f t="shared" si="122"/>
        <v>30.623056994818654</v>
      </c>
      <c r="AE307" s="156">
        <v>31</v>
      </c>
      <c r="AF307" s="156">
        <v>95</v>
      </c>
      <c r="AG307" s="156">
        <v>148</v>
      </c>
      <c r="AH307" s="250">
        <f>2035+1022</f>
        <v>3057</v>
      </c>
      <c r="AI307" s="180">
        <v>97217</v>
      </c>
      <c r="AJ307" s="199">
        <f t="shared" si="123"/>
        <v>31.801439319594373</v>
      </c>
      <c r="AK307" s="156">
        <v>26</v>
      </c>
      <c r="AL307" s="156">
        <v>92</v>
      </c>
      <c r="AM307" s="156">
        <v>147</v>
      </c>
      <c r="AN307" s="232">
        <f t="shared" si="124"/>
        <v>18464</v>
      </c>
      <c r="AO307" s="200">
        <f t="shared" si="125"/>
        <v>435467</v>
      </c>
      <c r="AP307" s="196">
        <f t="shared" si="126"/>
        <v>23.584651213171576</v>
      </c>
      <c r="AQ307" s="156">
        <v>39</v>
      </c>
      <c r="AR307" s="156">
        <v>113</v>
      </c>
      <c r="AS307" s="237">
        <v>177</v>
      </c>
      <c r="AT307" s="123"/>
      <c r="AU307" s="175"/>
      <c r="AV307" s="123"/>
      <c r="AW307" s="123"/>
      <c r="AX307" s="123"/>
      <c r="AY307" s="123"/>
      <c r="AZ307" s="123"/>
      <c r="BA307" s="123"/>
      <c r="BB307" s="123"/>
      <c r="BC307" s="123"/>
      <c r="BD307" s="123"/>
      <c r="BE307" s="123"/>
      <c r="BW307"/>
      <c r="BX307"/>
      <c r="BY307"/>
    </row>
    <row r="308" spans="1:77" s="184" customFormat="1" ht="15.75" customHeight="1" x14ac:dyDescent="0.15">
      <c r="A308" s="177">
        <v>14</v>
      </c>
      <c r="B308" s="195" t="s">
        <v>694</v>
      </c>
      <c r="C308" s="195" t="s">
        <v>2743</v>
      </c>
      <c r="D308" s="88">
        <v>2073</v>
      </c>
      <c r="E308" s="148">
        <v>43662</v>
      </c>
      <c r="F308" s="196">
        <f t="shared" si="118"/>
        <v>21.062228654124457</v>
      </c>
      <c r="G308" s="156">
        <v>36</v>
      </c>
      <c r="H308" s="156">
        <v>110</v>
      </c>
      <c r="I308" s="156">
        <v>176</v>
      </c>
      <c r="J308" s="88">
        <v>2079</v>
      </c>
      <c r="K308" s="149">
        <v>38898</v>
      </c>
      <c r="L308" s="197">
        <f t="shared" si="119"/>
        <v>18.70995670995671</v>
      </c>
      <c r="M308" s="156">
        <v>41</v>
      </c>
      <c r="N308" s="156">
        <v>120</v>
      </c>
      <c r="O308" s="156">
        <v>191</v>
      </c>
      <c r="P308" s="88">
        <v>2058</v>
      </c>
      <c r="Q308" s="178">
        <v>55967</v>
      </c>
      <c r="R308" s="179">
        <f t="shared" si="120"/>
        <v>27.194849368318756</v>
      </c>
      <c r="S308" s="156">
        <v>34</v>
      </c>
      <c r="T308" s="156">
        <v>96</v>
      </c>
      <c r="U308" s="156">
        <v>149</v>
      </c>
      <c r="V308" s="90">
        <v>2054</v>
      </c>
      <c r="W308" s="114">
        <v>46820</v>
      </c>
      <c r="X308" s="44">
        <f t="shared" si="121"/>
        <v>22.794547224926973</v>
      </c>
      <c r="Y308" s="156">
        <v>36</v>
      </c>
      <c r="Z308" s="156">
        <v>111</v>
      </c>
      <c r="AA308" s="156">
        <v>174</v>
      </c>
      <c r="AB308" s="214">
        <v>2050</v>
      </c>
      <c r="AC308" s="181">
        <v>50561</v>
      </c>
      <c r="AD308" s="198">
        <f t="shared" si="122"/>
        <v>24.66390243902439</v>
      </c>
      <c r="AE308" s="156">
        <v>39</v>
      </c>
      <c r="AF308" s="156">
        <v>113</v>
      </c>
      <c r="AG308" s="156">
        <v>173</v>
      </c>
      <c r="AH308" s="250">
        <v>2035</v>
      </c>
      <c r="AI308" s="180">
        <v>53333</v>
      </c>
      <c r="AJ308" s="199">
        <f t="shared" si="123"/>
        <v>26.207862407862407</v>
      </c>
      <c r="AK308" s="156">
        <v>36</v>
      </c>
      <c r="AL308" s="156">
        <v>109</v>
      </c>
      <c r="AM308" s="156">
        <v>172</v>
      </c>
      <c r="AN308" s="232">
        <f t="shared" si="124"/>
        <v>12349</v>
      </c>
      <c r="AO308" s="200">
        <f t="shared" si="125"/>
        <v>289241</v>
      </c>
      <c r="AP308" s="196">
        <f t="shared" si="126"/>
        <v>23.422220422706292</v>
      </c>
      <c r="AQ308" s="156">
        <v>40</v>
      </c>
      <c r="AR308" s="156">
        <v>114</v>
      </c>
      <c r="AS308" s="237">
        <v>178</v>
      </c>
      <c r="AT308" s="123"/>
      <c r="AU308" s="177"/>
    </row>
    <row r="309" spans="1:77" s="147" customFormat="1" ht="15.75" customHeight="1" x14ac:dyDescent="0.2">
      <c r="A309" s="177">
        <v>14</v>
      </c>
      <c r="B309" s="195" t="s">
        <v>546</v>
      </c>
      <c r="C309" s="195" t="s">
        <v>44</v>
      </c>
      <c r="D309" s="88">
        <v>2095</v>
      </c>
      <c r="E309" s="148">
        <v>48139</v>
      </c>
      <c r="F309" s="196">
        <f t="shared" si="118"/>
        <v>22.978042959427206</v>
      </c>
      <c r="G309" s="156">
        <v>34</v>
      </c>
      <c r="H309" s="156">
        <v>104</v>
      </c>
      <c r="I309" s="156">
        <v>163</v>
      </c>
      <c r="J309" s="88">
        <v>2096</v>
      </c>
      <c r="K309" s="149">
        <v>42151</v>
      </c>
      <c r="L309" s="197">
        <f t="shared" si="119"/>
        <v>20.110209923664122</v>
      </c>
      <c r="M309" s="156">
        <v>38</v>
      </c>
      <c r="N309" s="156">
        <v>116</v>
      </c>
      <c r="O309" s="156">
        <v>183</v>
      </c>
      <c r="P309" s="88">
        <v>2103</v>
      </c>
      <c r="Q309" s="178">
        <v>34905</v>
      </c>
      <c r="R309" s="179">
        <f t="shared" si="120"/>
        <v>16.59771754636234</v>
      </c>
      <c r="S309" s="156">
        <v>41</v>
      </c>
      <c r="T309" s="156">
        <v>122</v>
      </c>
      <c r="U309" s="156">
        <v>200</v>
      </c>
      <c r="V309" s="90">
        <v>2085</v>
      </c>
      <c r="W309" s="114">
        <v>33443</v>
      </c>
      <c r="X309" s="44">
        <f t="shared" si="121"/>
        <v>16.039808153477217</v>
      </c>
      <c r="Y309" s="156">
        <v>45</v>
      </c>
      <c r="Z309" s="156">
        <v>132</v>
      </c>
      <c r="AA309" s="156">
        <v>214</v>
      </c>
      <c r="AB309" s="214">
        <v>2082</v>
      </c>
      <c r="AC309" s="181">
        <v>53966</v>
      </c>
      <c r="AD309" s="198">
        <f t="shared" si="122"/>
        <v>25.920268972142171</v>
      </c>
      <c r="AE309" s="156">
        <v>38</v>
      </c>
      <c r="AF309" s="156">
        <v>111</v>
      </c>
      <c r="AG309" s="156">
        <v>171</v>
      </c>
      <c r="AH309" s="250">
        <v>2084</v>
      </c>
      <c r="AI309" s="180">
        <v>51579</v>
      </c>
      <c r="AJ309" s="199">
        <f t="shared" si="123"/>
        <v>24.75</v>
      </c>
      <c r="AK309" s="156">
        <v>39</v>
      </c>
      <c r="AL309" s="156">
        <v>113</v>
      </c>
      <c r="AM309" s="156">
        <v>177</v>
      </c>
      <c r="AN309" s="232">
        <f t="shared" si="124"/>
        <v>12545</v>
      </c>
      <c r="AO309" s="200">
        <f t="shared" si="125"/>
        <v>264183</v>
      </c>
      <c r="AP309" s="196">
        <f t="shared" si="126"/>
        <v>21.058828218413712</v>
      </c>
      <c r="AQ309" s="156">
        <v>41</v>
      </c>
      <c r="AR309" s="156">
        <v>121</v>
      </c>
      <c r="AS309" s="237">
        <v>190</v>
      </c>
      <c r="AT309" s="123"/>
      <c r="AU309" s="175"/>
      <c r="AV309" s="123"/>
      <c r="AW309" s="123"/>
      <c r="AX309" s="123"/>
      <c r="AY309" s="123"/>
      <c r="AZ309" s="123"/>
      <c r="BA309" s="123"/>
      <c r="BB309" s="123"/>
      <c r="BC309" s="123"/>
      <c r="BD309" s="123"/>
      <c r="BE309" s="123"/>
      <c r="BW309"/>
      <c r="BX309"/>
      <c r="BY309"/>
    </row>
    <row r="310" spans="1:77" s="147" customFormat="1" ht="15.75" customHeight="1" x14ac:dyDescent="0.2">
      <c r="A310" s="177">
        <v>14</v>
      </c>
      <c r="B310" s="195" t="s">
        <v>460</v>
      </c>
      <c r="C310" s="195" t="s">
        <v>116</v>
      </c>
      <c r="D310" s="88">
        <v>6577</v>
      </c>
      <c r="E310" s="148">
        <v>107762</v>
      </c>
      <c r="F310" s="196">
        <f t="shared" si="118"/>
        <v>16.384673863463586</v>
      </c>
      <c r="G310" s="156">
        <v>40</v>
      </c>
      <c r="H310" s="156">
        <v>120</v>
      </c>
      <c r="I310" s="156">
        <v>198</v>
      </c>
      <c r="J310" s="88">
        <v>6643</v>
      </c>
      <c r="K310" s="149">
        <v>147732</v>
      </c>
      <c r="L310" s="197">
        <f t="shared" si="119"/>
        <v>22.238747553816047</v>
      </c>
      <c r="M310" s="156">
        <v>37</v>
      </c>
      <c r="N310" s="156">
        <v>106</v>
      </c>
      <c r="O310" s="156">
        <v>168</v>
      </c>
      <c r="P310" s="88">
        <v>6736</v>
      </c>
      <c r="Q310" s="178">
        <v>153239</v>
      </c>
      <c r="R310" s="179">
        <f t="shared" si="120"/>
        <v>22.749257719714965</v>
      </c>
      <c r="S310" s="156">
        <v>38</v>
      </c>
      <c r="T310" s="156">
        <v>111</v>
      </c>
      <c r="U310" s="156">
        <v>170</v>
      </c>
      <c r="V310" s="90">
        <v>6801</v>
      </c>
      <c r="W310" s="114">
        <v>131008</v>
      </c>
      <c r="X310" s="44">
        <f t="shared" si="121"/>
        <v>19.26304955153654</v>
      </c>
      <c r="Y310" s="156">
        <v>43</v>
      </c>
      <c r="Z310" s="156">
        <v>125</v>
      </c>
      <c r="AA310" s="156">
        <v>198</v>
      </c>
      <c r="AB310" s="214">
        <v>6854</v>
      </c>
      <c r="AC310" s="181">
        <v>142816</v>
      </c>
      <c r="AD310" s="198">
        <f t="shared" si="122"/>
        <v>20.836883571636999</v>
      </c>
      <c r="AE310" s="156">
        <v>40</v>
      </c>
      <c r="AF310" s="156">
        <v>119</v>
      </c>
      <c r="AG310" s="156">
        <v>187</v>
      </c>
      <c r="AH310" s="250">
        <v>6869</v>
      </c>
      <c r="AI310" s="180">
        <v>116591</v>
      </c>
      <c r="AJ310" s="199">
        <f t="shared" si="123"/>
        <v>16.973504149075556</v>
      </c>
      <c r="AK310" s="156">
        <v>49</v>
      </c>
      <c r="AL310" s="156">
        <v>136</v>
      </c>
      <c r="AM310" s="156">
        <v>214</v>
      </c>
      <c r="AN310" s="232">
        <f t="shared" si="124"/>
        <v>40480</v>
      </c>
      <c r="AO310" s="200">
        <f t="shared" si="125"/>
        <v>799148</v>
      </c>
      <c r="AP310" s="196">
        <f t="shared" si="126"/>
        <v>19.741798418972333</v>
      </c>
      <c r="AQ310" s="156">
        <v>42</v>
      </c>
      <c r="AR310" s="156">
        <v>125</v>
      </c>
      <c r="AS310" s="237">
        <v>195</v>
      </c>
      <c r="AT310" s="123"/>
      <c r="AU310" s="175"/>
      <c r="AV310" s="123"/>
      <c r="AW310" s="123"/>
      <c r="AX310" s="123"/>
      <c r="AY310" s="123"/>
      <c r="AZ310" s="123"/>
      <c r="BA310" s="123"/>
      <c r="BB310" s="123"/>
      <c r="BC310" s="123"/>
      <c r="BD310" s="123"/>
      <c r="BE310" s="123"/>
      <c r="BW310"/>
      <c r="BX310"/>
      <c r="BY310"/>
    </row>
    <row r="311" spans="1:77" s="147" customFormat="1" ht="15.75" customHeight="1" x14ac:dyDescent="0.2">
      <c r="A311" s="177">
        <v>14</v>
      </c>
      <c r="B311" s="195" t="s">
        <v>394</v>
      </c>
      <c r="C311" s="195" t="s">
        <v>394</v>
      </c>
      <c r="D311" s="88">
        <v>9711</v>
      </c>
      <c r="E311" s="148">
        <v>127443</v>
      </c>
      <c r="F311" s="196">
        <f t="shared" si="118"/>
        <v>13.123571207908558</v>
      </c>
      <c r="G311" s="156">
        <v>44</v>
      </c>
      <c r="H311" s="156">
        <v>129</v>
      </c>
      <c r="I311" s="156">
        <v>214</v>
      </c>
      <c r="J311" s="88">
        <v>9717</v>
      </c>
      <c r="K311" s="149">
        <v>134792</v>
      </c>
      <c r="L311" s="197">
        <f t="shared" si="119"/>
        <v>13.871771122774518</v>
      </c>
      <c r="M311" s="156">
        <v>45</v>
      </c>
      <c r="N311" s="156">
        <v>132</v>
      </c>
      <c r="O311" s="156">
        <v>216</v>
      </c>
      <c r="P311" s="88">
        <v>9684</v>
      </c>
      <c r="Q311" s="178">
        <v>108933</v>
      </c>
      <c r="R311" s="179">
        <f t="shared" si="120"/>
        <v>11.248760842627014</v>
      </c>
      <c r="S311" s="156">
        <v>47</v>
      </c>
      <c r="T311" s="156">
        <v>140</v>
      </c>
      <c r="U311" s="177">
        <v>233</v>
      </c>
      <c r="V311" s="90">
        <v>9691</v>
      </c>
      <c r="W311" s="114">
        <v>193988</v>
      </c>
      <c r="X311" s="44">
        <f t="shared" si="121"/>
        <v>20.017335672273244</v>
      </c>
      <c r="Y311" s="156">
        <v>40</v>
      </c>
      <c r="Z311" s="156">
        <v>118</v>
      </c>
      <c r="AA311" s="156">
        <v>188</v>
      </c>
      <c r="AB311" s="214">
        <v>9737</v>
      </c>
      <c r="AC311" s="181">
        <v>183033</v>
      </c>
      <c r="AD311" s="198">
        <f t="shared" si="122"/>
        <v>18.797678956557462</v>
      </c>
      <c r="AE311" s="156">
        <v>44</v>
      </c>
      <c r="AF311" s="156">
        <v>128</v>
      </c>
      <c r="AG311" s="156">
        <v>201</v>
      </c>
      <c r="AH311" s="250">
        <v>9828</v>
      </c>
      <c r="AI311" s="180">
        <v>309191</v>
      </c>
      <c r="AJ311" s="199">
        <f t="shared" si="123"/>
        <v>31.46021571021571</v>
      </c>
      <c r="AK311" s="156">
        <v>27</v>
      </c>
      <c r="AL311" s="156">
        <v>93</v>
      </c>
      <c r="AM311" s="156">
        <v>149</v>
      </c>
      <c r="AN311" s="232">
        <f t="shared" si="124"/>
        <v>58368</v>
      </c>
      <c r="AO311" s="200">
        <f t="shared" si="125"/>
        <v>1057380</v>
      </c>
      <c r="AP311" s="196">
        <f t="shared" si="126"/>
        <v>18.115748355263158</v>
      </c>
      <c r="AQ311" s="156">
        <v>43</v>
      </c>
      <c r="AR311" s="156">
        <v>128</v>
      </c>
      <c r="AS311" s="237">
        <v>208</v>
      </c>
      <c r="AT311" s="123"/>
      <c r="AU311" s="175"/>
      <c r="AV311" s="123"/>
      <c r="AW311" s="123"/>
      <c r="AX311" s="123"/>
      <c r="AY311" s="123"/>
      <c r="AZ311" s="123"/>
      <c r="BA311" s="123"/>
      <c r="BB311" s="123"/>
      <c r="BC311" s="123"/>
      <c r="BD311" s="123"/>
      <c r="BE311" s="123"/>
      <c r="BW311"/>
      <c r="BX311"/>
      <c r="BY311"/>
    </row>
    <row r="312" spans="1:77" s="147" customFormat="1" ht="15.75" customHeight="1" x14ac:dyDescent="0.2">
      <c r="A312" s="177">
        <v>14</v>
      </c>
      <c r="B312" s="195" t="s">
        <v>172</v>
      </c>
      <c r="C312" s="195" t="s">
        <v>10</v>
      </c>
      <c r="D312" s="88">
        <v>2308</v>
      </c>
      <c r="E312" s="148">
        <v>23548</v>
      </c>
      <c r="F312" s="196">
        <f t="shared" si="118"/>
        <v>10.202772963604852</v>
      </c>
      <c r="G312" s="156">
        <v>48</v>
      </c>
      <c r="H312" s="156">
        <v>139</v>
      </c>
      <c r="I312" s="177">
        <v>231</v>
      </c>
      <c r="J312" s="88">
        <v>2312</v>
      </c>
      <c r="K312" s="149">
        <v>22371</v>
      </c>
      <c r="L312" s="197">
        <f t="shared" si="119"/>
        <v>9.6760380622837374</v>
      </c>
      <c r="M312" s="156">
        <v>50</v>
      </c>
      <c r="N312" s="156">
        <v>147</v>
      </c>
      <c r="O312" s="177">
        <v>241</v>
      </c>
      <c r="P312" s="88">
        <v>2312</v>
      </c>
      <c r="Q312" s="178">
        <v>51041</v>
      </c>
      <c r="R312" s="179">
        <f t="shared" si="120"/>
        <v>22.076557093425606</v>
      </c>
      <c r="S312" s="156">
        <v>40</v>
      </c>
      <c r="T312" s="156">
        <v>115</v>
      </c>
      <c r="U312" s="156">
        <v>175</v>
      </c>
      <c r="V312" s="90">
        <v>2292</v>
      </c>
      <c r="W312" s="114">
        <v>49224</v>
      </c>
      <c r="X312" s="44">
        <f t="shared" si="121"/>
        <v>21.476439790575917</v>
      </c>
      <c r="Y312" s="156">
        <v>39</v>
      </c>
      <c r="Z312" s="156">
        <v>116</v>
      </c>
      <c r="AA312" s="156">
        <v>180</v>
      </c>
      <c r="AB312" s="214">
        <v>2290</v>
      </c>
      <c r="AC312" s="181">
        <v>45772</v>
      </c>
      <c r="AD312" s="198">
        <f t="shared" si="122"/>
        <v>19.987772925764194</v>
      </c>
      <c r="AE312" s="156">
        <v>41</v>
      </c>
      <c r="AF312" s="156">
        <v>122</v>
      </c>
      <c r="AG312" s="156">
        <v>191</v>
      </c>
      <c r="AH312" s="250">
        <v>2313</v>
      </c>
      <c r="AI312" s="180">
        <v>43439</v>
      </c>
      <c r="AJ312" s="199">
        <f t="shared" si="123"/>
        <v>18.780371811500217</v>
      </c>
      <c r="AK312" s="156">
        <v>44</v>
      </c>
      <c r="AL312" s="156">
        <v>129</v>
      </c>
      <c r="AM312" s="156">
        <v>203</v>
      </c>
      <c r="AN312" s="232">
        <f t="shared" si="124"/>
        <v>13827</v>
      </c>
      <c r="AO312" s="200">
        <f t="shared" si="125"/>
        <v>235395</v>
      </c>
      <c r="AP312" s="196">
        <f t="shared" si="126"/>
        <v>17.024300282056846</v>
      </c>
      <c r="AQ312" s="156">
        <v>44</v>
      </c>
      <c r="AR312" s="156">
        <v>131</v>
      </c>
      <c r="AS312" s="237">
        <v>213</v>
      </c>
      <c r="AT312" s="123"/>
      <c r="AU312" s="175"/>
      <c r="AV312" s="123"/>
      <c r="AW312" s="123"/>
      <c r="AX312" s="123"/>
      <c r="AY312" s="123"/>
      <c r="AZ312" s="123"/>
      <c r="BA312" s="123"/>
      <c r="BB312" s="123"/>
      <c r="BC312" s="123"/>
      <c r="BD312" s="123"/>
      <c r="BE312" s="123"/>
      <c r="BW312"/>
      <c r="BX312"/>
      <c r="BY312"/>
    </row>
    <row r="313" spans="1:77" s="147" customFormat="1" ht="15.75" customHeight="1" x14ac:dyDescent="0.2">
      <c r="A313" s="177">
        <v>14</v>
      </c>
      <c r="B313" s="195" t="s">
        <v>731</v>
      </c>
      <c r="C313" s="195" t="s">
        <v>169</v>
      </c>
      <c r="D313" s="88">
        <v>9759</v>
      </c>
      <c r="E313" s="148">
        <v>125737</v>
      </c>
      <c r="F313" s="196">
        <f t="shared" si="118"/>
        <v>12.884209447689312</v>
      </c>
      <c r="G313" s="156">
        <v>45</v>
      </c>
      <c r="H313" s="156">
        <v>130</v>
      </c>
      <c r="I313" s="156">
        <v>216</v>
      </c>
      <c r="J313" s="88">
        <v>9979</v>
      </c>
      <c r="K313" s="149">
        <v>111942</v>
      </c>
      <c r="L313" s="197">
        <f t="shared" si="119"/>
        <v>11.217757290309651</v>
      </c>
      <c r="M313" s="156">
        <v>47</v>
      </c>
      <c r="N313" s="156">
        <v>136</v>
      </c>
      <c r="O313" s="177">
        <v>227</v>
      </c>
      <c r="P313" s="88">
        <v>10210</v>
      </c>
      <c r="Q313" s="178">
        <v>85351</v>
      </c>
      <c r="R313" s="179">
        <f t="shared" si="120"/>
        <v>8.3595494613124384</v>
      </c>
      <c r="S313" s="156">
        <v>50</v>
      </c>
      <c r="T313" s="156">
        <v>149</v>
      </c>
      <c r="U313" s="177">
        <v>247</v>
      </c>
      <c r="V313" s="90">
        <v>10401</v>
      </c>
      <c r="W313" s="114">
        <v>113406</v>
      </c>
      <c r="X313" s="44">
        <f t="shared" si="121"/>
        <v>10.903374675511969</v>
      </c>
      <c r="Y313" s="156">
        <v>48</v>
      </c>
      <c r="Z313" s="156">
        <v>143</v>
      </c>
      <c r="AA313" s="177">
        <v>239</v>
      </c>
      <c r="AB313" s="214">
        <v>10682</v>
      </c>
      <c r="AC313" s="181">
        <v>290722</v>
      </c>
      <c r="AD313" s="198">
        <f t="shared" si="122"/>
        <v>27.216064407414343</v>
      </c>
      <c r="AE313" s="156">
        <v>37</v>
      </c>
      <c r="AF313" s="156">
        <v>106</v>
      </c>
      <c r="AG313" s="156">
        <v>166</v>
      </c>
      <c r="AH313" s="250">
        <v>10887</v>
      </c>
      <c r="AI313" s="180">
        <v>284969</v>
      </c>
      <c r="AJ313" s="199">
        <f t="shared" si="123"/>
        <v>26.175163038486268</v>
      </c>
      <c r="AK313" s="156">
        <v>37</v>
      </c>
      <c r="AL313" s="156">
        <v>110</v>
      </c>
      <c r="AM313" s="156">
        <v>173</v>
      </c>
      <c r="AN313" s="232">
        <f t="shared" si="124"/>
        <v>61918</v>
      </c>
      <c r="AO313" s="200">
        <f t="shared" si="125"/>
        <v>1012127</v>
      </c>
      <c r="AP313" s="196">
        <f t="shared" si="126"/>
        <v>16.346248263832813</v>
      </c>
      <c r="AQ313" s="156">
        <v>45</v>
      </c>
      <c r="AR313" s="156">
        <v>132</v>
      </c>
      <c r="AS313" s="237">
        <v>215</v>
      </c>
      <c r="AT313" s="123"/>
      <c r="AU313" s="175"/>
      <c r="AV313" s="123"/>
      <c r="AW313" s="123"/>
      <c r="AX313" s="123"/>
      <c r="AY313" s="123"/>
      <c r="AZ313" s="123"/>
      <c r="BA313" s="123"/>
      <c r="BB313" s="123"/>
      <c r="BC313" s="123"/>
      <c r="BD313" s="123"/>
      <c r="BE313" s="123"/>
      <c r="BW313"/>
      <c r="BX313"/>
      <c r="BY313"/>
    </row>
    <row r="314" spans="1:77" s="184" customFormat="1" ht="15.75" customHeight="1" x14ac:dyDescent="0.15">
      <c r="A314" s="177">
        <v>14</v>
      </c>
      <c r="B314" s="195" t="s">
        <v>545</v>
      </c>
      <c r="C314" s="195" t="s">
        <v>2740</v>
      </c>
      <c r="D314" s="88">
        <v>2971</v>
      </c>
      <c r="E314" s="148">
        <v>12869</v>
      </c>
      <c r="F314" s="196">
        <f t="shared" si="118"/>
        <v>4.3315382026253788</v>
      </c>
      <c r="G314" s="156">
        <v>53</v>
      </c>
      <c r="H314" s="156">
        <v>155</v>
      </c>
      <c r="I314" s="177">
        <v>263</v>
      </c>
      <c r="J314" s="88">
        <v>2946</v>
      </c>
      <c r="K314" s="149">
        <v>47068</v>
      </c>
      <c r="L314" s="197">
        <f t="shared" si="119"/>
        <v>15.976917854718263</v>
      </c>
      <c r="M314" s="156">
        <v>43</v>
      </c>
      <c r="N314" s="156">
        <v>125</v>
      </c>
      <c r="O314" s="156">
        <v>203</v>
      </c>
      <c r="P314" s="88">
        <v>2940</v>
      </c>
      <c r="Q314" s="178">
        <v>47867</v>
      </c>
      <c r="R314" s="179">
        <f t="shared" si="120"/>
        <v>16.281292517006804</v>
      </c>
      <c r="S314" s="156">
        <v>43</v>
      </c>
      <c r="T314" s="156">
        <v>125</v>
      </c>
      <c r="U314" s="156">
        <v>204</v>
      </c>
      <c r="V314" s="90">
        <v>2922</v>
      </c>
      <c r="W314" s="114">
        <v>65305</v>
      </c>
      <c r="X314" s="44">
        <f t="shared" si="121"/>
        <v>22.349418206707735</v>
      </c>
      <c r="Y314" s="156">
        <v>37</v>
      </c>
      <c r="Z314" s="156">
        <v>112</v>
      </c>
      <c r="AA314" s="156">
        <v>175</v>
      </c>
      <c r="AB314" s="214">
        <v>2899</v>
      </c>
      <c r="AC314" s="181">
        <v>52253</v>
      </c>
      <c r="AD314" s="198">
        <f t="shared" si="122"/>
        <v>18.024491203863402</v>
      </c>
      <c r="AE314" s="156">
        <v>46</v>
      </c>
      <c r="AF314" s="156">
        <v>132</v>
      </c>
      <c r="AG314" s="156">
        <v>208</v>
      </c>
      <c r="AH314" s="250">
        <v>2843</v>
      </c>
      <c r="AI314" s="180">
        <v>53193</v>
      </c>
      <c r="AJ314" s="199">
        <f t="shared" si="123"/>
        <v>18.710165318325711</v>
      </c>
      <c r="AK314" s="156">
        <v>45</v>
      </c>
      <c r="AL314" s="156">
        <v>130</v>
      </c>
      <c r="AM314" s="156">
        <v>205</v>
      </c>
      <c r="AN314" s="232">
        <f t="shared" si="124"/>
        <v>17521</v>
      </c>
      <c r="AO314" s="200">
        <f t="shared" si="125"/>
        <v>278555</v>
      </c>
      <c r="AP314" s="196">
        <f t="shared" si="126"/>
        <v>15.898350550767651</v>
      </c>
      <c r="AQ314" s="156">
        <v>46</v>
      </c>
      <c r="AR314" s="156">
        <v>133</v>
      </c>
      <c r="AS314" s="237">
        <v>218</v>
      </c>
      <c r="AT314" s="123"/>
      <c r="AU314" s="177"/>
    </row>
    <row r="315" spans="1:77" s="147" customFormat="1" ht="15.75" customHeight="1" x14ac:dyDescent="0.2">
      <c r="A315" s="177">
        <v>14</v>
      </c>
      <c r="B315" s="195" t="s">
        <v>226</v>
      </c>
      <c r="C315" s="195" t="s">
        <v>226</v>
      </c>
      <c r="D315" s="88">
        <v>4406</v>
      </c>
      <c r="E315" s="148">
        <v>49581</v>
      </c>
      <c r="F315" s="196">
        <f t="shared" si="118"/>
        <v>11.253064003631412</v>
      </c>
      <c r="G315" s="156">
        <v>46</v>
      </c>
      <c r="H315" s="156">
        <v>136</v>
      </c>
      <c r="I315" s="156">
        <v>226</v>
      </c>
      <c r="J315" s="88">
        <v>4383</v>
      </c>
      <c r="K315" s="149">
        <v>47948</v>
      </c>
      <c r="L315" s="197">
        <f t="shared" si="119"/>
        <v>10.939539128450832</v>
      </c>
      <c r="M315" s="156">
        <v>48</v>
      </c>
      <c r="N315" s="156">
        <v>141</v>
      </c>
      <c r="O315" s="177">
        <v>232</v>
      </c>
      <c r="P315" s="88">
        <v>4380</v>
      </c>
      <c r="Q315" s="178">
        <v>69018</v>
      </c>
      <c r="R315" s="179">
        <f t="shared" si="120"/>
        <v>15.757534246575343</v>
      </c>
      <c r="S315" s="156">
        <v>44</v>
      </c>
      <c r="T315" s="156">
        <v>127</v>
      </c>
      <c r="U315" s="156">
        <v>206</v>
      </c>
      <c r="V315" s="90">
        <v>4369</v>
      </c>
      <c r="W315" s="114">
        <v>68975</v>
      </c>
      <c r="X315" s="44">
        <f t="shared" si="121"/>
        <v>15.787365529869536</v>
      </c>
      <c r="Y315" s="156">
        <v>46</v>
      </c>
      <c r="Z315" s="156">
        <v>134</v>
      </c>
      <c r="AA315" s="156">
        <v>216</v>
      </c>
      <c r="AB315" s="214">
        <v>4356</v>
      </c>
      <c r="AC315" s="181">
        <v>76534</v>
      </c>
      <c r="AD315" s="198">
        <f t="shared" si="122"/>
        <v>17.569788797061523</v>
      </c>
      <c r="AE315" s="156">
        <v>47</v>
      </c>
      <c r="AF315" s="156">
        <v>135</v>
      </c>
      <c r="AG315" s="156">
        <v>213</v>
      </c>
      <c r="AH315" s="250">
        <v>4342</v>
      </c>
      <c r="AI315" s="180">
        <v>86346</v>
      </c>
      <c r="AJ315" s="199">
        <f t="shared" si="123"/>
        <v>19.886227544910181</v>
      </c>
      <c r="AK315" s="156">
        <v>43</v>
      </c>
      <c r="AL315" s="156">
        <v>126</v>
      </c>
      <c r="AM315" s="156">
        <v>196</v>
      </c>
      <c r="AN315" s="232">
        <f t="shared" si="124"/>
        <v>26236</v>
      </c>
      <c r="AO315" s="200">
        <f t="shared" si="125"/>
        <v>398402</v>
      </c>
      <c r="AP315" s="196">
        <f t="shared" si="126"/>
        <v>15.185317883823753</v>
      </c>
      <c r="AQ315" s="156">
        <v>47</v>
      </c>
      <c r="AR315" s="156">
        <v>136</v>
      </c>
      <c r="AS315" s="237">
        <v>223</v>
      </c>
      <c r="AT315" s="123"/>
      <c r="AU315" s="175"/>
      <c r="AV315" s="123"/>
      <c r="AW315" s="123"/>
      <c r="AX315" s="123"/>
      <c r="AY315" s="123"/>
      <c r="AZ315" s="123"/>
      <c r="BA315" s="123"/>
      <c r="BB315" s="123"/>
      <c r="BC315" s="123"/>
      <c r="BD315" s="123"/>
      <c r="BE315" s="123"/>
      <c r="BW315"/>
      <c r="BX315"/>
      <c r="BY315"/>
    </row>
    <row r="316" spans="1:77" s="147" customFormat="1" ht="15.75" customHeight="1" x14ac:dyDescent="0.2">
      <c r="A316" s="177">
        <v>14</v>
      </c>
      <c r="B316" s="195" t="s">
        <v>716</v>
      </c>
      <c r="C316" s="195" t="s">
        <v>99</v>
      </c>
      <c r="D316" s="88">
        <v>4701</v>
      </c>
      <c r="E316" s="148">
        <v>20786</v>
      </c>
      <c r="F316" s="196">
        <f t="shared" si="118"/>
        <v>4.4216124228887468</v>
      </c>
      <c r="G316" s="156">
        <v>52</v>
      </c>
      <c r="H316" s="156">
        <v>154</v>
      </c>
      <c r="I316" s="177">
        <v>262</v>
      </c>
      <c r="J316" s="88">
        <v>4671</v>
      </c>
      <c r="K316" s="149">
        <v>38245</v>
      </c>
      <c r="L316" s="197">
        <f t="shared" si="119"/>
        <v>8.1877542282166562</v>
      </c>
      <c r="M316" s="156">
        <v>52</v>
      </c>
      <c r="N316" s="156">
        <v>151</v>
      </c>
      <c r="O316" s="177">
        <v>248</v>
      </c>
      <c r="P316" s="88">
        <v>4651</v>
      </c>
      <c r="Q316" s="178">
        <v>23391</v>
      </c>
      <c r="R316" s="179">
        <f t="shared" si="120"/>
        <v>5.0292410234358202</v>
      </c>
      <c r="S316" s="156">
        <v>53</v>
      </c>
      <c r="T316" s="156">
        <v>159</v>
      </c>
      <c r="U316" s="177">
        <v>263</v>
      </c>
      <c r="V316" s="90">
        <v>4630</v>
      </c>
      <c r="W316" s="114">
        <v>112522</v>
      </c>
      <c r="X316" s="44">
        <f t="shared" si="121"/>
        <v>24.302807775377971</v>
      </c>
      <c r="Y316" s="156">
        <v>34</v>
      </c>
      <c r="Z316" s="156">
        <v>104</v>
      </c>
      <c r="AA316" s="156">
        <v>164</v>
      </c>
      <c r="AB316" s="214">
        <v>4632</v>
      </c>
      <c r="AC316" s="181">
        <v>87470</v>
      </c>
      <c r="AD316" s="198">
        <f t="shared" si="122"/>
        <v>18.883851468048359</v>
      </c>
      <c r="AE316" s="156">
        <v>43</v>
      </c>
      <c r="AF316" s="156">
        <v>127</v>
      </c>
      <c r="AG316" s="156">
        <v>200</v>
      </c>
      <c r="AH316" s="250">
        <v>4634</v>
      </c>
      <c r="AI316" s="180">
        <v>122881</v>
      </c>
      <c r="AJ316" s="199">
        <f t="shared" si="123"/>
        <v>26.517263703064309</v>
      </c>
      <c r="AK316" s="156">
        <v>35</v>
      </c>
      <c r="AL316" s="156">
        <v>108</v>
      </c>
      <c r="AM316" s="156">
        <v>171</v>
      </c>
      <c r="AN316" s="232">
        <f t="shared" si="124"/>
        <v>27919</v>
      </c>
      <c r="AO316" s="200">
        <f t="shared" si="125"/>
        <v>405295</v>
      </c>
      <c r="AP316" s="196">
        <f t="shared" si="126"/>
        <v>14.516816504889144</v>
      </c>
      <c r="AQ316" s="156">
        <v>48</v>
      </c>
      <c r="AR316" s="156">
        <v>137</v>
      </c>
      <c r="AS316" s="237">
        <v>226</v>
      </c>
      <c r="AT316" s="123"/>
      <c r="AU316" s="175"/>
      <c r="AV316" s="123"/>
      <c r="AW316" s="123"/>
      <c r="AX316" s="123"/>
      <c r="AY316" s="123"/>
      <c r="AZ316" s="123"/>
      <c r="BA316" s="123"/>
      <c r="BB316" s="123"/>
      <c r="BC316" s="123"/>
      <c r="BD316" s="123"/>
      <c r="BE316" s="123"/>
      <c r="BW316"/>
      <c r="BX316"/>
      <c r="BY316"/>
    </row>
    <row r="317" spans="1:77" s="184" customFormat="1" ht="15.75" customHeight="1" x14ac:dyDescent="0.15">
      <c r="A317" s="177">
        <v>14</v>
      </c>
      <c r="B317" s="195" t="s">
        <v>478</v>
      </c>
      <c r="C317" s="195" t="s">
        <v>26</v>
      </c>
      <c r="D317" s="88">
        <v>1758</v>
      </c>
      <c r="E317" s="148">
        <v>30744</v>
      </c>
      <c r="F317" s="196">
        <f t="shared" si="118"/>
        <v>17.488054607508534</v>
      </c>
      <c r="G317" s="156">
        <v>39</v>
      </c>
      <c r="H317" s="156">
        <v>118</v>
      </c>
      <c r="I317" s="156">
        <v>195</v>
      </c>
      <c r="J317" s="88">
        <v>1759</v>
      </c>
      <c r="K317" s="149">
        <v>25527</v>
      </c>
      <c r="L317" s="197">
        <f t="shared" si="119"/>
        <v>14.512222853894258</v>
      </c>
      <c r="M317" s="156">
        <v>44</v>
      </c>
      <c r="N317" s="156">
        <v>131</v>
      </c>
      <c r="O317" s="156">
        <v>215</v>
      </c>
      <c r="P317" s="88">
        <v>1742</v>
      </c>
      <c r="Q317" s="178">
        <v>22577</v>
      </c>
      <c r="R317" s="179">
        <f t="shared" si="120"/>
        <v>12.960390355912743</v>
      </c>
      <c r="S317" s="156">
        <v>45</v>
      </c>
      <c r="T317" s="156">
        <v>133</v>
      </c>
      <c r="U317" s="156">
        <v>220</v>
      </c>
      <c r="V317" s="90">
        <v>1716</v>
      </c>
      <c r="W317" s="114">
        <v>22628</v>
      </c>
      <c r="X317" s="44">
        <f t="shared" si="121"/>
        <v>13.186480186480187</v>
      </c>
      <c r="Y317" s="156">
        <v>47</v>
      </c>
      <c r="Z317" s="156">
        <v>138</v>
      </c>
      <c r="AA317" s="156">
        <v>224</v>
      </c>
      <c r="AB317" s="214">
        <v>1703</v>
      </c>
      <c r="AC317" s="181">
        <v>23949</v>
      </c>
      <c r="AD317" s="198">
        <f t="shared" si="122"/>
        <v>14.062830299471521</v>
      </c>
      <c r="AE317" s="156">
        <v>49</v>
      </c>
      <c r="AF317" s="156">
        <v>139</v>
      </c>
      <c r="AG317" s="177">
        <v>227</v>
      </c>
      <c r="AH317" s="250">
        <v>1686</v>
      </c>
      <c r="AI317" s="180">
        <v>22999</v>
      </c>
      <c r="AJ317" s="199">
        <f t="shared" si="123"/>
        <v>13.641162514827995</v>
      </c>
      <c r="AK317" s="156">
        <v>50</v>
      </c>
      <c r="AL317" s="156">
        <v>142</v>
      </c>
      <c r="AM317" s="177">
        <v>229</v>
      </c>
      <c r="AN317" s="232">
        <f t="shared" si="124"/>
        <v>10364</v>
      </c>
      <c r="AO317" s="200">
        <f t="shared" si="125"/>
        <v>148424</v>
      </c>
      <c r="AP317" s="196">
        <f t="shared" si="126"/>
        <v>14.321111539945967</v>
      </c>
      <c r="AQ317" s="156">
        <v>49</v>
      </c>
      <c r="AR317" s="156">
        <v>138</v>
      </c>
      <c r="AS317" s="241">
        <v>227</v>
      </c>
      <c r="AT317" s="123"/>
      <c r="AU317" s="177"/>
    </row>
    <row r="318" spans="1:77" s="147" customFormat="1" ht="15.75" customHeight="1" x14ac:dyDescent="0.2">
      <c r="A318" s="177">
        <v>14</v>
      </c>
      <c r="B318" s="195" t="s">
        <v>813</v>
      </c>
      <c r="C318" s="195" t="s">
        <v>58</v>
      </c>
      <c r="D318" s="88">
        <v>2495</v>
      </c>
      <c r="E318" s="148">
        <v>34849</v>
      </c>
      <c r="F318" s="196">
        <f t="shared" si="118"/>
        <v>13.967535070140281</v>
      </c>
      <c r="G318" s="156">
        <v>43</v>
      </c>
      <c r="H318" s="156">
        <v>127</v>
      </c>
      <c r="I318" s="156">
        <v>212</v>
      </c>
      <c r="J318" s="88">
        <v>2489</v>
      </c>
      <c r="K318" s="149">
        <v>29829</v>
      </c>
      <c r="L318" s="197">
        <f t="shared" si="119"/>
        <v>11.984331056649257</v>
      </c>
      <c r="M318" s="156">
        <v>46</v>
      </c>
      <c r="N318" s="156">
        <v>135</v>
      </c>
      <c r="O318" s="156">
        <v>224</v>
      </c>
      <c r="P318" s="88">
        <v>2543</v>
      </c>
      <c r="Q318" s="178">
        <v>24138</v>
      </c>
      <c r="R318" s="179">
        <f t="shared" si="120"/>
        <v>9.4919386551317348</v>
      </c>
      <c r="S318" s="156">
        <v>49</v>
      </c>
      <c r="T318" s="156">
        <v>147</v>
      </c>
      <c r="U318" s="177">
        <v>244</v>
      </c>
      <c r="V318" s="90">
        <v>2537</v>
      </c>
      <c r="W318" s="114">
        <v>16587</v>
      </c>
      <c r="X318" s="44">
        <f t="shared" si="121"/>
        <v>6.53803705163579</v>
      </c>
      <c r="Y318" s="156">
        <v>51</v>
      </c>
      <c r="Z318" s="156">
        <v>154</v>
      </c>
      <c r="AA318" s="177">
        <v>260</v>
      </c>
      <c r="AB318" s="214">
        <v>2521</v>
      </c>
      <c r="AC318" s="181">
        <v>40613</v>
      </c>
      <c r="AD318" s="198">
        <f t="shared" si="122"/>
        <v>16.109877032923443</v>
      </c>
      <c r="AE318" s="156">
        <v>48</v>
      </c>
      <c r="AF318" s="156">
        <v>136</v>
      </c>
      <c r="AG318" s="156">
        <v>217</v>
      </c>
      <c r="AH318" s="250">
        <v>2508</v>
      </c>
      <c r="AI318" s="180">
        <v>61621</v>
      </c>
      <c r="AJ318" s="199">
        <f t="shared" si="123"/>
        <v>24.569776714513555</v>
      </c>
      <c r="AK318" s="156">
        <v>40</v>
      </c>
      <c r="AL318" s="156">
        <v>114</v>
      </c>
      <c r="AM318" s="156">
        <v>178</v>
      </c>
      <c r="AN318" s="232">
        <f t="shared" si="124"/>
        <v>15093</v>
      </c>
      <c r="AO318" s="200">
        <f t="shared" si="125"/>
        <v>207637</v>
      </c>
      <c r="AP318" s="196">
        <f t="shared" si="126"/>
        <v>13.757172199032665</v>
      </c>
      <c r="AQ318" s="156">
        <v>50</v>
      </c>
      <c r="AR318" s="156">
        <v>139</v>
      </c>
      <c r="AS318" s="241">
        <v>229</v>
      </c>
      <c r="AT318" s="123"/>
      <c r="AU318" s="175"/>
      <c r="AV318" s="123"/>
      <c r="AW318" s="123"/>
      <c r="AX318" s="123"/>
      <c r="AY318" s="123"/>
      <c r="AZ318" s="123"/>
      <c r="BA318" s="123"/>
      <c r="BB318" s="123"/>
      <c r="BC318" s="123"/>
      <c r="BD318" s="123"/>
      <c r="BE318" s="123"/>
      <c r="BW318"/>
      <c r="BX318"/>
      <c r="BY318"/>
    </row>
    <row r="319" spans="1:77" s="184" customFormat="1" ht="15.75" customHeight="1" x14ac:dyDescent="0.15">
      <c r="A319" s="177">
        <v>14</v>
      </c>
      <c r="B319" s="195" t="s">
        <v>233</v>
      </c>
      <c r="C319" s="195" t="s">
        <v>233</v>
      </c>
      <c r="D319" s="88">
        <v>2618</v>
      </c>
      <c r="E319" s="148">
        <v>10183</v>
      </c>
      <c r="F319" s="196">
        <f t="shared" si="118"/>
        <v>3.8896103896103895</v>
      </c>
      <c r="G319" s="156">
        <v>55</v>
      </c>
      <c r="H319" s="156">
        <v>158</v>
      </c>
      <c r="I319" s="177">
        <v>268</v>
      </c>
      <c r="J319" s="88">
        <v>2634</v>
      </c>
      <c r="K319" s="149">
        <v>3937</v>
      </c>
      <c r="L319" s="197">
        <f t="shared" si="119"/>
        <v>1.4946848899012908</v>
      </c>
      <c r="M319" s="156">
        <v>60</v>
      </c>
      <c r="N319" s="156">
        <v>182</v>
      </c>
      <c r="O319" s="177">
        <v>294</v>
      </c>
      <c r="P319" s="88">
        <v>2649</v>
      </c>
      <c r="Q319" s="178">
        <v>3729</v>
      </c>
      <c r="R319" s="179">
        <f t="shared" si="120"/>
        <v>1.4077010192525481</v>
      </c>
      <c r="S319" s="156">
        <v>59</v>
      </c>
      <c r="T319" s="156">
        <v>182</v>
      </c>
      <c r="U319" s="177">
        <v>294</v>
      </c>
      <c r="V319" s="90">
        <v>2655</v>
      </c>
      <c r="W319" s="114">
        <v>3439</v>
      </c>
      <c r="X319" s="44">
        <f t="shared" si="121"/>
        <v>1.2952919020715632</v>
      </c>
      <c r="Y319" s="156">
        <v>58</v>
      </c>
      <c r="Z319" s="156">
        <v>182</v>
      </c>
      <c r="AA319" s="177">
        <v>295</v>
      </c>
      <c r="AB319" s="214">
        <v>2667</v>
      </c>
      <c r="AC319" s="181">
        <v>52870</v>
      </c>
      <c r="AD319" s="198">
        <f t="shared" si="122"/>
        <v>19.823772028496439</v>
      </c>
      <c r="AE319" s="156">
        <v>42</v>
      </c>
      <c r="AF319" s="156">
        <v>124</v>
      </c>
      <c r="AG319" s="156">
        <v>194</v>
      </c>
      <c r="AH319" s="250">
        <v>2727</v>
      </c>
      <c r="AI319" s="180">
        <v>63338</v>
      </c>
      <c r="AJ319" s="199">
        <f t="shared" si="123"/>
        <v>23.226255958929226</v>
      </c>
      <c r="AK319" s="156">
        <v>41</v>
      </c>
      <c r="AL319" s="156">
        <v>116</v>
      </c>
      <c r="AM319" s="156">
        <v>181</v>
      </c>
      <c r="AN319" s="232">
        <f t="shared" si="124"/>
        <v>15950</v>
      </c>
      <c r="AO319" s="200">
        <f t="shared" si="125"/>
        <v>137496</v>
      </c>
      <c r="AP319" s="196">
        <f t="shared" si="126"/>
        <v>8.620438871473354</v>
      </c>
      <c r="AQ319" s="156">
        <v>51</v>
      </c>
      <c r="AR319" s="156">
        <v>155</v>
      </c>
      <c r="AS319" s="241">
        <v>258</v>
      </c>
      <c r="AT319" s="123"/>
      <c r="AU319" s="177"/>
    </row>
    <row r="320" spans="1:77" s="147" customFormat="1" ht="15.75" customHeight="1" x14ac:dyDescent="0.2">
      <c r="A320" s="177">
        <v>14</v>
      </c>
      <c r="B320" s="195" t="s">
        <v>102</v>
      </c>
      <c r="C320" s="195" t="s">
        <v>89</v>
      </c>
      <c r="D320" s="88">
        <v>2965</v>
      </c>
      <c r="E320" s="148">
        <v>29564</v>
      </c>
      <c r="F320" s="196">
        <f t="shared" si="118"/>
        <v>9.9709949409780769</v>
      </c>
      <c r="G320" s="156">
        <v>49</v>
      </c>
      <c r="H320" s="156">
        <v>142</v>
      </c>
      <c r="I320" s="177">
        <v>236</v>
      </c>
      <c r="J320" s="88">
        <v>2962</v>
      </c>
      <c r="K320" s="149">
        <v>28187</v>
      </c>
      <c r="L320" s="197">
        <f t="shared" si="119"/>
        <v>9.5162052667116814</v>
      </c>
      <c r="M320" s="156">
        <v>51</v>
      </c>
      <c r="N320" s="156">
        <v>148</v>
      </c>
      <c r="O320" s="177">
        <v>242</v>
      </c>
      <c r="P320" s="88">
        <v>2961</v>
      </c>
      <c r="Q320" s="178">
        <v>24520</v>
      </c>
      <c r="R320" s="179">
        <f t="shared" si="120"/>
        <v>8.2809861533265785</v>
      </c>
      <c r="S320" s="156">
        <v>51</v>
      </c>
      <c r="T320" s="156">
        <v>150</v>
      </c>
      <c r="U320" s="177">
        <v>248</v>
      </c>
      <c r="V320" s="90">
        <v>2953</v>
      </c>
      <c r="W320" s="114">
        <v>23196</v>
      </c>
      <c r="X320" s="44">
        <f t="shared" si="121"/>
        <v>7.8550626481544192</v>
      </c>
      <c r="Y320" s="156">
        <v>50</v>
      </c>
      <c r="Z320" s="156">
        <v>153</v>
      </c>
      <c r="AA320" s="177">
        <v>256</v>
      </c>
      <c r="AB320" s="214">
        <v>2948</v>
      </c>
      <c r="AC320" s="181">
        <v>21622</v>
      </c>
      <c r="AD320" s="198">
        <f t="shared" si="122"/>
        <v>7.3344640434192669</v>
      </c>
      <c r="AE320" s="156">
        <v>51</v>
      </c>
      <c r="AF320" s="156">
        <v>160</v>
      </c>
      <c r="AG320" s="177">
        <v>263</v>
      </c>
      <c r="AH320" s="250">
        <v>2940</v>
      </c>
      <c r="AI320" s="180">
        <v>20162</v>
      </c>
      <c r="AJ320" s="199">
        <f t="shared" si="123"/>
        <v>6.8578231292517007</v>
      </c>
      <c r="AK320" s="156">
        <v>52</v>
      </c>
      <c r="AL320" s="156">
        <v>160</v>
      </c>
      <c r="AM320" s="177">
        <v>266</v>
      </c>
      <c r="AN320" s="232">
        <f t="shared" si="124"/>
        <v>17729</v>
      </c>
      <c r="AO320" s="200">
        <f t="shared" si="125"/>
        <v>147251</v>
      </c>
      <c r="AP320" s="196">
        <f t="shared" si="126"/>
        <v>8.3056573974843477</v>
      </c>
      <c r="AQ320" s="156">
        <v>52</v>
      </c>
      <c r="AR320" s="156">
        <v>156</v>
      </c>
      <c r="AS320" s="241">
        <v>261</v>
      </c>
      <c r="AT320" s="123"/>
      <c r="AU320" s="175"/>
      <c r="AV320" s="123"/>
      <c r="AW320" s="123"/>
      <c r="AX320" s="123"/>
      <c r="AY320" s="123"/>
      <c r="AZ320" s="123"/>
      <c r="BA320" s="123"/>
      <c r="BB320" s="123"/>
      <c r="BC320" s="123"/>
      <c r="BD320" s="123"/>
      <c r="BE320" s="123"/>
      <c r="BW320"/>
      <c r="BX320"/>
      <c r="BY320"/>
    </row>
    <row r="321" spans="1:77" s="147" customFormat="1" ht="15.75" customHeight="1" x14ac:dyDescent="0.2">
      <c r="A321" s="177">
        <v>14</v>
      </c>
      <c r="B321" s="195" t="s">
        <v>2710</v>
      </c>
      <c r="C321" s="195" t="s">
        <v>2710</v>
      </c>
      <c r="D321" s="88">
        <v>3484</v>
      </c>
      <c r="E321" s="148">
        <v>37723</v>
      </c>
      <c r="F321" s="196">
        <f t="shared" si="118"/>
        <v>10.827497129735935</v>
      </c>
      <c r="G321" s="156">
        <v>47</v>
      </c>
      <c r="H321" s="156">
        <v>138</v>
      </c>
      <c r="I321" s="177">
        <v>228</v>
      </c>
      <c r="J321" s="88">
        <v>3490</v>
      </c>
      <c r="K321" s="149">
        <v>37811</v>
      </c>
      <c r="L321" s="197">
        <f t="shared" si="119"/>
        <v>10.834097421203438</v>
      </c>
      <c r="M321" s="156">
        <v>49</v>
      </c>
      <c r="N321" s="156">
        <v>143</v>
      </c>
      <c r="O321" s="177">
        <v>234</v>
      </c>
      <c r="P321" s="88">
        <v>3481</v>
      </c>
      <c r="Q321" s="178">
        <v>37076</v>
      </c>
      <c r="R321" s="179">
        <f t="shared" si="120"/>
        <v>10.650962367135881</v>
      </c>
      <c r="S321" s="156">
        <v>48</v>
      </c>
      <c r="T321" s="156">
        <v>142</v>
      </c>
      <c r="U321" s="177">
        <v>235</v>
      </c>
      <c r="V321" s="90">
        <v>3473</v>
      </c>
      <c r="W321" s="114">
        <v>9231</v>
      </c>
      <c r="X321" s="44">
        <f t="shared" si="121"/>
        <v>2.6579326230924272</v>
      </c>
      <c r="Y321" s="156">
        <v>56</v>
      </c>
      <c r="Z321" s="156">
        <v>171</v>
      </c>
      <c r="AA321" s="177">
        <v>284</v>
      </c>
      <c r="AB321" s="214">
        <v>3480</v>
      </c>
      <c r="AC321" s="181">
        <v>8648</v>
      </c>
      <c r="AD321" s="198">
        <f t="shared" si="122"/>
        <v>2.4850574712643678</v>
      </c>
      <c r="AE321" s="156">
        <v>58</v>
      </c>
      <c r="AF321" s="156">
        <v>179</v>
      </c>
      <c r="AG321" s="177">
        <v>293</v>
      </c>
      <c r="AH321" s="250">
        <v>3469</v>
      </c>
      <c r="AI321" s="180">
        <v>26858</v>
      </c>
      <c r="AJ321" s="199">
        <f t="shared" si="123"/>
        <v>7.7422888440472759</v>
      </c>
      <c r="AK321" s="156">
        <v>51</v>
      </c>
      <c r="AL321" s="156">
        <v>157</v>
      </c>
      <c r="AM321" s="177">
        <v>260</v>
      </c>
      <c r="AN321" s="232">
        <f t="shared" si="124"/>
        <v>20877</v>
      </c>
      <c r="AO321" s="200">
        <f t="shared" si="125"/>
        <v>157347</v>
      </c>
      <c r="AP321" s="196">
        <f t="shared" si="126"/>
        <v>7.5368587440724246</v>
      </c>
      <c r="AQ321" s="156">
        <v>53</v>
      </c>
      <c r="AR321" s="156">
        <v>158</v>
      </c>
      <c r="AS321" s="241">
        <v>265</v>
      </c>
      <c r="AT321" s="123"/>
      <c r="AU321" s="175"/>
      <c r="AV321" s="123"/>
      <c r="AW321" s="123"/>
      <c r="AX321" s="123"/>
      <c r="AY321" s="123"/>
      <c r="AZ321" s="123"/>
      <c r="BA321" s="123"/>
      <c r="BB321" s="123"/>
      <c r="BC321" s="123"/>
      <c r="BD321" s="123"/>
      <c r="BE321" s="123"/>
      <c r="BW321"/>
      <c r="BX321"/>
      <c r="BY321"/>
    </row>
    <row r="322" spans="1:77" s="147" customFormat="1" ht="15.75" customHeight="1" x14ac:dyDescent="0.2">
      <c r="A322" s="177">
        <v>14</v>
      </c>
      <c r="B322" s="195" t="s">
        <v>251</v>
      </c>
      <c r="C322" s="195" t="s">
        <v>2740</v>
      </c>
      <c r="D322" s="88">
        <v>3814</v>
      </c>
      <c r="E322" s="148">
        <v>14686</v>
      </c>
      <c r="F322" s="196">
        <f t="shared" si="118"/>
        <v>3.8505506030414263</v>
      </c>
      <c r="G322" s="156">
        <v>56</v>
      </c>
      <c r="H322" s="156">
        <v>159</v>
      </c>
      <c r="I322" s="177">
        <v>269</v>
      </c>
      <c r="J322" s="88">
        <v>3800</v>
      </c>
      <c r="K322" s="149">
        <v>14861</v>
      </c>
      <c r="L322" s="197">
        <f t="shared" si="119"/>
        <v>3.9107894736842104</v>
      </c>
      <c r="M322" s="156">
        <v>55</v>
      </c>
      <c r="N322" s="156">
        <v>164</v>
      </c>
      <c r="O322" s="177">
        <v>271</v>
      </c>
      <c r="P322" s="88">
        <v>3745</v>
      </c>
      <c r="Q322" s="178">
        <v>13920</v>
      </c>
      <c r="R322" s="179">
        <f t="shared" si="120"/>
        <v>3.7169559412550068</v>
      </c>
      <c r="S322" s="156">
        <v>55</v>
      </c>
      <c r="T322" s="156">
        <v>165</v>
      </c>
      <c r="U322" s="177">
        <v>271</v>
      </c>
      <c r="V322" s="90">
        <v>3713</v>
      </c>
      <c r="W322" s="114">
        <v>15850</v>
      </c>
      <c r="X322" s="44">
        <f t="shared" si="121"/>
        <v>4.2687853487745757</v>
      </c>
      <c r="Y322" s="156">
        <v>53</v>
      </c>
      <c r="Z322" s="156">
        <v>163</v>
      </c>
      <c r="AA322" s="177">
        <v>274</v>
      </c>
      <c r="AB322" s="214">
        <v>3685</v>
      </c>
      <c r="AC322" s="181">
        <v>17247</v>
      </c>
      <c r="AD322" s="198">
        <f t="shared" si="122"/>
        <v>4.680325644504749</v>
      </c>
      <c r="AE322" s="156">
        <v>54</v>
      </c>
      <c r="AF322" s="156">
        <v>165</v>
      </c>
      <c r="AG322" s="177">
        <v>277</v>
      </c>
      <c r="AH322" s="250">
        <v>3631</v>
      </c>
      <c r="AI322" s="180">
        <v>22896</v>
      </c>
      <c r="AJ322" s="199">
        <f t="shared" si="123"/>
        <v>6.3057009088405396</v>
      </c>
      <c r="AK322" s="156">
        <v>53</v>
      </c>
      <c r="AL322" s="156">
        <v>163</v>
      </c>
      <c r="AM322" s="177">
        <v>272</v>
      </c>
      <c r="AN322" s="232">
        <f t="shared" si="124"/>
        <v>22388</v>
      </c>
      <c r="AO322" s="200">
        <f t="shared" si="125"/>
        <v>99460</v>
      </c>
      <c r="AP322" s="196">
        <f t="shared" si="126"/>
        <v>4.4425585134893693</v>
      </c>
      <c r="AQ322" s="156">
        <v>54</v>
      </c>
      <c r="AR322" s="156">
        <v>164</v>
      </c>
      <c r="AS322" s="241">
        <v>278</v>
      </c>
      <c r="AT322" s="123"/>
      <c r="AU322" s="175"/>
      <c r="AV322" s="123"/>
      <c r="AW322" s="123"/>
      <c r="AX322" s="123"/>
      <c r="AY322" s="123"/>
      <c r="AZ322" s="123"/>
      <c r="BA322" s="123"/>
      <c r="BB322" s="123"/>
      <c r="BC322" s="123"/>
      <c r="BD322" s="123"/>
      <c r="BE322" s="123"/>
    </row>
    <row r="323" spans="1:77" s="147" customFormat="1" ht="15.75" customHeight="1" x14ac:dyDescent="0.2">
      <c r="A323" s="177">
        <v>14</v>
      </c>
      <c r="B323" s="195" t="s">
        <v>803</v>
      </c>
      <c r="C323" s="195" t="s">
        <v>2714</v>
      </c>
      <c r="D323" s="88">
        <v>1665</v>
      </c>
      <c r="E323" s="148">
        <v>6613</v>
      </c>
      <c r="F323" s="196">
        <f t="shared" si="118"/>
        <v>3.9717717717717718</v>
      </c>
      <c r="G323" s="156">
        <v>54</v>
      </c>
      <c r="H323" s="156">
        <v>157</v>
      </c>
      <c r="I323" s="177">
        <v>266</v>
      </c>
      <c r="J323" s="88">
        <v>1661</v>
      </c>
      <c r="K323" s="149">
        <v>7477</v>
      </c>
      <c r="L323" s="197">
        <f t="shared" si="119"/>
        <v>4.5015051173991569</v>
      </c>
      <c r="M323" s="156">
        <v>54</v>
      </c>
      <c r="N323" s="156">
        <v>161</v>
      </c>
      <c r="O323" s="177">
        <v>266</v>
      </c>
      <c r="P323" s="88">
        <v>1678</v>
      </c>
      <c r="Q323" s="178">
        <v>8643</v>
      </c>
      <c r="R323" s="179">
        <f t="shared" si="120"/>
        <v>5.1507747318235992</v>
      </c>
      <c r="S323" s="156">
        <v>52</v>
      </c>
      <c r="T323" s="156">
        <v>157</v>
      </c>
      <c r="U323" s="177">
        <v>261</v>
      </c>
      <c r="V323" s="90">
        <v>1678</v>
      </c>
      <c r="W323" s="114">
        <v>9677</v>
      </c>
      <c r="X323" s="44">
        <f t="shared" si="121"/>
        <v>5.7669845053635278</v>
      </c>
      <c r="Y323" s="156">
        <v>52</v>
      </c>
      <c r="Z323" s="156">
        <v>157</v>
      </c>
      <c r="AA323" s="177">
        <v>265</v>
      </c>
      <c r="AB323" s="214">
        <v>1676</v>
      </c>
      <c r="AC323" s="181">
        <v>9738</v>
      </c>
      <c r="AD323" s="198">
        <f t="shared" si="122"/>
        <v>5.8102625298329356</v>
      </c>
      <c r="AE323" s="156">
        <v>52</v>
      </c>
      <c r="AF323" s="156">
        <v>161</v>
      </c>
      <c r="AG323" s="177">
        <v>270</v>
      </c>
      <c r="AH323" s="250">
        <v>1683</v>
      </c>
      <c r="AI323" s="180">
        <v>0</v>
      </c>
      <c r="AJ323" s="199">
        <f t="shared" si="123"/>
        <v>0</v>
      </c>
      <c r="AK323" s="156">
        <v>60</v>
      </c>
      <c r="AL323" s="156">
        <v>194</v>
      </c>
      <c r="AM323" s="177">
        <v>310</v>
      </c>
      <c r="AN323" s="232">
        <f t="shared" si="124"/>
        <v>10041</v>
      </c>
      <c r="AO323" s="200">
        <f t="shared" si="125"/>
        <v>42148</v>
      </c>
      <c r="AP323" s="196">
        <f t="shared" si="126"/>
        <v>4.1975898814859081</v>
      </c>
      <c r="AQ323" s="156">
        <v>55</v>
      </c>
      <c r="AR323" s="156">
        <v>167</v>
      </c>
      <c r="AS323" s="241">
        <v>281</v>
      </c>
      <c r="AT323" s="123"/>
      <c r="AU323" s="175"/>
      <c r="AV323" s="123"/>
      <c r="AW323" s="123"/>
      <c r="AX323" s="123"/>
      <c r="AY323" s="123"/>
      <c r="AZ323" s="123"/>
      <c r="BA323" s="123"/>
      <c r="BB323" s="123"/>
      <c r="BC323" s="123"/>
      <c r="BD323" s="123"/>
      <c r="BE323" s="123"/>
    </row>
    <row r="324" spans="1:77" s="184" customFormat="1" ht="15.75" customHeight="1" x14ac:dyDescent="0.15">
      <c r="A324" s="177">
        <v>14</v>
      </c>
      <c r="B324" s="195" t="s">
        <v>536</v>
      </c>
      <c r="C324" s="195" t="s">
        <v>1</v>
      </c>
      <c r="D324" s="88">
        <v>2343</v>
      </c>
      <c r="E324" s="148">
        <v>12148</v>
      </c>
      <c r="F324" s="196">
        <f t="shared" si="118"/>
        <v>5.1848058045241148</v>
      </c>
      <c r="G324" s="156">
        <v>51</v>
      </c>
      <c r="H324" s="156">
        <v>153</v>
      </c>
      <c r="I324" s="177">
        <v>258</v>
      </c>
      <c r="J324" s="88">
        <v>2327</v>
      </c>
      <c r="K324" s="149">
        <v>11463</v>
      </c>
      <c r="L324" s="197">
        <f t="shared" si="119"/>
        <v>4.9260850880962614</v>
      </c>
      <c r="M324" s="156">
        <v>53</v>
      </c>
      <c r="N324" s="156">
        <v>159</v>
      </c>
      <c r="O324" s="177">
        <v>264</v>
      </c>
      <c r="P324" s="88">
        <v>2430</v>
      </c>
      <c r="Q324" s="178">
        <v>7130</v>
      </c>
      <c r="R324" s="179">
        <f t="shared" si="120"/>
        <v>2.9341563786008229</v>
      </c>
      <c r="S324" s="156">
        <v>56</v>
      </c>
      <c r="T324" s="156">
        <v>169</v>
      </c>
      <c r="U324" s="177">
        <v>277</v>
      </c>
      <c r="V324" s="90">
        <v>2485</v>
      </c>
      <c r="W324" s="114">
        <v>8350</v>
      </c>
      <c r="X324" s="44">
        <f t="shared" si="121"/>
        <v>3.3601609657947686</v>
      </c>
      <c r="Y324" s="156">
        <v>54</v>
      </c>
      <c r="Z324" s="156">
        <v>168</v>
      </c>
      <c r="AA324" s="177">
        <v>280</v>
      </c>
      <c r="AB324" s="214">
        <v>2490</v>
      </c>
      <c r="AC324" s="181">
        <v>8487</v>
      </c>
      <c r="AD324" s="198">
        <f t="shared" si="122"/>
        <v>3.4084337349397589</v>
      </c>
      <c r="AE324" s="156">
        <v>56</v>
      </c>
      <c r="AF324" s="156">
        <v>171</v>
      </c>
      <c r="AG324" s="177">
        <v>285</v>
      </c>
      <c r="AH324" s="250">
        <v>2445</v>
      </c>
      <c r="AI324" s="180">
        <v>9367</v>
      </c>
      <c r="AJ324" s="199">
        <f t="shared" si="123"/>
        <v>3.8310838445807769</v>
      </c>
      <c r="AK324" s="156">
        <v>56</v>
      </c>
      <c r="AL324" s="156">
        <v>171</v>
      </c>
      <c r="AM324" s="177">
        <v>284</v>
      </c>
      <c r="AN324" s="232">
        <f t="shared" si="124"/>
        <v>14520</v>
      </c>
      <c r="AO324" s="200">
        <f t="shared" si="125"/>
        <v>56945</v>
      </c>
      <c r="AP324" s="196">
        <f t="shared" si="126"/>
        <v>3.9218319559228649</v>
      </c>
      <c r="AQ324" s="156">
        <v>56</v>
      </c>
      <c r="AR324" s="156">
        <v>168</v>
      </c>
      <c r="AS324" s="241">
        <v>282</v>
      </c>
      <c r="AT324" s="123"/>
      <c r="AU324" s="177"/>
    </row>
    <row r="325" spans="1:77" s="147" customFormat="1" ht="15.75" customHeight="1" x14ac:dyDescent="0.2">
      <c r="A325" s="177">
        <v>14</v>
      </c>
      <c r="B325" s="195" t="s">
        <v>129</v>
      </c>
      <c r="C325" s="195" t="s">
        <v>2740</v>
      </c>
      <c r="D325" s="88">
        <v>4929</v>
      </c>
      <c r="E325" s="148">
        <v>10753</v>
      </c>
      <c r="F325" s="196">
        <f t="shared" si="118"/>
        <v>2.1815784134712923</v>
      </c>
      <c r="G325" s="156">
        <v>58</v>
      </c>
      <c r="H325" s="156">
        <v>169</v>
      </c>
      <c r="I325" s="177">
        <v>282</v>
      </c>
      <c r="J325" s="88">
        <v>4872</v>
      </c>
      <c r="K325" s="149">
        <v>11573</v>
      </c>
      <c r="L325" s="197">
        <f t="shared" si="119"/>
        <v>2.3754105090311985</v>
      </c>
      <c r="M325" s="156">
        <v>58</v>
      </c>
      <c r="N325" s="156">
        <v>172</v>
      </c>
      <c r="O325" s="177">
        <v>282</v>
      </c>
      <c r="P325" s="88">
        <v>4831</v>
      </c>
      <c r="Q325" s="178">
        <v>13465</v>
      </c>
      <c r="R325" s="179">
        <f t="shared" si="120"/>
        <v>2.7872076174705032</v>
      </c>
      <c r="S325" s="156">
        <v>57</v>
      </c>
      <c r="T325" s="156">
        <v>170</v>
      </c>
      <c r="U325" s="177">
        <v>278</v>
      </c>
      <c r="V325" s="90">
        <v>4804</v>
      </c>
      <c r="W325" s="114">
        <v>10847</v>
      </c>
      <c r="X325" s="44">
        <f t="shared" si="121"/>
        <v>2.257910074937552</v>
      </c>
      <c r="Y325" s="156">
        <v>57</v>
      </c>
      <c r="Z325" s="156">
        <v>174</v>
      </c>
      <c r="AA325" s="177">
        <v>287</v>
      </c>
      <c r="AB325" s="214">
        <v>4775</v>
      </c>
      <c r="AC325" s="181">
        <v>22359</v>
      </c>
      <c r="AD325" s="198">
        <f t="shared" si="122"/>
        <v>4.6825130890052353</v>
      </c>
      <c r="AE325" s="156">
        <v>53</v>
      </c>
      <c r="AF325" s="156">
        <v>164</v>
      </c>
      <c r="AG325" s="177">
        <v>276</v>
      </c>
      <c r="AH325" s="250">
        <v>4676</v>
      </c>
      <c r="AI325" s="180">
        <v>23650</v>
      </c>
      <c r="AJ325" s="199">
        <f t="shared" si="123"/>
        <v>5.0577416595380669</v>
      </c>
      <c r="AK325" s="156">
        <v>55</v>
      </c>
      <c r="AL325" s="156">
        <v>166</v>
      </c>
      <c r="AM325" s="177">
        <v>277</v>
      </c>
      <c r="AN325" s="232">
        <f t="shared" si="124"/>
        <v>28887</v>
      </c>
      <c r="AO325" s="200">
        <f t="shared" si="125"/>
        <v>92647</v>
      </c>
      <c r="AP325" s="196">
        <f t="shared" si="126"/>
        <v>3.2072212413888601</v>
      </c>
      <c r="AQ325" s="156">
        <v>57</v>
      </c>
      <c r="AR325" s="156">
        <v>173</v>
      </c>
      <c r="AS325" s="241">
        <v>287</v>
      </c>
      <c r="AT325" s="123"/>
      <c r="AU325" s="175"/>
      <c r="AV325" s="123"/>
      <c r="AW325" s="123"/>
      <c r="AX325" s="123"/>
      <c r="AY325" s="123"/>
      <c r="AZ325" s="123"/>
      <c r="BA325" s="123"/>
      <c r="BB325" s="123"/>
      <c r="BC325" s="123"/>
      <c r="BD325" s="123"/>
      <c r="BE325" s="123"/>
    </row>
    <row r="326" spans="1:77" s="147" customFormat="1" ht="15.75" customHeight="1" x14ac:dyDescent="0.2">
      <c r="A326" s="177">
        <v>14</v>
      </c>
      <c r="B326" s="195" t="s">
        <v>691</v>
      </c>
      <c r="C326" s="195" t="s">
        <v>14</v>
      </c>
      <c r="D326" s="88">
        <v>2065</v>
      </c>
      <c r="E326" s="148">
        <v>6575</v>
      </c>
      <c r="F326" s="196">
        <f t="shared" si="118"/>
        <v>3.1840193704600486</v>
      </c>
      <c r="G326" s="156">
        <v>57</v>
      </c>
      <c r="H326" s="156">
        <v>164</v>
      </c>
      <c r="I326" s="177">
        <v>274</v>
      </c>
      <c r="J326" s="88">
        <v>2050</v>
      </c>
      <c r="K326" s="149">
        <v>6336</v>
      </c>
      <c r="L326" s="197">
        <f t="shared" si="119"/>
        <v>3.0907317073170733</v>
      </c>
      <c r="M326" s="156">
        <v>56</v>
      </c>
      <c r="N326" s="156">
        <v>168</v>
      </c>
      <c r="O326" s="177">
        <v>276</v>
      </c>
      <c r="P326" s="88">
        <v>2052</v>
      </c>
      <c r="Q326" s="178">
        <v>7831</v>
      </c>
      <c r="R326" s="179">
        <f t="shared" si="120"/>
        <v>3.8162768031189085</v>
      </c>
      <c r="S326" s="156">
        <v>54</v>
      </c>
      <c r="T326" s="156">
        <v>164</v>
      </c>
      <c r="U326" s="177">
        <v>269</v>
      </c>
      <c r="V326" s="90">
        <v>2049</v>
      </c>
      <c r="W326" s="114">
        <v>6857</v>
      </c>
      <c r="X326" s="44">
        <f t="shared" si="121"/>
        <v>3.3465104929233771</v>
      </c>
      <c r="Y326" s="156">
        <v>55</v>
      </c>
      <c r="Z326" s="156">
        <v>169</v>
      </c>
      <c r="AA326" s="177">
        <v>281</v>
      </c>
      <c r="AB326" s="214">
        <v>2039</v>
      </c>
      <c r="AC326" s="181">
        <v>5772</v>
      </c>
      <c r="AD326" s="198">
        <f t="shared" si="122"/>
        <v>2.8307994114762138</v>
      </c>
      <c r="AE326" s="156">
        <v>57</v>
      </c>
      <c r="AF326" s="156">
        <v>176</v>
      </c>
      <c r="AG326" s="177">
        <v>290</v>
      </c>
      <c r="AH326" s="250">
        <v>2013</v>
      </c>
      <c r="AI326" s="180">
        <v>682</v>
      </c>
      <c r="AJ326" s="199">
        <f t="shared" si="123"/>
        <v>0.33879781420765026</v>
      </c>
      <c r="AK326" s="156">
        <v>59</v>
      </c>
      <c r="AL326" s="156">
        <v>187</v>
      </c>
      <c r="AM326" s="177">
        <v>301</v>
      </c>
      <c r="AN326" s="232">
        <f t="shared" si="124"/>
        <v>12268</v>
      </c>
      <c r="AO326" s="200">
        <f t="shared" si="125"/>
        <v>34053</v>
      </c>
      <c r="AP326" s="196">
        <f t="shared" si="126"/>
        <v>2.7757580697750246</v>
      </c>
      <c r="AQ326" s="156">
        <v>58</v>
      </c>
      <c r="AR326" s="156">
        <v>175</v>
      </c>
      <c r="AS326" s="241">
        <v>289</v>
      </c>
      <c r="AT326" s="123"/>
      <c r="AU326" s="175"/>
      <c r="AV326" s="123"/>
      <c r="AW326" s="123"/>
      <c r="AX326" s="123"/>
      <c r="AY326" s="123"/>
      <c r="AZ326" s="123"/>
      <c r="BA326" s="123"/>
      <c r="BB326" s="123"/>
      <c r="BC326" s="123"/>
      <c r="BD326" s="123"/>
      <c r="BE326" s="123"/>
    </row>
    <row r="327" spans="1:77" s="147" customFormat="1" ht="15.75" customHeight="1" x14ac:dyDescent="0.2">
      <c r="A327" s="177">
        <v>14</v>
      </c>
      <c r="B327" s="195" t="s">
        <v>773</v>
      </c>
      <c r="C327" s="195" t="s">
        <v>14</v>
      </c>
      <c r="D327" s="88">
        <v>3631</v>
      </c>
      <c r="E327" s="148">
        <v>3445</v>
      </c>
      <c r="F327" s="196">
        <f t="shared" si="118"/>
        <v>0.94877444230239605</v>
      </c>
      <c r="G327" s="156">
        <v>60</v>
      </c>
      <c r="H327" s="156">
        <v>180</v>
      </c>
      <c r="I327" s="177">
        <v>296</v>
      </c>
      <c r="J327" s="88">
        <v>3633</v>
      </c>
      <c r="K327" s="149">
        <v>8775</v>
      </c>
      <c r="L327" s="197">
        <f t="shared" si="119"/>
        <v>2.4153592072667216</v>
      </c>
      <c r="M327" s="156">
        <v>57</v>
      </c>
      <c r="N327" s="156">
        <v>170</v>
      </c>
      <c r="O327" s="177">
        <v>280</v>
      </c>
      <c r="P327" s="88">
        <v>3667</v>
      </c>
      <c r="Q327" s="178">
        <v>6720</v>
      </c>
      <c r="R327" s="179">
        <f t="shared" si="120"/>
        <v>1.8325606763021542</v>
      </c>
      <c r="S327" s="156">
        <v>58</v>
      </c>
      <c r="T327" s="156">
        <v>178</v>
      </c>
      <c r="U327" s="177">
        <v>289</v>
      </c>
      <c r="V327" s="90">
        <v>3675</v>
      </c>
      <c r="W327" s="114">
        <v>1804</v>
      </c>
      <c r="X327" s="44">
        <f t="shared" si="121"/>
        <v>0.49088435374149658</v>
      </c>
      <c r="Y327" s="156">
        <v>60</v>
      </c>
      <c r="Z327" s="156">
        <v>189</v>
      </c>
      <c r="AA327" s="177">
        <v>303</v>
      </c>
      <c r="AB327" s="214">
        <v>3678</v>
      </c>
      <c r="AC327" s="181">
        <v>4565</v>
      </c>
      <c r="AD327" s="198">
        <f t="shared" si="122"/>
        <v>1.2411636759108211</v>
      </c>
      <c r="AE327" s="156">
        <v>59</v>
      </c>
      <c r="AF327" s="156">
        <v>185</v>
      </c>
      <c r="AG327" s="177">
        <v>299</v>
      </c>
      <c r="AH327" s="250">
        <v>3673</v>
      </c>
      <c r="AI327" s="180">
        <v>4534</v>
      </c>
      <c r="AJ327" s="199">
        <f t="shared" si="123"/>
        <v>1.2344132861421182</v>
      </c>
      <c r="AK327" s="156">
        <v>57</v>
      </c>
      <c r="AL327" s="156">
        <v>183</v>
      </c>
      <c r="AM327" s="177">
        <v>296</v>
      </c>
      <c r="AN327" s="232">
        <f t="shared" si="124"/>
        <v>21957</v>
      </c>
      <c r="AO327" s="200">
        <f t="shared" si="125"/>
        <v>29843</v>
      </c>
      <c r="AP327" s="196">
        <f t="shared" si="126"/>
        <v>1.3591565332240287</v>
      </c>
      <c r="AQ327" s="156">
        <v>59</v>
      </c>
      <c r="AR327" s="156">
        <v>187</v>
      </c>
      <c r="AS327" s="241">
        <v>302</v>
      </c>
      <c r="AT327" s="123"/>
      <c r="AU327" s="175"/>
      <c r="AV327" s="123"/>
      <c r="AW327" s="123"/>
      <c r="AX327" s="123"/>
      <c r="AY327" s="123"/>
      <c r="AZ327" s="123"/>
      <c r="BA327" s="123"/>
      <c r="BB327" s="123"/>
      <c r="BC327" s="123"/>
      <c r="BD327" s="123"/>
      <c r="BE327" s="123"/>
    </row>
    <row r="328" spans="1:77" s="147" customFormat="1" ht="15.75" customHeight="1" x14ac:dyDescent="0.2">
      <c r="A328" s="177">
        <v>14</v>
      </c>
      <c r="B328" s="195" t="s">
        <v>774</v>
      </c>
      <c r="C328" s="195" t="s">
        <v>2725</v>
      </c>
      <c r="D328" s="88">
        <v>1212</v>
      </c>
      <c r="E328" s="148">
        <v>1914</v>
      </c>
      <c r="F328" s="196">
        <f t="shared" si="118"/>
        <v>1.5792079207920793</v>
      </c>
      <c r="G328" s="156">
        <v>59</v>
      </c>
      <c r="H328" s="156">
        <v>177</v>
      </c>
      <c r="I328" s="177">
        <v>290</v>
      </c>
      <c r="J328" s="88">
        <v>1209</v>
      </c>
      <c r="K328" s="149">
        <v>1914</v>
      </c>
      <c r="L328" s="197">
        <f t="shared" si="119"/>
        <v>1.5831265508684864</v>
      </c>
      <c r="M328" s="156">
        <v>59</v>
      </c>
      <c r="N328" s="156">
        <v>180</v>
      </c>
      <c r="O328" s="177">
        <v>292</v>
      </c>
      <c r="P328" s="88">
        <v>1185</v>
      </c>
      <c r="Q328" s="178">
        <v>1598</v>
      </c>
      <c r="R328" s="179">
        <f t="shared" si="120"/>
        <v>1.3485232067510549</v>
      </c>
      <c r="S328" s="156">
        <v>60</v>
      </c>
      <c r="T328" s="156">
        <v>183</v>
      </c>
      <c r="U328" s="177">
        <v>296</v>
      </c>
      <c r="V328" s="90">
        <v>1185</v>
      </c>
      <c r="W328" s="114">
        <v>0</v>
      </c>
      <c r="X328" s="44">
        <f t="shared" si="121"/>
        <v>0</v>
      </c>
      <c r="Y328" s="156">
        <v>62</v>
      </c>
      <c r="Z328" s="156">
        <v>195</v>
      </c>
      <c r="AA328" s="177">
        <v>310</v>
      </c>
      <c r="AB328" s="214">
        <v>1179</v>
      </c>
      <c r="AC328" s="181">
        <v>0</v>
      </c>
      <c r="AD328" s="198">
        <f t="shared" si="122"/>
        <v>0</v>
      </c>
      <c r="AE328" s="156">
        <v>61</v>
      </c>
      <c r="AF328" s="156">
        <v>193</v>
      </c>
      <c r="AG328" s="177">
        <v>308</v>
      </c>
      <c r="AH328" s="250">
        <v>1199</v>
      </c>
      <c r="AI328" s="180">
        <v>0</v>
      </c>
      <c r="AJ328" s="199">
        <f t="shared" si="123"/>
        <v>0</v>
      </c>
      <c r="AK328" s="156">
        <v>60</v>
      </c>
      <c r="AL328" s="156">
        <v>194</v>
      </c>
      <c r="AM328" s="177">
        <v>310</v>
      </c>
      <c r="AN328" s="232">
        <f t="shared" si="124"/>
        <v>7169</v>
      </c>
      <c r="AO328" s="200">
        <f t="shared" si="125"/>
        <v>5426</v>
      </c>
      <c r="AP328" s="196">
        <f t="shared" si="126"/>
        <v>0.75686985632584736</v>
      </c>
      <c r="AQ328" s="156">
        <v>60</v>
      </c>
      <c r="AR328" s="156">
        <v>191</v>
      </c>
      <c r="AS328" s="241">
        <v>306</v>
      </c>
      <c r="AT328" s="123"/>
      <c r="AU328" s="175"/>
      <c r="AV328" s="123"/>
      <c r="AW328" s="123"/>
      <c r="AX328" s="123"/>
      <c r="AY328" s="123"/>
      <c r="AZ328" s="123"/>
      <c r="BA328" s="123"/>
      <c r="BB328" s="123"/>
      <c r="BC328" s="123"/>
      <c r="BD328" s="123"/>
      <c r="BE328" s="123"/>
    </row>
    <row r="329" spans="1:77" s="184" customFormat="1" ht="15.75" customHeight="1" x14ac:dyDescent="0.15">
      <c r="A329" s="177">
        <v>14</v>
      </c>
      <c r="B329" s="195" t="s">
        <v>243</v>
      </c>
      <c r="C329" s="195" t="s">
        <v>2740</v>
      </c>
      <c r="D329" s="88">
        <v>3680</v>
      </c>
      <c r="E329" s="148">
        <v>2591</v>
      </c>
      <c r="F329" s="196">
        <f t="shared" si="118"/>
        <v>0.70407608695652169</v>
      </c>
      <c r="G329" s="156">
        <v>61</v>
      </c>
      <c r="H329" s="156">
        <v>181</v>
      </c>
      <c r="I329" s="177">
        <v>297</v>
      </c>
      <c r="J329" s="88">
        <v>3656</v>
      </c>
      <c r="K329" s="149">
        <v>2591</v>
      </c>
      <c r="L329" s="197">
        <f t="shared" si="119"/>
        <v>0.70869803063457326</v>
      </c>
      <c r="M329" s="156">
        <v>61</v>
      </c>
      <c r="N329" s="156">
        <v>187</v>
      </c>
      <c r="O329" s="177">
        <v>302</v>
      </c>
      <c r="P329" s="88">
        <v>3616</v>
      </c>
      <c r="Q329" s="178">
        <v>2591</v>
      </c>
      <c r="R329" s="179">
        <f t="shared" si="120"/>
        <v>0.71653761061946908</v>
      </c>
      <c r="S329" s="156">
        <v>61</v>
      </c>
      <c r="T329" s="156">
        <v>187</v>
      </c>
      <c r="U329" s="177">
        <v>302</v>
      </c>
      <c r="V329" s="90">
        <v>3557</v>
      </c>
      <c r="W329" s="114">
        <v>2591</v>
      </c>
      <c r="X329" s="44">
        <f t="shared" si="121"/>
        <v>0.72842282822603321</v>
      </c>
      <c r="Y329" s="156">
        <v>59</v>
      </c>
      <c r="Z329" s="156">
        <v>188</v>
      </c>
      <c r="AA329" s="177">
        <v>302</v>
      </c>
      <c r="AB329" s="214">
        <v>3558</v>
      </c>
      <c r="AC329" s="181">
        <v>2591</v>
      </c>
      <c r="AD329" s="198">
        <f t="shared" si="122"/>
        <v>0.72821810005621135</v>
      </c>
      <c r="AE329" s="156">
        <v>60</v>
      </c>
      <c r="AF329" s="156">
        <v>188</v>
      </c>
      <c r="AG329" s="177">
        <v>302</v>
      </c>
      <c r="AH329" s="250">
        <v>3544</v>
      </c>
      <c r="AI329" s="180">
        <v>2495</v>
      </c>
      <c r="AJ329" s="199">
        <f t="shared" si="123"/>
        <v>0.70400677200902939</v>
      </c>
      <c r="AK329" s="156">
        <v>58</v>
      </c>
      <c r="AL329" s="156">
        <v>184</v>
      </c>
      <c r="AM329" s="177">
        <v>298</v>
      </c>
      <c r="AN329" s="232">
        <f t="shared" si="124"/>
        <v>21611</v>
      </c>
      <c r="AO329" s="200">
        <f t="shared" si="125"/>
        <v>15450</v>
      </c>
      <c r="AP329" s="196">
        <f t="shared" si="126"/>
        <v>0.71491370135579102</v>
      </c>
      <c r="AQ329" s="156">
        <v>61</v>
      </c>
      <c r="AR329" s="156">
        <v>193</v>
      </c>
      <c r="AS329" s="241">
        <v>308</v>
      </c>
      <c r="AT329" s="123"/>
      <c r="AU329" s="177"/>
    </row>
    <row r="330" spans="1:77" s="147" customFormat="1" ht="15.75" customHeight="1" x14ac:dyDescent="0.2">
      <c r="A330" s="177">
        <v>14</v>
      </c>
      <c r="B330" s="195" t="s">
        <v>33</v>
      </c>
      <c r="C330" s="195" t="s">
        <v>2723</v>
      </c>
      <c r="D330" s="88">
        <v>3386</v>
      </c>
      <c r="E330" s="148">
        <v>0</v>
      </c>
      <c r="F330" s="196">
        <f t="shared" si="118"/>
        <v>0</v>
      </c>
      <c r="G330" s="156">
        <v>62</v>
      </c>
      <c r="H330" s="156">
        <v>191</v>
      </c>
      <c r="I330" s="177">
        <v>309</v>
      </c>
      <c r="J330" s="88">
        <v>3391</v>
      </c>
      <c r="K330" s="149">
        <v>0</v>
      </c>
      <c r="L330" s="197">
        <f t="shared" si="119"/>
        <v>0</v>
      </c>
      <c r="M330" s="156">
        <v>62</v>
      </c>
      <c r="N330" s="156">
        <v>190</v>
      </c>
      <c r="O330" s="177">
        <v>307</v>
      </c>
      <c r="P330" s="88">
        <v>3375</v>
      </c>
      <c r="Q330" s="178">
        <v>0</v>
      </c>
      <c r="R330" s="179">
        <f t="shared" si="120"/>
        <v>0</v>
      </c>
      <c r="S330" s="156">
        <v>62</v>
      </c>
      <c r="T330" s="156">
        <v>191</v>
      </c>
      <c r="U330" s="177">
        <v>308</v>
      </c>
      <c r="V330" s="90">
        <v>3347</v>
      </c>
      <c r="W330" s="114">
        <v>1524</v>
      </c>
      <c r="X330" s="44">
        <f t="shared" si="121"/>
        <v>0.45533313414998505</v>
      </c>
      <c r="Y330" s="156">
        <v>61</v>
      </c>
      <c r="Z330" s="156">
        <v>190</v>
      </c>
      <c r="AA330" s="177">
        <v>304</v>
      </c>
      <c r="AB330" s="214">
        <v>3346</v>
      </c>
      <c r="AC330" s="181">
        <v>0</v>
      </c>
      <c r="AD330" s="198">
        <f t="shared" si="122"/>
        <v>0</v>
      </c>
      <c r="AE330" s="156">
        <v>61</v>
      </c>
      <c r="AF330" s="156">
        <v>193</v>
      </c>
      <c r="AG330" s="177">
        <v>308</v>
      </c>
      <c r="AH330" s="250">
        <v>3390</v>
      </c>
      <c r="AI330" s="180">
        <v>0</v>
      </c>
      <c r="AJ330" s="199">
        <f t="shared" si="123"/>
        <v>0</v>
      </c>
      <c r="AK330" s="156">
        <v>60</v>
      </c>
      <c r="AL330" s="156">
        <v>194</v>
      </c>
      <c r="AM330" s="177">
        <v>310</v>
      </c>
      <c r="AN330" s="232">
        <f t="shared" si="124"/>
        <v>20235</v>
      </c>
      <c r="AO330" s="200">
        <f t="shared" si="125"/>
        <v>1524</v>
      </c>
      <c r="AP330" s="196">
        <f t="shared" si="126"/>
        <v>7.5315048183839883E-2</v>
      </c>
      <c r="AQ330" s="156">
        <v>62</v>
      </c>
      <c r="AR330" s="156">
        <v>201</v>
      </c>
      <c r="AS330" s="241">
        <v>318</v>
      </c>
      <c r="AT330" s="123"/>
      <c r="AU330" s="175"/>
      <c r="AV330" s="123"/>
      <c r="AW330" s="123"/>
      <c r="AX330" s="123"/>
      <c r="AY330" s="123"/>
      <c r="AZ330" s="123"/>
      <c r="BA330" s="123"/>
      <c r="BB330" s="123"/>
      <c r="BC330" s="123"/>
      <c r="BD330" s="123"/>
      <c r="BE330" s="123"/>
    </row>
    <row r="331" spans="1:77" s="184" customFormat="1" ht="15.75" customHeight="1" x14ac:dyDescent="0.15">
      <c r="A331" s="177">
        <v>14</v>
      </c>
      <c r="B331" s="195" t="s">
        <v>2685</v>
      </c>
      <c r="C331" s="195" t="s">
        <v>2686</v>
      </c>
      <c r="D331" s="88">
        <v>1688</v>
      </c>
      <c r="E331" s="148">
        <v>0</v>
      </c>
      <c r="F331" s="196">
        <f t="shared" si="118"/>
        <v>0</v>
      </c>
      <c r="G331" s="156">
        <v>62</v>
      </c>
      <c r="H331" s="156">
        <v>191</v>
      </c>
      <c r="I331" s="177">
        <v>309</v>
      </c>
      <c r="J331" s="88">
        <v>1668</v>
      </c>
      <c r="K331" s="149">
        <v>0</v>
      </c>
      <c r="L331" s="197">
        <f t="shared" si="119"/>
        <v>0</v>
      </c>
      <c r="M331" s="156">
        <v>62</v>
      </c>
      <c r="N331" s="156">
        <v>190</v>
      </c>
      <c r="O331" s="177">
        <v>307</v>
      </c>
      <c r="P331" s="88">
        <v>1667</v>
      </c>
      <c r="Q331" s="178">
        <v>0</v>
      </c>
      <c r="R331" s="179">
        <f t="shared" si="120"/>
        <v>0</v>
      </c>
      <c r="S331" s="156">
        <v>62</v>
      </c>
      <c r="T331" s="156">
        <v>191</v>
      </c>
      <c r="U331" s="177">
        <v>308</v>
      </c>
      <c r="V331" s="90">
        <v>1662</v>
      </c>
      <c r="W331" s="114">
        <v>0</v>
      </c>
      <c r="X331" s="44">
        <f t="shared" si="121"/>
        <v>0</v>
      </c>
      <c r="Y331" s="156">
        <v>62</v>
      </c>
      <c r="Z331" s="156">
        <v>195</v>
      </c>
      <c r="AA331" s="177">
        <v>310</v>
      </c>
      <c r="AB331" s="214">
        <v>1663</v>
      </c>
      <c r="AC331" s="181">
        <v>0</v>
      </c>
      <c r="AD331" s="198">
        <f t="shared" si="122"/>
        <v>0</v>
      </c>
      <c r="AE331" s="156">
        <v>61</v>
      </c>
      <c r="AF331" s="156">
        <v>193</v>
      </c>
      <c r="AG331" s="177">
        <v>308</v>
      </c>
      <c r="AH331" s="250">
        <v>1645</v>
      </c>
      <c r="AI331" s="180">
        <v>0</v>
      </c>
      <c r="AJ331" s="199">
        <f t="shared" si="123"/>
        <v>0</v>
      </c>
      <c r="AK331" s="156">
        <v>60</v>
      </c>
      <c r="AL331" s="156">
        <v>194</v>
      </c>
      <c r="AM331" s="177">
        <v>310</v>
      </c>
      <c r="AN331" s="232">
        <f t="shared" si="124"/>
        <v>9993</v>
      </c>
      <c r="AO331" s="200">
        <f t="shared" si="125"/>
        <v>0</v>
      </c>
      <c r="AP331" s="196">
        <f t="shared" si="126"/>
        <v>0</v>
      </c>
      <c r="AQ331" s="177">
        <v>63</v>
      </c>
      <c r="AR331" s="156">
        <v>203</v>
      </c>
      <c r="AS331" s="237">
        <v>321</v>
      </c>
      <c r="AT331" s="123"/>
      <c r="AU331" s="177"/>
    </row>
    <row r="332" spans="1:77" s="106" customFormat="1" ht="15.75" customHeight="1" x14ac:dyDescent="0.15">
      <c r="B332" s="284" t="s">
        <v>1908</v>
      </c>
      <c r="G332" s="223">
        <v>62</v>
      </c>
      <c r="H332" s="106">
        <v>191</v>
      </c>
      <c r="I332" s="106">
        <v>309</v>
      </c>
      <c r="M332" s="106">
        <v>62</v>
      </c>
      <c r="O332" s="106">
        <v>307</v>
      </c>
      <c r="S332" s="106">
        <v>62</v>
      </c>
      <c r="U332" s="106">
        <v>308</v>
      </c>
      <c r="Y332" s="106">
        <v>62</v>
      </c>
      <c r="AA332" s="106">
        <v>310</v>
      </c>
      <c r="AE332" s="106">
        <v>61</v>
      </c>
      <c r="AG332" s="106">
        <v>308</v>
      </c>
      <c r="AH332" s="289">
        <f>SUM(AH269:AH331)</f>
        <v>211486</v>
      </c>
      <c r="AI332" s="293">
        <f>SUM(AI269:AI331)</f>
        <v>8130292</v>
      </c>
      <c r="AJ332" s="290">
        <f t="shared" si="123"/>
        <v>38.443641659495192</v>
      </c>
      <c r="AK332" s="106">
        <v>60</v>
      </c>
      <c r="AL332" s="106">
        <v>194</v>
      </c>
      <c r="AM332" s="106">
        <v>310</v>
      </c>
      <c r="AN332" s="289">
        <f>SUM(AN269:AN331)</f>
        <v>1256644</v>
      </c>
      <c r="AO332" s="293">
        <f>SUM(AO269:AO331)</f>
        <v>42974151</v>
      </c>
      <c r="AP332" s="290">
        <f t="shared" si="126"/>
        <v>34.197553961185505</v>
      </c>
      <c r="AQ332" s="106">
        <v>63</v>
      </c>
      <c r="AR332" s="106">
        <v>203</v>
      </c>
      <c r="AS332" s="239">
        <v>321</v>
      </c>
    </row>
    <row r="333" spans="1:77" x14ac:dyDescent="0.2">
      <c r="AH333" s="230"/>
      <c r="AN333" s="230"/>
      <c r="AS333" s="242"/>
    </row>
    <row r="334" spans="1:77" x14ac:dyDescent="0.2">
      <c r="B334" s="243" t="s">
        <v>1903</v>
      </c>
      <c r="C334" s="157"/>
      <c r="D334" s="157"/>
      <c r="E334" s="157"/>
      <c r="F334" s="157"/>
      <c r="G334" s="157"/>
      <c r="H334" s="157"/>
      <c r="I334" s="157"/>
      <c r="J334" s="157"/>
      <c r="K334" s="157"/>
      <c r="L334" s="157"/>
      <c r="M334" s="157"/>
      <c r="N334" s="157"/>
      <c r="O334" s="157"/>
      <c r="P334" s="157"/>
      <c r="Q334" s="157"/>
      <c r="R334" s="157"/>
      <c r="S334" s="157"/>
      <c r="T334" s="157"/>
      <c r="U334" s="157"/>
      <c r="V334" s="157"/>
      <c r="W334" s="157"/>
      <c r="X334" s="157"/>
      <c r="Y334" s="157"/>
      <c r="Z334" s="157"/>
      <c r="AA334" s="157"/>
      <c r="AB334" s="157"/>
      <c r="AC334" s="157"/>
      <c r="AD334" s="157"/>
      <c r="AE334" s="157"/>
      <c r="AF334" s="157"/>
      <c r="AG334" s="157"/>
      <c r="AH334" s="282"/>
      <c r="AI334" s="157"/>
      <c r="AJ334" s="157"/>
      <c r="AK334" s="157"/>
      <c r="AL334" s="157"/>
      <c r="AM334" s="157"/>
      <c r="AN334" s="282"/>
      <c r="AO334" s="157"/>
      <c r="AP334" s="157"/>
      <c r="AQ334" s="157"/>
      <c r="AR334" s="157"/>
      <c r="AS334" s="283"/>
    </row>
    <row r="335" spans="1:77" s="147" customFormat="1" ht="15.75" customHeight="1" x14ac:dyDescent="0.2">
      <c r="A335" s="177">
        <v>16</v>
      </c>
      <c r="B335" s="185" t="s">
        <v>2494</v>
      </c>
      <c r="C335" s="184" t="s">
        <v>2734</v>
      </c>
      <c r="D335" s="81">
        <v>2463</v>
      </c>
      <c r="E335" s="186">
        <v>179759</v>
      </c>
      <c r="F335" s="187">
        <f t="shared" ref="F335:F366" si="127">E335/D335</f>
        <v>72.983759642712144</v>
      </c>
      <c r="G335" s="156">
        <v>1</v>
      </c>
      <c r="H335" s="156">
        <v>23</v>
      </c>
      <c r="I335" s="156">
        <v>37</v>
      </c>
      <c r="J335" s="81">
        <v>2522</v>
      </c>
      <c r="K335" s="188">
        <v>173964</v>
      </c>
      <c r="L335" s="187">
        <f t="shared" ref="L335:L366" si="128">K335/J335</f>
        <v>68.978588421887395</v>
      </c>
      <c r="M335" s="156">
        <v>2</v>
      </c>
      <c r="N335" s="156">
        <v>31</v>
      </c>
      <c r="O335" s="156">
        <v>44</v>
      </c>
      <c r="P335" s="81">
        <v>2544</v>
      </c>
      <c r="Q335" s="165">
        <v>166408</v>
      </c>
      <c r="R335" s="167">
        <f t="shared" ref="R335:R366" si="129">Q335/P335</f>
        <v>65.411949685534594</v>
      </c>
      <c r="S335" s="156">
        <v>1</v>
      </c>
      <c r="T335" s="156">
        <v>33</v>
      </c>
      <c r="U335" s="156">
        <v>45</v>
      </c>
      <c r="V335" s="81">
        <v>2546</v>
      </c>
      <c r="W335" s="116">
        <v>157942</v>
      </c>
      <c r="X335" s="169">
        <f t="shared" ref="X335:X366" si="130">W335/V335</f>
        <v>62.035349567949723</v>
      </c>
      <c r="Y335" s="156">
        <v>1</v>
      </c>
      <c r="Z335" s="156">
        <v>38</v>
      </c>
      <c r="AA335" s="156">
        <v>50</v>
      </c>
      <c r="AB335" s="213">
        <v>2550</v>
      </c>
      <c r="AC335" s="173">
        <v>143214</v>
      </c>
      <c r="AD335" s="169">
        <f t="shared" ref="AD335:AD366" si="131">AC335/AB335</f>
        <v>56.162352941176472</v>
      </c>
      <c r="AE335" s="156">
        <v>4</v>
      </c>
      <c r="AF335" s="156">
        <v>56</v>
      </c>
      <c r="AG335" s="156">
        <v>75</v>
      </c>
      <c r="AH335" s="254">
        <v>2689</v>
      </c>
      <c r="AI335" s="173">
        <v>145739</v>
      </c>
      <c r="AJ335" s="249">
        <f t="shared" ref="AJ335:AJ366" si="132">AI335/AH335</f>
        <v>54.198214949795464</v>
      </c>
      <c r="AK335" s="156">
        <v>5</v>
      </c>
      <c r="AL335" s="156">
        <v>57</v>
      </c>
      <c r="AM335" s="156">
        <v>78</v>
      </c>
      <c r="AN335" s="234">
        <f t="shared" ref="AN335:AN366" si="133">D335+J335+P335+V335+AB335+AH335</f>
        <v>15314</v>
      </c>
      <c r="AO335" s="188">
        <f t="shared" ref="AO335:AO366" si="134">E335+K335+Q335+W335+AC335+AI335</f>
        <v>967026</v>
      </c>
      <c r="AP335" s="187">
        <f t="shared" ref="AP335:AP366" si="135">AO335/AN335</f>
        <v>63.146532584563147</v>
      </c>
      <c r="AQ335" s="156">
        <v>1</v>
      </c>
      <c r="AR335" s="156">
        <v>41</v>
      </c>
      <c r="AS335" s="237">
        <v>54</v>
      </c>
      <c r="AT335" s="123"/>
      <c r="AU335" s="175"/>
      <c r="AV335" s="123"/>
      <c r="AW335" s="123"/>
      <c r="AX335" s="123"/>
      <c r="AY335" s="123"/>
      <c r="AZ335" s="123"/>
      <c r="BA335" s="123"/>
      <c r="BB335" s="123"/>
      <c r="BC335" s="123"/>
      <c r="BD335" s="123"/>
      <c r="BE335" s="123"/>
    </row>
    <row r="336" spans="1:77" s="147" customFormat="1" ht="15.75" customHeight="1" x14ac:dyDescent="0.2">
      <c r="A336" s="177">
        <v>16</v>
      </c>
      <c r="B336" s="185" t="s">
        <v>2524</v>
      </c>
      <c r="C336" s="184" t="s">
        <v>2703</v>
      </c>
      <c r="D336" s="81">
        <v>2738</v>
      </c>
      <c r="E336" s="186">
        <v>140426</v>
      </c>
      <c r="F336" s="187">
        <f t="shared" si="127"/>
        <v>51.287801314828343</v>
      </c>
      <c r="G336" s="156">
        <v>4</v>
      </c>
      <c r="H336" s="156">
        <v>46</v>
      </c>
      <c r="I336" s="156">
        <v>70</v>
      </c>
      <c r="J336" s="81">
        <v>2714</v>
      </c>
      <c r="K336" s="188">
        <v>183459</v>
      </c>
      <c r="L336" s="187">
        <f t="shared" si="128"/>
        <v>67.5972733971997</v>
      </c>
      <c r="M336" s="156">
        <v>3</v>
      </c>
      <c r="N336" s="156">
        <v>35</v>
      </c>
      <c r="O336" s="156">
        <v>48</v>
      </c>
      <c r="P336" s="81">
        <v>2717</v>
      </c>
      <c r="Q336" s="165">
        <v>172448</v>
      </c>
      <c r="R336" s="167">
        <f t="shared" si="129"/>
        <v>63.470003680529999</v>
      </c>
      <c r="S336" s="156">
        <v>2</v>
      </c>
      <c r="T336" s="156">
        <v>38</v>
      </c>
      <c r="U336" s="156">
        <v>51</v>
      </c>
      <c r="V336" s="81">
        <v>2711</v>
      </c>
      <c r="W336" s="116">
        <v>161980</v>
      </c>
      <c r="X336" s="169">
        <f t="shared" si="130"/>
        <v>59.749170047952788</v>
      </c>
      <c r="Y336" s="156">
        <v>2</v>
      </c>
      <c r="Z336" s="156">
        <v>46</v>
      </c>
      <c r="AA336" s="156">
        <v>60</v>
      </c>
      <c r="AB336" s="213">
        <v>2727</v>
      </c>
      <c r="AC336" s="173">
        <v>172365</v>
      </c>
      <c r="AD336" s="169">
        <f t="shared" si="131"/>
        <v>63.206820682068205</v>
      </c>
      <c r="AE336" s="156">
        <v>2</v>
      </c>
      <c r="AF336" s="156">
        <v>49</v>
      </c>
      <c r="AG336" s="156">
        <v>66</v>
      </c>
      <c r="AH336" s="254">
        <v>2728</v>
      </c>
      <c r="AI336" s="173">
        <v>163893</v>
      </c>
      <c r="AJ336" s="249">
        <f t="shared" si="132"/>
        <v>60.078079178885631</v>
      </c>
      <c r="AK336" s="156">
        <v>2</v>
      </c>
      <c r="AL336" s="156">
        <v>49</v>
      </c>
      <c r="AM336" s="156">
        <v>65</v>
      </c>
      <c r="AN336" s="234">
        <f t="shared" si="133"/>
        <v>16335</v>
      </c>
      <c r="AO336" s="188">
        <f t="shared" si="134"/>
        <v>994571</v>
      </c>
      <c r="AP336" s="187">
        <f t="shared" si="135"/>
        <v>60.885889194980102</v>
      </c>
      <c r="AQ336" s="156">
        <v>2</v>
      </c>
      <c r="AR336" s="156">
        <v>46</v>
      </c>
      <c r="AS336" s="237">
        <v>62</v>
      </c>
      <c r="AT336" s="123"/>
      <c r="AU336" s="175"/>
      <c r="AV336" s="123"/>
      <c r="AW336" s="123"/>
      <c r="AX336" s="123"/>
      <c r="AY336" s="123"/>
      <c r="AZ336" s="123"/>
      <c r="BA336" s="123"/>
      <c r="BB336" s="123"/>
      <c r="BC336" s="123"/>
      <c r="BD336" s="123"/>
      <c r="BE336" s="123"/>
    </row>
    <row r="337" spans="1:77" s="147" customFormat="1" ht="15.75" customHeight="1" x14ac:dyDescent="0.2">
      <c r="A337" s="177">
        <v>16</v>
      </c>
      <c r="B337" s="185" t="s">
        <v>2475</v>
      </c>
      <c r="C337" s="184" t="s">
        <v>2708</v>
      </c>
      <c r="D337" s="81">
        <v>4598</v>
      </c>
      <c r="E337" s="186">
        <v>288039</v>
      </c>
      <c r="F337" s="187">
        <f t="shared" si="127"/>
        <v>62.644410613310136</v>
      </c>
      <c r="G337" s="156">
        <v>2</v>
      </c>
      <c r="H337" s="156">
        <v>30</v>
      </c>
      <c r="I337" s="156">
        <v>49</v>
      </c>
      <c r="J337" s="81">
        <v>4300</v>
      </c>
      <c r="K337" s="188">
        <v>355327</v>
      </c>
      <c r="L337" s="187">
        <f t="shared" si="128"/>
        <v>82.63418604651163</v>
      </c>
      <c r="M337" s="156">
        <v>1</v>
      </c>
      <c r="N337" s="156">
        <v>23</v>
      </c>
      <c r="O337" s="156">
        <v>32</v>
      </c>
      <c r="P337" s="81">
        <v>4355</v>
      </c>
      <c r="Q337" s="165">
        <v>266730</v>
      </c>
      <c r="R337" s="167">
        <f t="shared" si="129"/>
        <v>61.246842709529275</v>
      </c>
      <c r="S337" s="156">
        <v>3</v>
      </c>
      <c r="T337" s="156">
        <v>39</v>
      </c>
      <c r="U337" s="156">
        <v>54</v>
      </c>
      <c r="V337" s="81">
        <v>4361</v>
      </c>
      <c r="W337" s="116">
        <v>215771</v>
      </c>
      <c r="X337" s="169">
        <f t="shared" si="130"/>
        <v>49.47741343728503</v>
      </c>
      <c r="Y337" s="156">
        <v>5</v>
      </c>
      <c r="Z337" s="156">
        <v>60</v>
      </c>
      <c r="AA337" s="156">
        <v>82</v>
      </c>
      <c r="AB337" s="213">
        <v>4130</v>
      </c>
      <c r="AC337" s="173">
        <v>215301</v>
      </c>
      <c r="AD337" s="169">
        <f t="shared" si="131"/>
        <v>52.130992736077481</v>
      </c>
      <c r="AE337" s="156">
        <v>5</v>
      </c>
      <c r="AF337" s="156">
        <v>58</v>
      </c>
      <c r="AG337" s="156">
        <v>80</v>
      </c>
      <c r="AH337" s="254">
        <v>4139</v>
      </c>
      <c r="AI337" s="173">
        <v>211801</v>
      </c>
      <c r="AJ337" s="249">
        <f t="shared" si="132"/>
        <v>51.172022227591206</v>
      </c>
      <c r="AK337" s="156">
        <v>6</v>
      </c>
      <c r="AL337" s="156">
        <v>60</v>
      </c>
      <c r="AM337" s="156">
        <v>83</v>
      </c>
      <c r="AN337" s="234">
        <f t="shared" si="133"/>
        <v>25883</v>
      </c>
      <c r="AO337" s="188">
        <f t="shared" si="134"/>
        <v>1552969</v>
      </c>
      <c r="AP337" s="187">
        <f t="shared" si="135"/>
        <v>59.999575010624731</v>
      </c>
      <c r="AQ337" s="156">
        <v>3</v>
      </c>
      <c r="AR337" s="156">
        <v>48</v>
      </c>
      <c r="AS337" s="237">
        <v>64</v>
      </c>
      <c r="AT337" s="123"/>
      <c r="AU337" s="85"/>
      <c r="AV337" s="123"/>
      <c r="AW337" s="123"/>
      <c r="AX337" s="123"/>
      <c r="AY337" s="123"/>
      <c r="AZ337" s="123"/>
      <c r="BA337" s="123"/>
      <c r="BB337" s="123"/>
      <c r="BC337" s="123"/>
      <c r="BD337" s="123"/>
      <c r="BE337" s="123"/>
      <c r="BW337"/>
      <c r="BX337"/>
      <c r="BY337"/>
    </row>
    <row r="338" spans="1:77" s="147" customFormat="1" ht="15.75" customHeight="1" x14ac:dyDescent="0.2">
      <c r="A338" s="177">
        <v>16</v>
      </c>
      <c r="B338" s="185" t="s">
        <v>2509</v>
      </c>
      <c r="C338" s="184" t="s">
        <v>2740</v>
      </c>
      <c r="D338" s="81">
        <v>2011</v>
      </c>
      <c r="E338" s="186">
        <v>123327</v>
      </c>
      <c r="F338" s="187">
        <f t="shared" si="127"/>
        <v>61.326205867727502</v>
      </c>
      <c r="G338" s="156">
        <v>3</v>
      </c>
      <c r="H338" s="156">
        <v>32</v>
      </c>
      <c r="I338" s="156">
        <v>52</v>
      </c>
      <c r="J338" s="81">
        <v>2052</v>
      </c>
      <c r="K338" s="188">
        <v>122049</v>
      </c>
      <c r="L338" s="187">
        <f t="shared" si="128"/>
        <v>59.478070175438596</v>
      </c>
      <c r="M338" s="156">
        <v>5</v>
      </c>
      <c r="N338" s="156">
        <v>42</v>
      </c>
      <c r="O338" s="156">
        <v>60</v>
      </c>
      <c r="P338" s="81">
        <v>2052</v>
      </c>
      <c r="Q338" s="165">
        <v>121200</v>
      </c>
      <c r="R338" s="167">
        <f t="shared" si="129"/>
        <v>59.064327485380119</v>
      </c>
      <c r="S338" s="156">
        <v>4</v>
      </c>
      <c r="T338" s="156">
        <v>44</v>
      </c>
      <c r="U338" s="156">
        <v>60</v>
      </c>
      <c r="V338" s="81">
        <v>2070</v>
      </c>
      <c r="W338" s="116">
        <v>120132</v>
      </c>
      <c r="X338" s="169">
        <f t="shared" si="130"/>
        <v>58.03478260869565</v>
      </c>
      <c r="Y338" s="156">
        <v>3</v>
      </c>
      <c r="Z338" s="156">
        <v>48</v>
      </c>
      <c r="AA338" s="156">
        <v>63</v>
      </c>
      <c r="AB338" s="213">
        <v>2078</v>
      </c>
      <c r="AC338" s="173">
        <v>118234</v>
      </c>
      <c r="AD338" s="169">
        <f t="shared" si="131"/>
        <v>56.897978825794034</v>
      </c>
      <c r="AE338" s="156">
        <v>3</v>
      </c>
      <c r="AF338" s="156">
        <v>54</v>
      </c>
      <c r="AG338" s="156">
        <v>73</v>
      </c>
      <c r="AH338" s="254">
        <v>2062</v>
      </c>
      <c r="AI338" s="173">
        <v>116525</v>
      </c>
      <c r="AJ338" s="249">
        <f t="shared" si="132"/>
        <v>56.51066925315228</v>
      </c>
      <c r="AK338" s="156">
        <v>3</v>
      </c>
      <c r="AL338" s="156">
        <v>53</v>
      </c>
      <c r="AM338" s="156">
        <v>72</v>
      </c>
      <c r="AN338" s="234">
        <f t="shared" si="133"/>
        <v>12325</v>
      </c>
      <c r="AO338" s="188">
        <f t="shared" si="134"/>
        <v>721467</v>
      </c>
      <c r="AP338" s="187">
        <f t="shared" si="135"/>
        <v>58.536876267748475</v>
      </c>
      <c r="AQ338" s="156">
        <v>4</v>
      </c>
      <c r="AR338" s="156">
        <v>50</v>
      </c>
      <c r="AS338" s="237">
        <v>66</v>
      </c>
      <c r="AT338" s="123"/>
      <c r="AU338" s="85"/>
      <c r="AV338" s="123"/>
      <c r="AW338" s="123"/>
      <c r="AX338" s="123"/>
      <c r="AY338" s="123"/>
      <c r="AZ338" s="123"/>
      <c r="BA338" s="123"/>
      <c r="BB338" s="123"/>
      <c r="BC338" s="123"/>
      <c r="BD338" s="123"/>
      <c r="BE338" s="123"/>
      <c r="BW338"/>
      <c r="BX338"/>
      <c r="BY338"/>
    </row>
    <row r="339" spans="1:77" s="147" customFormat="1" ht="15.75" customHeight="1" x14ac:dyDescent="0.2">
      <c r="A339" s="177">
        <v>16</v>
      </c>
      <c r="B339" s="185" t="s">
        <v>2523</v>
      </c>
      <c r="C339" s="184" t="s">
        <v>2703</v>
      </c>
      <c r="D339" s="81">
        <v>2467</v>
      </c>
      <c r="E339" s="186">
        <v>90981</v>
      </c>
      <c r="F339" s="187">
        <f t="shared" si="127"/>
        <v>36.879205512768543</v>
      </c>
      <c r="G339" s="156">
        <v>7</v>
      </c>
      <c r="H339" s="156">
        <v>68</v>
      </c>
      <c r="I339" s="156">
        <v>104</v>
      </c>
      <c r="J339" s="81">
        <v>2461</v>
      </c>
      <c r="K339" s="188">
        <v>103717</v>
      </c>
      <c r="L339" s="187">
        <f t="shared" si="128"/>
        <v>42.144250304754166</v>
      </c>
      <c r="M339" s="156">
        <v>8</v>
      </c>
      <c r="N339" s="156">
        <v>65</v>
      </c>
      <c r="O339" s="156">
        <v>96</v>
      </c>
      <c r="P339" s="81">
        <v>2441</v>
      </c>
      <c r="Q339" s="165">
        <v>121576</v>
      </c>
      <c r="R339" s="167">
        <f t="shared" si="129"/>
        <v>49.805817287996724</v>
      </c>
      <c r="S339" s="156">
        <v>6</v>
      </c>
      <c r="T339" s="156">
        <v>55</v>
      </c>
      <c r="U339" s="156">
        <v>75</v>
      </c>
      <c r="V339" s="81">
        <v>2428</v>
      </c>
      <c r="W339" s="116">
        <v>120830</v>
      </c>
      <c r="X339" s="169">
        <f t="shared" si="130"/>
        <v>49.765238879736408</v>
      </c>
      <c r="Y339" s="156">
        <v>4</v>
      </c>
      <c r="Z339" s="156">
        <v>59</v>
      </c>
      <c r="AA339" s="156">
        <v>81</v>
      </c>
      <c r="AB339" s="213">
        <v>2418</v>
      </c>
      <c r="AC339" s="173">
        <v>160540</v>
      </c>
      <c r="AD339" s="169">
        <f t="shared" si="131"/>
        <v>66.393713813068658</v>
      </c>
      <c r="AE339" s="156">
        <v>1</v>
      </c>
      <c r="AF339" s="156">
        <v>43</v>
      </c>
      <c r="AG339" s="156">
        <v>56</v>
      </c>
      <c r="AH339" s="254">
        <v>2402</v>
      </c>
      <c r="AI339" s="173">
        <v>156681</v>
      </c>
      <c r="AJ339" s="249">
        <f t="shared" si="132"/>
        <v>65.229392173189012</v>
      </c>
      <c r="AK339" s="156">
        <v>1</v>
      </c>
      <c r="AL339" s="156">
        <v>45</v>
      </c>
      <c r="AM339" s="156">
        <v>60</v>
      </c>
      <c r="AN339" s="234">
        <f t="shared" si="133"/>
        <v>14617</v>
      </c>
      <c r="AO339" s="188">
        <f t="shared" si="134"/>
        <v>754325</v>
      </c>
      <c r="AP339" s="187">
        <f t="shared" si="135"/>
        <v>51.60600670452213</v>
      </c>
      <c r="AQ339" s="156">
        <v>5</v>
      </c>
      <c r="AR339" s="156">
        <v>60</v>
      </c>
      <c r="AS339" s="237">
        <v>83</v>
      </c>
      <c r="AT339" s="123"/>
      <c r="AU339" s="85"/>
      <c r="AV339" s="123"/>
      <c r="AW339" s="123"/>
      <c r="AX339" s="123"/>
      <c r="AY339" s="123"/>
      <c r="AZ339" s="123"/>
      <c r="BA339" s="123"/>
      <c r="BB339" s="123"/>
      <c r="BC339" s="123"/>
      <c r="BD339" s="123"/>
      <c r="BE339" s="123"/>
      <c r="BW339"/>
      <c r="BX339"/>
      <c r="BY339"/>
    </row>
    <row r="340" spans="1:77" s="184" customFormat="1" ht="15.75" customHeight="1" x14ac:dyDescent="0.15">
      <c r="A340" s="177">
        <v>16</v>
      </c>
      <c r="B340" s="185" t="s">
        <v>2496</v>
      </c>
      <c r="C340" s="184" t="s">
        <v>2749</v>
      </c>
      <c r="D340" s="81">
        <v>2018</v>
      </c>
      <c r="E340" s="186">
        <v>100399</v>
      </c>
      <c r="F340" s="187">
        <f t="shared" si="127"/>
        <v>49.75173439048563</v>
      </c>
      <c r="G340" s="156">
        <v>5</v>
      </c>
      <c r="H340" s="156">
        <v>49</v>
      </c>
      <c r="I340" s="156">
        <v>74</v>
      </c>
      <c r="J340" s="81">
        <v>2035</v>
      </c>
      <c r="K340" s="188">
        <v>97581</v>
      </c>
      <c r="L340" s="187">
        <f t="shared" si="128"/>
        <v>47.951351351351349</v>
      </c>
      <c r="M340" s="156">
        <v>7</v>
      </c>
      <c r="N340" s="156">
        <v>60</v>
      </c>
      <c r="O340" s="156">
        <v>86</v>
      </c>
      <c r="P340" s="81">
        <v>2053</v>
      </c>
      <c r="Q340" s="165">
        <v>103273</v>
      </c>
      <c r="R340" s="167">
        <f t="shared" si="129"/>
        <v>50.303458353628834</v>
      </c>
      <c r="S340" s="156">
        <v>5</v>
      </c>
      <c r="T340" s="156">
        <v>54</v>
      </c>
      <c r="U340" s="156">
        <v>74</v>
      </c>
      <c r="V340" s="81">
        <v>2066</v>
      </c>
      <c r="W340" s="116">
        <v>101540</v>
      </c>
      <c r="X340" s="169">
        <f t="shared" si="130"/>
        <v>49.148112294288481</v>
      </c>
      <c r="Y340" s="156">
        <v>6</v>
      </c>
      <c r="Z340" s="156">
        <v>62</v>
      </c>
      <c r="AA340" s="156">
        <v>85</v>
      </c>
      <c r="AB340" s="213">
        <v>2058</v>
      </c>
      <c r="AC340" s="173">
        <v>98676</v>
      </c>
      <c r="AD340" s="169">
        <f t="shared" si="131"/>
        <v>47.947521865889215</v>
      </c>
      <c r="AE340" s="156">
        <v>6</v>
      </c>
      <c r="AF340" s="156">
        <v>64</v>
      </c>
      <c r="AG340" s="156">
        <v>92</v>
      </c>
      <c r="AH340" s="254">
        <v>2131</v>
      </c>
      <c r="AI340" s="173">
        <v>97022</v>
      </c>
      <c r="AJ340" s="249">
        <f t="shared" si="132"/>
        <v>45.528859690286254</v>
      </c>
      <c r="AK340" s="156">
        <v>7</v>
      </c>
      <c r="AL340" s="156">
        <v>70</v>
      </c>
      <c r="AM340" s="156">
        <v>100</v>
      </c>
      <c r="AN340" s="234">
        <f t="shared" si="133"/>
        <v>12361</v>
      </c>
      <c r="AO340" s="188">
        <f t="shared" si="134"/>
        <v>598491</v>
      </c>
      <c r="AP340" s="187">
        <f t="shared" si="135"/>
        <v>48.417684653345198</v>
      </c>
      <c r="AQ340" s="156">
        <v>6</v>
      </c>
      <c r="AR340" s="156">
        <v>63</v>
      </c>
      <c r="AS340" s="237">
        <v>89</v>
      </c>
      <c r="AT340" s="123"/>
      <c r="AU340" s="177"/>
    </row>
    <row r="341" spans="1:77" s="184" customFormat="1" ht="15.75" customHeight="1" x14ac:dyDescent="0.15">
      <c r="A341" s="177">
        <v>16</v>
      </c>
      <c r="B341" s="185" t="s">
        <v>2477</v>
      </c>
      <c r="C341" s="184" t="s">
        <v>2708</v>
      </c>
      <c r="D341" s="81">
        <v>4132</v>
      </c>
      <c r="E341" s="186">
        <v>186338</v>
      </c>
      <c r="F341" s="187">
        <f t="shared" si="127"/>
        <v>45.096321393998061</v>
      </c>
      <c r="G341" s="156">
        <v>6</v>
      </c>
      <c r="H341" s="156">
        <v>61</v>
      </c>
      <c r="I341" s="156">
        <v>88</v>
      </c>
      <c r="J341" s="81">
        <v>4209</v>
      </c>
      <c r="K341" s="188">
        <v>263996</v>
      </c>
      <c r="L341" s="187">
        <f t="shared" si="128"/>
        <v>62.721786647659776</v>
      </c>
      <c r="M341" s="156">
        <v>4</v>
      </c>
      <c r="N341" s="156">
        <v>38</v>
      </c>
      <c r="O341" s="156">
        <v>54</v>
      </c>
      <c r="P341" s="81">
        <v>4223</v>
      </c>
      <c r="Q341" s="165">
        <v>192641</v>
      </c>
      <c r="R341" s="167">
        <f t="shared" si="129"/>
        <v>45.617096850580154</v>
      </c>
      <c r="S341" s="156">
        <v>7</v>
      </c>
      <c r="T341" s="156">
        <v>57</v>
      </c>
      <c r="U341" s="156">
        <v>80</v>
      </c>
      <c r="V341" s="81">
        <v>4272</v>
      </c>
      <c r="W341" s="116">
        <v>189282</v>
      </c>
      <c r="X341" s="169">
        <f t="shared" si="130"/>
        <v>44.307584269662918</v>
      </c>
      <c r="Y341" s="156">
        <v>7</v>
      </c>
      <c r="Z341" s="156">
        <v>68</v>
      </c>
      <c r="AA341" s="156">
        <v>95</v>
      </c>
      <c r="AB341" s="213">
        <v>4330</v>
      </c>
      <c r="AC341" s="173">
        <v>196177</v>
      </c>
      <c r="AD341" s="169">
        <f t="shared" si="131"/>
        <v>45.30646651270208</v>
      </c>
      <c r="AE341" s="156">
        <v>8</v>
      </c>
      <c r="AF341" s="156">
        <v>68</v>
      </c>
      <c r="AG341" s="156">
        <v>99</v>
      </c>
      <c r="AH341" s="254">
        <v>4374</v>
      </c>
      <c r="AI341" s="173">
        <v>190297</v>
      </c>
      <c r="AJ341" s="249">
        <f t="shared" si="132"/>
        <v>43.506401463191587</v>
      </c>
      <c r="AK341" s="156">
        <v>8</v>
      </c>
      <c r="AL341" s="156">
        <v>72</v>
      </c>
      <c r="AM341" s="156">
        <v>104</v>
      </c>
      <c r="AN341" s="234">
        <f t="shared" si="133"/>
        <v>25540</v>
      </c>
      <c r="AO341" s="188">
        <f t="shared" si="134"/>
        <v>1218731</v>
      </c>
      <c r="AP341" s="187">
        <f t="shared" si="135"/>
        <v>47.718519968676588</v>
      </c>
      <c r="AQ341" s="156">
        <v>7</v>
      </c>
      <c r="AR341" s="156">
        <v>64</v>
      </c>
      <c r="AS341" s="237">
        <v>90</v>
      </c>
      <c r="AT341" s="123"/>
      <c r="AU341" s="177"/>
    </row>
    <row r="342" spans="1:77" s="184" customFormat="1" ht="15.75" customHeight="1" x14ac:dyDescent="0.15">
      <c r="A342" s="177">
        <v>16</v>
      </c>
      <c r="B342" s="185" t="s">
        <v>2476</v>
      </c>
      <c r="C342" s="184" t="s">
        <v>2708</v>
      </c>
      <c r="D342" s="81">
        <v>1967</v>
      </c>
      <c r="E342" s="186">
        <v>69062</v>
      </c>
      <c r="F342" s="187">
        <f t="shared" si="127"/>
        <v>35.110320284697508</v>
      </c>
      <c r="G342" s="156">
        <v>8</v>
      </c>
      <c r="H342" s="156">
        <v>74</v>
      </c>
      <c r="I342" s="156">
        <v>111</v>
      </c>
      <c r="J342" s="81">
        <v>1986</v>
      </c>
      <c r="K342" s="188">
        <v>110111</v>
      </c>
      <c r="L342" s="187">
        <f t="shared" si="128"/>
        <v>55.443605236656595</v>
      </c>
      <c r="M342" s="156">
        <v>6</v>
      </c>
      <c r="N342" s="156">
        <v>50</v>
      </c>
      <c r="O342" s="156">
        <v>70</v>
      </c>
      <c r="P342" s="81">
        <v>1999</v>
      </c>
      <c r="Q342" s="165">
        <v>81427</v>
      </c>
      <c r="R342" s="167">
        <f t="shared" si="129"/>
        <v>40.733866933466736</v>
      </c>
      <c r="S342" s="156">
        <v>8</v>
      </c>
      <c r="T342" s="156">
        <v>66</v>
      </c>
      <c r="U342" s="156">
        <v>98</v>
      </c>
      <c r="V342" s="81">
        <v>2037</v>
      </c>
      <c r="W342" s="116">
        <v>79488</v>
      </c>
      <c r="X342" s="169">
        <f t="shared" si="130"/>
        <v>39.022091310751108</v>
      </c>
      <c r="Y342" s="156">
        <v>8</v>
      </c>
      <c r="Z342" s="156">
        <v>73</v>
      </c>
      <c r="AA342" s="156">
        <v>106</v>
      </c>
      <c r="AB342" s="213">
        <v>2054</v>
      </c>
      <c r="AC342" s="173">
        <v>95385</v>
      </c>
      <c r="AD342" s="169">
        <f t="shared" si="131"/>
        <v>46.438656280428432</v>
      </c>
      <c r="AE342" s="156">
        <v>7</v>
      </c>
      <c r="AF342" s="156">
        <v>66</v>
      </c>
      <c r="AG342" s="156">
        <v>95</v>
      </c>
      <c r="AH342" s="254">
        <v>2054</v>
      </c>
      <c r="AI342" s="173">
        <v>111814</v>
      </c>
      <c r="AJ342" s="249">
        <f t="shared" si="132"/>
        <v>54.437195715676729</v>
      </c>
      <c r="AK342" s="156">
        <v>4</v>
      </c>
      <c r="AL342" s="156">
        <v>56</v>
      </c>
      <c r="AM342" s="156">
        <v>76</v>
      </c>
      <c r="AN342" s="234">
        <f t="shared" si="133"/>
        <v>12097</v>
      </c>
      <c r="AO342" s="188">
        <f t="shared" si="134"/>
        <v>547287</v>
      </c>
      <c r="AP342" s="187">
        <f t="shared" si="135"/>
        <v>45.241547491113501</v>
      </c>
      <c r="AQ342" s="156">
        <v>8</v>
      </c>
      <c r="AR342" s="156">
        <v>65</v>
      </c>
      <c r="AS342" s="237">
        <v>94</v>
      </c>
      <c r="AT342" s="123"/>
      <c r="AU342" s="177"/>
    </row>
    <row r="343" spans="1:77" s="147" customFormat="1" ht="15.75" customHeight="1" x14ac:dyDescent="0.2">
      <c r="A343" s="177">
        <v>16</v>
      </c>
      <c r="B343" s="185" t="s">
        <v>2526</v>
      </c>
      <c r="C343" s="184" t="s">
        <v>2703</v>
      </c>
      <c r="D343" s="81">
        <v>2119</v>
      </c>
      <c r="E343" s="186">
        <v>54790</v>
      </c>
      <c r="F343" s="187">
        <f t="shared" si="127"/>
        <v>25.856536101934875</v>
      </c>
      <c r="G343" s="156">
        <v>10</v>
      </c>
      <c r="H343" s="156">
        <v>99</v>
      </c>
      <c r="I343" s="156">
        <v>152</v>
      </c>
      <c r="J343" s="81">
        <v>2121</v>
      </c>
      <c r="K343" s="188">
        <v>57314</v>
      </c>
      <c r="L343" s="187">
        <f t="shared" si="128"/>
        <v>27.022159358793022</v>
      </c>
      <c r="M343" s="156">
        <v>10</v>
      </c>
      <c r="N343" s="156">
        <v>99</v>
      </c>
      <c r="O343" s="156">
        <v>150</v>
      </c>
      <c r="P343" s="81">
        <v>2109</v>
      </c>
      <c r="Q343" s="165">
        <v>63587</v>
      </c>
      <c r="R343" s="167">
        <f t="shared" si="129"/>
        <v>30.150308202939783</v>
      </c>
      <c r="S343" s="156">
        <v>9</v>
      </c>
      <c r="T343" s="156">
        <v>85</v>
      </c>
      <c r="U343" s="156">
        <v>133</v>
      </c>
      <c r="V343" s="81">
        <v>2108</v>
      </c>
      <c r="W343" s="116">
        <v>63927</v>
      </c>
      <c r="X343" s="169">
        <f t="shared" si="130"/>
        <v>30.325901328273243</v>
      </c>
      <c r="Y343" s="156">
        <v>10</v>
      </c>
      <c r="Z343" s="156">
        <v>91</v>
      </c>
      <c r="AA343" s="156">
        <v>139</v>
      </c>
      <c r="AB343" s="213">
        <v>2100</v>
      </c>
      <c r="AC343" s="173">
        <v>63574</v>
      </c>
      <c r="AD343" s="169">
        <f t="shared" si="131"/>
        <v>30.273333333333333</v>
      </c>
      <c r="AE343" s="156">
        <v>9</v>
      </c>
      <c r="AF343" s="156">
        <v>96</v>
      </c>
      <c r="AG343" s="156">
        <v>149</v>
      </c>
      <c r="AH343" s="254">
        <v>2076</v>
      </c>
      <c r="AI343" s="173">
        <v>73426</v>
      </c>
      <c r="AJ343" s="249">
        <f t="shared" si="132"/>
        <v>35.368978805394988</v>
      </c>
      <c r="AK343" s="156">
        <v>9</v>
      </c>
      <c r="AL343" s="156">
        <v>87</v>
      </c>
      <c r="AM343" s="156">
        <v>133</v>
      </c>
      <c r="AN343" s="234">
        <f t="shared" si="133"/>
        <v>12633</v>
      </c>
      <c r="AO343" s="188">
        <f t="shared" si="134"/>
        <v>376618</v>
      </c>
      <c r="AP343" s="187">
        <f t="shared" si="135"/>
        <v>29.812237789915301</v>
      </c>
      <c r="AQ343" s="156">
        <v>9</v>
      </c>
      <c r="AR343" s="156">
        <v>99</v>
      </c>
      <c r="AS343" s="237">
        <v>154</v>
      </c>
      <c r="AT343" s="123"/>
      <c r="AU343" s="85"/>
      <c r="AV343" s="123"/>
      <c r="AW343" s="123"/>
      <c r="AX343" s="123"/>
      <c r="AY343" s="123"/>
      <c r="AZ343" s="123"/>
      <c r="BA343" s="123"/>
      <c r="BB343" s="123"/>
      <c r="BC343" s="123"/>
      <c r="BD343" s="123"/>
      <c r="BE343" s="123"/>
      <c r="BW343"/>
      <c r="BX343"/>
      <c r="BY343"/>
    </row>
    <row r="344" spans="1:77" s="147" customFormat="1" ht="15.75" customHeight="1" x14ac:dyDescent="0.2">
      <c r="A344" s="177">
        <v>16</v>
      </c>
      <c r="B344" s="185" t="s">
        <v>2529</v>
      </c>
      <c r="C344" s="184" t="s">
        <v>2703</v>
      </c>
      <c r="D344" s="81">
        <v>2371</v>
      </c>
      <c r="E344" s="186">
        <v>69711</v>
      </c>
      <c r="F344" s="187">
        <f t="shared" si="127"/>
        <v>29.401518346689162</v>
      </c>
      <c r="G344" s="156">
        <v>9</v>
      </c>
      <c r="H344" s="156">
        <v>90</v>
      </c>
      <c r="I344" s="156">
        <v>136</v>
      </c>
      <c r="J344" s="81">
        <v>2380</v>
      </c>
      <c r="K344" s="188">
        <v>47950</v>
      </c>
      <c r="L344" s="187">
        <f t="shared" si="128"/>
        <v>20.147058823529413</v>
      </c>
      <c r="M344" s="156">
        <v>13</v>
      </c>
      <c r="N344" s="156">
        <v>115</v>
      </c>
      <c r="O344" s="156">
        <v>182</v>
      </c>
      <c r="P344" s="81">
        <v>2394</v>
      </c>
      <c r="Q344" s="165">
        <v>63625</v>
      </c>
      <c r="R344" s="167">
        <f t="shared" si="129"/>
        <v>26.57685881370092</v>
      </c>
      <c r="S344" s="156">
        <v>11</v>
      </c>
      <c r="T344" s="156">
        <v>97</v>
      </c>
      <c r="U344" s="156">
        <v>152</v>
      </c>
      <c r="V344" s="81">
        <v>2414</v>
      </c>
      <c r="W344" s="116">
        <v>62303</v>
      </c>
      <c r="X344" s="169">
        <f t="shared" si="130"/>
        <v>25.809030654515329</v>
      </c>
      <c r="Y344" s="156">
        <v>11</v>
      </c>
      <c r="Z344" s="156">
        <v>103</v>
      </c>
      <c r="AA344" s="156">
        <v>162</v>
      </c>
      <c r="AB344" s="213">
        <v>2419</v>
      </c>
      <c r="AC344" s="173">
        <v>64274</v>
      </c>
      <c r="AD344" s="169">
        <f t="shared" si="131"/>
        <v>26.570483670938405</v>
      </c>
      <c r="AE344" s="156">
        <v>11</v>
      </c>
      <c r="AF344" s="156">
        <v>107</v>
      </c>
      <c r="AG344" s="156">
        <v>167</v>
      </c>
      <c r="AH344" s="254">
        <v>2416</v>
      </c>
      <c r="AI344" s="173">
        <v>65735</v>
      </c>
      <c r="AJ344" s="249">
        <f t="shared" si="132"/>
        <v>27.20819536423841</v>
      </c>
      <c r="AK344" s="156">
        <v>11</v>
      </c>
      <c r="AL344" s="156">
        <v>105</v>
      </c>
      <c r="AM344" s="156">
        <v>167</v>
      </c>
      <c r="AN344" s="234">
        <f t="shared" si="133"/>
        <v>14394</v>
      </c>
      <c r="AO344" s="188">
        <f t="shared" si="134"/>
        <v>373598</v>
      </c>
      <c r="AP344" s="187">
        <f t="shared" si="135"/>
        <v>25.955120188967626</v>
      </c>
      <c r="AQ344" s="156">
        <v>10</v>
      </c>
      <c r="AR344" s="156">
        <v>106</v>
      </c>
      <c r="AS344" s="237">
        <v>166</v>
      </c>
      <c r="AT344" s="123"/>
      <c r="AU344" s="85"/>
      <c r="AV344" s="123"/>
      <c r="AW344" s="123"/>
      <c r="AX344" s="123"/>
      <c r="AY344" s="123"/>
      <c r="AZ344" s="123"/>
      <c r="BA344" s="123"/>
      <c r="BB344" s="123"/>
      <c r="BC344" s="123"/>
      <c r="BD344" s="123"/>
      <c r="BE344" s="123"/>
      <c r="BW344"/>
      <c r="BX344"/>
      <c r="BY344"/>
    </row>
    <row r="345" spans="1:77" s="147" customFormat="1" ht="15.75" customHeight="1" x14ac:dyDescent="0.2">
      <c r="A345" s="177">
        <v>16</v>
      </c>
      <c r="B345" s="185" t="s">
        <v>2487</v>
      </c>
      <c r="C345" s="184" t="s">
        <v>2736</v>
      </c>
      <c r="D345" s="81">
        <v>3069</v>
      </c>
      <c r="E345" s="186">
        <v>36952</v>
      </c>
      <c r="F345" s="187">
        <f t="shared" si="127"/>
        <v>12.04040404040404</v>
      </c>
      <c r="G345" s="156">
        <v>15</v>
      </c>
      <c r="H345" s="156">
        <v>133</v>
      </c>
      <c r="I345" s="156">
        <v>222</v>
      </c>
      <c r="J345" s="81">
        <v>3129</v>
      </c>
      <c r="K345" s="188">
        <v>66419</v>
      </c>
      <c r="L345" s="187">
        <f t="shared" si="128"/>
        <v>21.226909555768618</v>
      </c>
      <c r="M345" s="156">
        <v>12</v>
      </c>
      <c r="N345" s="156">
        <v>112</v>
      </c>
      <c r="O345" s="156">
        <v>175</v>
      </c>
      <c r="P345" s="81">
        <v>3129</v>
      </c>
      <c r="Q345" s="165">
        <v>90680</v>
      </c>
      <c r="R345" s="167">
        <f t="shared" si="129"/>
        <v>28.980504953659317</v>
      </c>
      <c r="S345" s="156">
        <v>10</v>
      </c>
      <c r="T345" s="156">
        <v>88</v>
      </c>
      <c r="U345" s="156">
        <v>138</v>
      </c>
      <c r="V345" s="81">
        <v>3132</v>
      </c>
      <c r="W345" s="116">
        <v>99801</v>
      </c>
      <c r="X345" s="169">
        <f t="shared" si="130"/>
        <v>31.864942528735632</v>
      </c>
      <c r="Y345" s="156">
        <v>9</v>
      </c>
      <c r="Z345" s="156">
        <v>88</v>
      </c>
      <c r="AA345" s="156">
        <v>133</v>
      </c>
      <c r="AB345" s="213">
        <v>3141</v>
      </c>
      <c r="AC345" s="173">
        <v>89417</v>
      </c>
      <c r="AD345" s="169">
        <f t="shared" si="131"/>
        <v>28.467685450493473</v>
      </c>
      <c r="AE345" s="156">
        <v>10</v>
      </c>
      <c r="AF345" s="156">
        <v>102</v>
      </c>
      <c r="AG345" s="156">
        <v>157</v>
      </c>
      <c r="AH345" s="254">
        <v>3133</v>
      </c>
      <c r="AI345" s="173">
        <v>67079</v>
      </c>
      <c r="AJ345" s="249">
        <f t="shared" si="132"/>
        <v>21.41046919885094</v>
      </c>
      <c r="AK345" s="156">
        <v>13</v>
      </c>
      <c r="AL345" s="156">
        <v>120</v>
      </c>
      <c r="AM345" s="156">
        <v>189</v>
      </c>
      <c r="AN345" s="234">
        <f t="shared" si="133"/>
        <v>18733</v>
      </c>
      <c r="AO345" s="188">
        <f t="shared" si="134"/>
        <v>450348</v>
      </c>
      <c r="AP345" s="187">
        <f t="shared" si="135"/>
        <v>24.040356589974909</v>
      </c>
      <c r="AQ345" s="156">
        <v>11</v>
      </c>
      <c r="AR345" s="156">
        <v>112</v>
      </c>
      <c r="AS345" s="237">
        <v>176</v>
      </c>
      <c r="AT345" s="123"/>
      <c r="AU345" s="85"/>
      <c r="AV345" s="123"/>
      <c r="AW345" s="123"/>
      <c r="AX345" s="123"/>
      <c r="AY345" s="123"/>
      <c r="AZ345" s="123"/>
      <c r="BA345" s="123"/>
      <c r="BB345" s="123"/>
      <c r="BC345" s="123"/>
      <c r="BD345" s="123"/>
      <c r="BE345" s="123"/>
      <c r="BW345"/>
      <c r="BX345"/>
      <c r="BY345"/>
    </row>
    <row r="346" spans="1:77" s="147" customFormat="1" ht="15.75" customHeight="1" x14ac:dyDescent="0.2">
      <c r="A346" s="177">
        <v>16</v>
      </c>
      <c r="B346" s="185" t="s">
        <v>2510</v>
      </c>
      <c r="C346" s="184" t="s">
        <v>2740</v>
      </c>
      <c r="D346" s="81">
        <v>2622</v>
      </c>
      <c r="E346" s="186">
        <v>58217</v>
      </c>
      <c r="F346" s="187">
        <f t="shared" si="127"/>
        <v>22.203279938977879</v>
      </c>
      <c r="G346" s="156">
        <v>11</v>
      </c>
      <c r="H346" s="156">
        <v>106</v>
      </c>
      <c r="I346" s="156">
        <v>167</v>
      </c>
      <c r="J346" s="81">
        <v>2630</v>
      </c>
      <c r="K346" s="188">
        <v>57268</v>
      </c>
      <c r="L346" s="187">
        <f t="shared" si="128"/>
        <v>21.774904942965779</v>
      </c>
      <c r="M346" s="156">
        <v>11</v>
      </c>
      <c r="N346" s="156">
        <v>107</v>
      </c>
      <c r="O346" s="156">
        <v>170</v>
      </c>
      <c r="P346" s="81">
        <v>2587</v>
      </c>
      <c r="Q346" s="165">
        <v>57149</v>
      </c>
      <c r="R346" s="167">
        <f t="shared" si="129"/>
        <v>22.090838809431773</v>
      </c>
      <c r="S346" s="156">
        <v>13</v>
      </c>
      <c r="T346" s="156">
        <v>114</v>
      </c>
      <c r="U346" s="156">
        <v>174</v>
      </c>
      <c r="V346" s="81">
        <v>2579</v>
      </c>
      <c r="W346" s="116">
        <v>56675</v>
      </c>
      <c r="X346" s="169">
        <f t="shared" si="130"/>
        <v>21.975571927103527</v>
      </c>
      <c r="Y346" s="156">
        <v>12</v>
      </c>
      <c r="Z346" s="156">
        <v>113</v>
      </c>
      <c r="AA346" s="156">
        <v>177</v>
      </c>
      <c r="AB346" s="213">
        <v>2563</v>
      </c>
      <c r="AC346" s="173">
        <v>56200</v>
      </c>
      <c r="AD346" s="169">
        <f t="shared" si="131"/>
        <v>21.927428794381584</v>
      </c>
      <c r="AE346" s="156">
        <v>12</v>
      </c>
      <c r="AF346" s="156">
        <v>118</v>
      </c>
      <c r="AG346" s="156">
        <v>186</v>
      </c>
      <c r="AH346" s="254">
        <v>2559</v>
      </c>
      <c r="AI346" s="173">
        <v>55726</v>
      </c>
      <c r="AJ346" s="249">
        <f t="shared" si="132"/>
        <v>21.776475185619383</v>
      </c>
      <c r="AK346" s="156">
        <v>12</v>
      </c>
      <c r="AL346" s="156">
        <v>119</v>
      </c>
      <c r="AM346" s="156">
        <v>187</v>
      </c>
      <c r="AN346" s="234">
        <f t="shared" si="133"/>
        <v>15540</v>
      </c>
      <c r="AO346" s="188">
        <f t="shared" si="134"/>
        <v>341235</v>
      </c>
      <c r="AP346" s="187">
        <f t="shared" si="135"/>
        <v>21.958494208494209</v>
      </c>
      <c r="AQ346" s="156">
        <v>12</v>
      </c>
      <c r="AR346" s="156">
        <v>117</v>
      </c>
      <c r="AS346" s="237">
        <v>182</v>
      </c>
      <c r="AT346" s="123"/>
      <c r="AU346" s="85"/>
      <c r="AV346" s="123"/>
      <c r="AW346" s="123"/>
      <c r="AX346" s="123"/>
      <c r="AY346" s="123"/>
      <c r="AZ346" s="123"/>
      <c r="BA346" s="123"/>
      <c r="BB346" s="123"/>
      <c r="BC346" s="123"/>
      <c r="BD346" s="123"/>
      <c r="BE346" s="123"/>
      <c r="BW346"/>
      <c r="BX346"/>
      <c r="BY346"/>
    </row>
    <row r="347" spans="1:77" s="147" customFormat="1" ht="15.75" customHeight="1" x14ac:dyDescent="0.2">
      <c r="A347" s="177">
        <v>16</v>
      </c>
      <c r="B347" s="185" t="s">
        <v>2488</v>
      </c>
      <c r="C347" s="184" t="s">
        <v>447</v>
      </c>
      <c r="D347" s="81">
        <v>2109</v>
      </c>
      <c r="E347" s="186">
        <v>40858</v>
      </c>
      <c r="F347" s="187">
        <f t="shared" si="127"/>
        <v>19.373162636320529</v>
      </c>
      <c r="G347" s="156">
        <v>12</v>
      </c>
      <c r="H347" s="156">
        <v>114</v>
      </c>
      <c r="I347" s="156">
        <v>183</v>
      </c>
      <c r="J347" s="81">
        <v>2148</v>
      </c>
      <c r="K347" s="188">
        <v>62046</v>
      </c>
      <c r="L347" s="187">
        <f t="shared" si="128"/>
        <v>28.885474860335197</v>
      </c>
      <c r="M347" s="156">
        <v>9</v>
      </c>
      <c r="N347" s="156">
        <v>92</v>
      </c>
      <c r="O347" s="156">
        <v>142</v>
      </c>
      <c r="P347" s="81">
        <v>2242</v>
      </c>
      <c r="Q347" s="165">
        <v>53652</v>
      </c>
      <c r="R347" s="167">
        <f t="shared" si="129"/>
        <v>23.93041926851026</v>
      </c>
      <c r="S347" s="156">
        <v>12</v>
      </c>
      <c r="T347" s="156">
        <v>105</v>
      </c>
      <c r="U347" s="156">
        <v>162</v>
      </c>
      <c r="V347" s="81">
        <v>2277</v>
      </c>
      <c r="W347" s="116">
        <v>45293</v>
      </c>
      <c r="X347" s="169">
        <f t="shared" si="130"/>
        <v>19.891523935002194</v>
      </c>
      <c r="Y347" s="156">
        <v>13</v>
      </c>
      <c r="Z347" s="156">
        <v>119</v>
      </c>
      <c r="AA347" s="156">
        <v>189</v>
      </c>
      <c r="AB347" s="213">
        <v>2284</v>
      </c>
      <c r="AC347" s="173">
        <v>30836</v>
      </c>
      <c r="AD347" s="169">
        <f t="shared" si="131"/>
        <v>13.500875656742556</v>
      </c>
      <c r="AE347" s="156">
        <v>16</v>
      </c>
      <c r="AF347" s="156">
        <v>142</v>
      </c>
      <c r="AG347" s="177">
        <v>230</v>
      </c>
      <c r="AH347" s="254">
        <v>2273</v>
      </c>
      <c r="AI347" s="173">
        <v>27971</v>
      </c>
      <c r="AJ347" s="249">
        <f t="shared" si="132"/>
        <v>12.305763308402991</v>
      </c>
      <c r="AK347" s="156">
        <v>15</v>
      </c>
      <c r="AL347" s="156">
        <v>144</v>
      </c>
      <c r="AM347" s="177">
        <v>235</v>
      </c>
      <c r="AN347" s="234">
        <f t="shared" si="133"/>
        <v>13333</v>
      </c>
      <c r="AO347" s="188">
        <f t="shared" si="134"/>
        <v>260656</v>
      </c>
      <c r="AP347" s="187">
        <f t="shared" si="135"/>
        <v>19.549688742218557</v>
      </c>
      <c r="AQ347" s="156">
        <v>13</v>
      </c>
      <c r="AR347" s="156">
        <v>126</v>
      </c>
      <c r="AS347" s="237">
        <v>198</v>
      </c>
      <c r="AT347" s="123"/>
      <c r="AU347" s="85"/>
      <c r="AV347" s="123"/>
      <c r="AW347" s="123"/>
      <c r="AX347" s="123"/>
      <c r="AY347" s="123"/>
      <c r="AZ347" s="123"/>
      <c r="BA347" s="123"/>
      <c r="BB347" s="123"/>
      <c r="BC347" s="123"/>
      <c r="BD347" s="123"/>
      <c r="BE347" s="123"/>
      <c r="BW347"/>
      <c r="BX347"/>
      <c r="BY347"/>
    </row>
    <row r="348" spans="1:77" s="147" customFormat="1" ht="15.75" customHeight="1" x14ac:dyDescent="0.2">
      <c r="A348" s="177">
        <v>16</v>
      </c>
      <c r="B348" s="185" t="s">
        <v>2525</v>
      </c>
      <c r="C348" s="184" t="s">
        <v>2703</v>
      </c>
      <c r="D348" s="81">
        <v>2155</v>
      </c>
      <c r="E348" s="186">
        <v>39446</v>
      </c>
      <c r="F348" s="187">
        <f t="shared" si="127"/>
        <v>18.304408352668215</v>
      </c>
      <c r="G348" s="156">
        <v>13</v>
      </c>
      <c r="H348" s="156">
        <v>115</v>
      </c>
      <c r="I348" s="156">
        <v>186</v>
      </c>
      <c r="J348" s="81">
        <v>2145</v>
      </c>
      <c r="K348" s="188">
        <v>38167</v>
      </c>
      <c r="L348" s="187">
        <f t="shared" si="128"/>
        <v>17.793473193473194</v>
      </c>
      <c r="M348" s="156">
        <v>14</v>
      </c>
      <c r="N348" s="156">
        <v>122</v>
      </c>
      <c r="O348" s="156">
        <v>193</v>
      </c>
      <c r="P348" s="81">
        <v>2138</v>
      </c>
      <c r="Q348" s="165">
        <v>36270</v>
      </c>
      <c r="R348" s="167">
        <f t="shared" si="129"/>
        <v>16.964452759588401</v>
      </c>
      <c r="S348" s="156">
        <v>14</v>
      </c>
      <c r="T348" s="156">
        <v>121</v>
      </c>
      <c r="U348" s="156">
        <v>198</v>
      </c>
      <c r="V348" s="81">
        <v>2140</v>
      </c>
      <c r="W348" s="116">
        <v>37720</v>
      </c>
      <c r="X348" s="169">
        <f t="shared" si="130"/>
        <v>17.626168224299064</v>
      </c>
      <c r="Y348" s="156">
        <v>15</v>
      </c>
      <c r="Z348" s="156">
        <v>128</v>
      </c>
      <c r="AA348" s="156">
        <v>203</v>
      </c>
      <c r="AB348" s="213">
        <v>2141</v>
      </c>
      <c r="AC348" s="173">
        <v>38199</v>
      </c>
      <c r="AD348" s="169">
        <f t="shared" si="131"/>
        <v>17.841662774404483</v>
      </c>
      <c r="AE348" s="156">
        <v>15</v>
      </c>
      <c r="AF348" s="156">
        <v>134</v>
      </c>
      <c r="AG348" s="156">
        <v>211</v>
      </c>
      <c r="AH348" s="254">
        <v>2138</v>
      </c>
      <c r="AI348" s="173">
        <v>44755</v>
      </c>
      <c r="AJ348" s="249">
        <f t="shared" si="132"/>
        <v>20.933115060804489</v>
      </c>
      <c r="AK348" s="156">
        <v>14</v>
      </c>
      <c r="AL348" s="156">
        <v>122</v>
      </c>
      <c r="AM348" s="156">
        <v>191</v>
      </c>
      <c r="AN348" s="234">
        <f t="shared" si="133"/>
        <v>12857</v>
      </c>
      <c r="AO348" s="188">
        <f t="shared" si="134"/>
        <v>234557</v>
      </c>
      <c r="AP348" s="187">
        <f t="shared" si="135"/>
        <v>18.243524928054757</v>
      </c>
      <c r="AQ348" s="156">
        <v>14</v>
      </c>
      <c r="AR348" s="156">
        <v>127</v>
      </c>
      <c r="AS348" s="237">
        <v>207</v>
      </c>
      <c r="AT348" s="184"/>
      <c r="AU348" s="85"/>
      <c r="AV348" s="123"/>
      <c r="AW348" s="123"/>
      <c r="AX348" s="123"/>
      <c r="AY348" s="123"/>
      <c r="AZ348" s="123"/>
      <c r="BA348" s="123"/>
      <c r="BB348" s="123"/>
      <c r="BC348" s="123"/>
      <c r="BD348" s="123"/>
      <c r="BE348" s="123"/>
      <c r="BW348"/>
      <c r="BX348"/>
      <c r="BY348"/>
    </row>
    <row r="349" spans="1:77" s="147" customFormat="1" ht="15.75" customHeight="1" x14ac:dyDescent="0.2">
      <c r="A349" s="177">
        <v>16</v>
      </c>
      <c r="B349" s="185" t="s">
        <v>2471</v>
      </c>
      <c r="C349" s="184" t="s">
        <v>118</v>
      </c>
      <c r="D349" s="81">
        <v>4420</v>
      </c>
      <c r="E349" s="186">
        <v>31693</v>
      </c>
      <c r="F349" s="187">
        <f t="shared" si="127"/>
        <v>7.1703619909502265</v>
      </c>
      <c r="G349" s="156">
        <v>18</v>
      </c>
      <c r="H349" s="156">
        <v>149</v>
      </c>
      <c r="I349" s="177">
        <v>248</v>
      </c>
      <c r="J349" s="81">
        <v>4504</v>
      </c>
      <c r="K349" s="188">
        <v>65683</v>
      </c>
      <c r="L349" s="187">
        <f t="shared" si="128"/>
        <v>14.583259325044406</v>
      </c>
      <c r="M349" s="156">
        <v>16</v>
      </c>
      <c r="N349" s="156">
        <v>130</v>
      </c>
      <c r="O349" s="156">
        <v>214</v>
      </c>
      <c r="P349" s="81">
        <v>4551</v>
      </c>
      <c r="Q349" s="165">
        <v>67304</v>
      </c>
      <c r="R349" s="167">
        <f t="shared" si="129"/>
        <v>14.78883761810591</v>
      </c>
      <c r="S349" s="156">
        <v>15</v>
      </c>
      <c r="T349" s="156">
        <v>132</v>
      </c>
      <c r="U349" s="156">
        <v>215</v>
      </c>
      <c r="V349" s="81">
        <v>4682</v>
      </c>
      <c r="W349" s="116">
        <v>55870</v>
      </c>
      <c r="X349" s="169">
        <f t="shared" si="130"/>
        <v>11.932934643314823</v>
      </c>
      <c r="Y349" s="156">
        <v>17</v>
      </c>
      <c r="Z349" s="156">
        <v>141</v>
      </c>
      <c r="AA349" s="177">
        <v>232</v>
      </c>
      <c r="AB349" s="213">
        <v>3550</v>
      </c>
      <c r="AC349" s="173">
        <v>71027</v>
      </c>
      <c r="AD349" s="169">
        <f t="shared" si="131"/>
        <v>20.007605633802818</v>
      </c>
      <c r="AE349" s="156">
        <v>13</v>
      </c>
      <c r="AF349" s="156">
        <v>121</v>
      </c>
      <c r="AG349" s="156">
        <v>190</v>
      </c>
      <c r="AH349" s="254">
        <v>3562</v>
      </c>
      <c r="AI349" s="173">
        <v>43244</v>
      </c>
      <c r="AJ349" s="249">
        <f t="shared" si="132"/>
        <v>12.140370578326783</v>
      </c>
      <c r="AK349" s="156">
        <v>16</v>
      </c>
      <c r="AL349" s="156">
        <v>145</v>
      </c>
      <c r="AM349" s="177">
        <v>236</v>
      </c>
      <c r="AN349" s="234">
        <f t="shared" si="133"/>
        <v>25269</v>
      </c>
      <c r="AO349" s="188">
        <f t="shared" si="134"/>
        <v>334821</v>
      </c>
      <c r="AP349" s="187">
        <f t="shared" si="135"/>
        <v>13.250267125727175</v>
      </c>
      <c r="AQ349" s="156">
        <v>15</v>
      </c>
      <c r="AR349" s="156">
        <v>140</v>
      </c>
      <c r="AS349" s="241">
        <v>230</v>
      </c>
      <c r="AT349" s="184"/>
      <c r="AU349" s="85"/>
      <c r="AV349" s="123"/>
      <c r="AW349" s="123"/>
      <c r="AX349" s="123"/>
      <c r="AY349" s="123"/>
      <c r="AZ349" s="123"/>
      <c r="BA349" s="123"/>
      <c r="BB349" s="123"/>
      <c r="BC349" s="123"/>
      <c r="BD349" s="123"/>
      <c r="BE349" s="123"/>
      <c r="BW349"/>
      <c r="BX349"/>
      <c r="BY349"/>
    </row>
    <row r="350" spans="1:77" s="147" customFormat="1" ht="15.75" customHeight="1" x14ac:dyDescent="0.2">
      <c r="A350" s="177">
        <v>16</v>
      </c>
      <c r="B350" s="185" t="s">
        <v>2468</v>
      </c>
      <c r="C350" s="184" t="s">
        <v>118</v>
      </c>
      <c r="D350" s="81">
        <v>3340</v>
      </c>
      <c r="E350" s="186">
        <v>49502</v>
      </c>
      <c r="F350" s="187">
        <f t="shared" si="127"/>
        <v>14.820958083832336</v>
      </c>
      <c r="G350" s="156">
        <v>14</v>
      </c>
      <c r="H350" s="156">
        <v>125</v>
      </c>
      <c r="I350" s="156">
        <v>207</v>
      </c>
      <c r="J350" s="81">
        <v>3394</v>
      </c>
      <c r="K350" s="188">
        <v>49985</v>
      </c>
      <c r="L350" s="187">
        <f t="shared" si="128"/>
        <v>14.727460223924572</v>
      </c>
      <c r="M350" s="156">
        <v>15</v>
      </c>
      <c r="N350" s="156">
        <v>129</v>
      </c>
      <c r="O350" s="156">
        <v>213</v>
      </c>
      <c r="P350" s="81">
        <v>3400</v>
      </c>
      <c r="Q350" s="165">
        <v>43495</v>
      </c>
      <c r="R350" s="167">
        <f t="shared" si="129"/>
        <v>12.79264705882353</v>
      </c>
      <c r="S350" s="156">
        <v>16</v>
      </c>
      <c r="T350" s="156">
        <v>134</v>
      </c>
      <c r="U350" s="156">
        <v>223</v>
      </c>
      <c r="V350" s="81">
        <v>3518</v>
      </c>
      <c r="W350" s="116">
        <v>44000</v>
      </c>
      <c r="X350" s="169">
        <f t="shared" si="130"/>
        <v>12.507106310403639</v>
      </c>
      <c r="Y350" s="156">
        <v>16</v>
      </c>
      <c r="Z350" s="156">
        <v>139</v>
      </c>
      <c r="AA350" s="177">
        <v>228</v>
      </c>
      <c r="AB350" s="213">
        <v>3606</v>
      </c>
      <c r="AC350" s="173">
        <v>37046</v>
      </c>
      <c r="AD350" s="169">
        <f t="shared" si="131"/>
        <v>10.273433166943983</v>
      </c>
      <c r="AE350" s="156">
        <v>19</v>
      </c>
      <c r="AF350" s="156">
        <v>151</v>
      </c>
      <c r="AG350" s="177">
        <v>250</v>
      </c>
      <c r="AH350" s="254">
        <v>3703</v>
      </c>
      <c r="AI350" s="173">
        <v>35096</v>
      </c>
      <c r="AJ350" s="249">
        <f t="shared" si="132"/>
        <v>9.4777207669457191</v>
      </c>
      <c r="AK350" s="156">
        <v>20</v>
      </c>
      <c r="AL350" s="156">
        <v>153</v>
      </c>
      <c r="AM350" s="177">
        <v>251</v>
      </c>
      <c r="AN350" s="234">
        <f t="shared" si="133"/>
        <v>20961</v>
      </c>
      <c r="AO350" s="188">
        <f t="shared" si="134"/>
        <v>259124</v>
      </c>
      <c r="AP350" s="187">
        <f t="shared" si="135"/>
        <v>12.362196460092553</v>
      </c>
      <c r="AQ350" s="156">
        <v>16</v>
      </c>
      <c r="AR350" s="156">
        <v>142</v>
      </c>
      <c r="AS350" s="241">
        <v>233</v>
      </c>
      <c r="AT350" s="123"/>
      <c r="AU350" s="85"/>
      <c r="AV350" s="123"/>
      <c r="AW350" s="123"/>
      <c r="AX350" s="123"/>
      <c r="AY350" s="123"/>
      <c r="AZ350" s="123"/>
      <c r="BA350" s="123"/>
      <c r="BB350" s="123"/>
      <c r="BC350" s="123"/>
      <c r="BD350" s="123"/>
      <c r="BE350" s="123"/>
      <c r="BW350"/>
      <c r="BX350"/>
      <c r="BY350"/>
    </row>
    <row r="351" spans="1:77" s="147" customFormat="1" ht="15.75" customHeight="1" x14ac:dyDescent="0.2">
      <c r="A351" s="177">
        <v>16</v>
      </c>
      <c r="B351" s="185" t="s">
        <v>2491</v>
      </c>
      <c r="C351" s="184" t="s">
        <v>101</v>
      </c>
      <c r="D351" s="81">
        <v>6160</v>
      </c>
      <c r="E351" s="186">
        <v>12354</v>
      </c>
      <c r="F351" s="187">
        <f t="shared" si="127"/>
        <v>2.0055194805194807</v>
      </c>
      <c r="G351" s="156">
        <v>25</v>
      </c>
      <c r="H351" s="156">
        <v>173</v>
      </c>
      <c r="I351" s="177">
        <v>286</v>
      </c>
      <c r="J351" s="81">
        <v>6187</v>
      </c>
      <c r="K351" s="188">
        <v>12354</v>
      </c>
      <c r="L351" s="187">
        <f t="shared" si="128"/>
        <v>1.9967674155487312</v>
      </c>
      <c r="M351" s="156">
        <v>26</v>
      </c>
      <c r="N351" s="156">
        <v>175</v>
      </c>
      <c r="O351" s="177">
        <v>287</v>
      </c>
      <c r="P351" s="81">
        <v>6176</v>
      </c>
      <c r="Q351" s="165">
        <v>12413</v>
      </c>
      <c r="R351" s="167">
        <f t="shared" si="129"/>
        <v>2.0098769430051813</v>
      </c>
      <c r="S351" s="156">
        <v>27</v>
      </c>
      <c r="T351" s="156">
        <v>175</v>
      </c>
      <c r="U351" s="177">
        <v>286</v>
      </c>
      <c r="V351" s="81">
        <v>6175</v>
      </c>
      <c r="W351" s="116">
        <v>122519</v>
      </c>
      <c r="X351" s="169">
        <f t="shared" si="130"/>
        <v>19.841133603238866</v>
      </c>
      <c r="Y351" s="156">
        <v>14</v>
      </c>
      <c r="Z351" s="156">
        <v>120</v>
      </c>
      <c r="AA351" s="156">
        <v>190</v>
      </c>
      <c r="AB351" s="213">
        <v>5818</v>
      </c>
      <c r="AC351" s="173">
        <v>104043</v>
      </c>
      <c r="AD351" s="169">
        <f t="shared" si="131"/>
        <v>17.88294946717085</v>
      </c>
      <c r="AE351" s="156">
        <v>14</v>
      </c>
      <c r="AF351" s="156">
        <v>133</v>
      </c>
      <c r="AG351" s="156">
        <v>210</v>
      </c>
      <c r="AH351" s="254">
        <v>5782</v>
      </c>
      <c r="AI351" s="173">
        <v>174389</v>
      </c>
      <c r="AJ351" s="249">
        <f t="shared" si="132"/>
        <v>30.16067104808025</v>
      </c>
      <c r="AK351" s="156">
        <v>10</v>
      </c>
      <c r="AL351" s="156">
        <v>97</v>
      </c>
      <c r="AM351" s="156">
        <v>156</v>
      </c>
      <c r="AN351" s="234">
        <f t="shared" si="133"/>
        <v>36298</v>
      </c>
      <c r="AO351" s="188">
        <f t="shared" si="134"/>
        <v>438072</v>
      </c>
      <c r="AP351" s="187">
        <f t="shared" si="135"/>
        <v>12.068764119235219</v>
      </c>
      <c r="AQ351" s="156">
        <v>17</v>
      </c>
      <c r="AR351" s="156">
        <v>145</v>
      </c>
      <c r="AS351" s="241">
        <v>238</v>
      </c>
      <c r="AT351" s="184"/>
      <c r="AU351" s="85"/>
      <c r="AV351" s="123"/>
      <c r="AW351" s="123"/>
      <c r="AX351" s="123"/>
      <c r="AY351" s="123"/>
      <c r="AZ351" s="123"/>
      <c r="BA351" s="123"/>
      <c r="BB351" s="123"/>
      <c r="BC351" s="123"/>
      <c r="BD351" s="123"/>
      <c r="BE351" s="123"/>
      <c r="BW351"/>
      <c r="BX351"/>
      <c r="BY351"/>
    </row>
    <row r="352" spans="1:77" s="147" customFormat="1" ht="15.75" customHeight="1" x14ac:dyDescent="0.2">
      <c r="A352" s="177">
        <v>16</v>
      </c>
      <c r="B352" s="185" t="s">
        <v>2512</v>
      </c>
      <c r="C352" s="184" t="s">
        <v>2740</v>
      </c>
      <c r="D352" s="81">
        <v>2365</v>
      </c>
      <c r="E352" s="186">
        <v>26017</v>
      </c>
      <c r="F352" s="187">
        <f t="shared" si="127"/>
        <v>11.000845665961945</v>
      </c>
      <c r="G352" s="156">
        <v>16</v>
      </c>
      <c r="H352" s="156">
        <v>137</v>
      </c>
      <c r="I352" s="177">
        <v>227</v>
      </c>
      <c r="J352" s="81">
        <v>2388</v>
      </c>
      <c r="K352" s="188">
        <v>26640</v>
      </c>
      <c r="L352" s="187">
        <f t="shared" si="128"/>
        <v>11.155778894472363</v>
      </c>
      <c r="M352" s="156">
        <v>17</v>
      </c>
      <c r="N352" s="156">
        <v>138</v>
      </c>
      <c r="O352" s="177">
        <v>229</v>
      </c>
      <c r="P352" s="81">
        <v>2405</v>
      </c>
      <c r="Q352" s="165">
        <v>26203</v>
      </c>
      <c r="R352" s="167">
        <f t="shared" si="129"/>
        <v>10.895218295218296</v>
      </c>
      <c r="S352" s="156">
        <v>17</v>
      </c>
      <c r="T352" s="156">
        <v>141</v>
      </c>
      <c r="U352" s="177">
        <v>234</v>
      </c>
      <c r="V352" s="81">
        <v>2428</v>
      </c>
      <c r="W352" s="116">
        <v>27184</v>
      </c>
      <c r="X352" s="169">
        <f t="shared" si="130"/>
        <v>11.196046128500823</v>
      </c>
      <c r="Y352" s="156">
        <v>18</v>
      </c>
      <c r="Z352" s="156">
        <v>142</v>
      </c>
      <c r="AA352" s="177">
        <v>236</v>
      </c>
      <c r="AB352" s="184">
        <v>2450</v>
      </c>
      <c r="AC352" s="173">
        <v>28269</v>
      </c>
      <c r="AD352" s="169">
        <f t="shared" si="131"/>
        <v>11.538367346938776</v>
      </c>
      <c r="AE352" s="156">
        <v>17</v>
      </c>
      <c r="AF352" s="156">
        <v>147</v>
      </c>
      <c r="AG352" s="177">
        <v>240</v>
      </c>
      <c r="AH352" s="254">
        <v>4257</v>
      </c>
      <c r="AI352" s="173">
        <v>28385</v>
      </c>
      <c r="AJ352" s="249">
        <f t="shared" si="132"/>
        <v>6.6678412027249241</v>
      </c>
      <c r="AK352" s="156">
        <v>24</v>
      </c>
      <c r="AL352" s="156">
        <v>161</v>
      </c>
      <c r="AM352" s="177">
        <v>268</v>
      </c>
      <c r="AN352" s="234">
        <f t="shared" si="133"/>
        <v>16293</v>
      </c>
      <c r="AO352" s="188">
        <f t="shared" si="134"/>
        <v>162698</v>
      </c>
      <c r="AP352" s="187">
        <f t="shared" si="135"/>
        <v>9.9857607561529491</v>
      </c>
      <c r="AQ352" s="156">
        <v>18</v>
      </c>
      <c r="AR352" s="156">
        <v>152</v>
      </c>
      <c r="AS352" s="241">
        <v>252</v>
      </c>
      <c r="AT352" s="123"/>
      <c r="AU352" s="85"/>
      <c r="AV352" s="123"/>
      <c r="AW352" s="123"/>
      <c r="AX352" s="123"/>
      <c r="AY352" s="123"/>
      <c r="AZ352" s="123"/>
      <c r="BA352" s="123"/>
      <c r="BB352" s="123"/>
      <c r="BC352" s="123"/>
      <c r="BD352" s="123"/>
      <c r="BE352" s="123"/>
      <c r="BW352"/>
      <c r="BX352"/>
      <c r="BY352"/>
    </row>
    <row r="353" spans="1:77" s="147" customFormat="1" ht="15.75" customHeight="1" x14ac:dyDescent="0.2">
      <c r="A353" s="177">
        <v>16</v>
      </c>
      <c r="B353" s="185" t="s">
        <v>2463</v>
      </c>
      <c r="C353" s="184" t="s">
        <v>1</v>
      </c>
      <c r="D353" s="81">
        <v>4414</v>
      </c>
      <c r="E353" s="186">
        <v>44962</v>
      </c>
      <c r="F353" s="187">
        <f t="shared" si="127"/>
        <v>10.186225645672859</v>
      </c>
      <c r="G353" s="156">
        <v>17</v>
      </c>
      <c r="H353" s="156">
        <v>140</v>
      </c>
      <c r="I353" s="177">
        <v>232</v>
      </c>
      <c r="J353" s="81">
        <v>4501</v>
      </c>
      <c r="K353" s="188">
        <v>49177</v>
      </c>
      <c r="L353" s="187">
        <f t="shared" si="128"/>
        <v>10.925794267940457</v>
      </c>
      <c r="M353" s="156">
        <v>18</v>
      </c>
      <c r="N353" s="156">
        <v>142</v>
      </c>
      <c r="O353" s="177">
        <v>233</v>
      </c>
      <c r="P353" s="81">
        <v>4593</v>
      </c>
      <c r="Q353" s="165">
        <v>45918</v>
      </c>
      <c r="R353" s="167">
        <f t="shared" si="129"/>
        <v>9.9973873285434358</v>
      </c>
      <c r="S353" s="156">
        <v>18</v>
      </c>
      <c r="T353" s="156">
        <v>144</v>
      </c>
      <c r="U353" s="177">
        <v>240</v>
      </c>
      <c r="V353" s="81">
        <v>4727</v>
      </c>
      <c r="W353" s="116">
        <v>44945</v>
      </c>
      <c r="X353" s="169">
        <f t="shared" si="130"/>
        <v>9.5081447006558069</v>
      </c>
      <c r="Y353" s="156">
        <v>19</v>
      </c>
      <c r="Z353" s="156">
        <v>148</v>
      </c>
      <c r="AA353" s="177">
        <v>246</v>
      </c>
      <c r="AB353" s="213">
        <v>4829</v>
      </c>
      <c r="AC353" s="173">
        <v>42450</v>
      </c>
      <c r="AD353" s="169">
        <f t="shared" si="131"/>
        <v>8.7906398840339612</v>
      </c>
      <c r="AE353" s="156">
        <v>23</v>
      </c>
      <c r="AF353" s="156">
        <v>156</v>
      </c>
      <c r="AG353" s="177">
        <v>256</v>
      </c>
      <c r="AH353" s="254">
        <v>4857</v>
      </c>
      <c r="AI353" s="173">
        <v>51307</v>
      </c>
      <c r="AJ353" s="249">
        <f t="shared" si="132"/>
        <v>10.563516574016884</v>
      </c>
      <c r="AK353" s="156">
        <v>18</v>
      </c>
      <c r="AL353" s="156">
        <v>150</v>
      </c>
      <c r="AM353" s="177">
        <v>247</v>
      </c>
      <c r="AN353" s="234">
        <f t="shared" si="133"/>
        <v>27921</v>
      </c>
      <c r="AO353" s="188">
        <f t="shared" si="134"/>
        <v>278759</v>
      </c>
      <c r="AP353" s="187">
        <f t="shared" si="135"/>
        <v>9.9838472834067549</v>
      </c>
      <c r="AQ353" s="156">
        <v>19</v>
      </c>
      <c r="AR353" s="156">
        <v>153</v>
      </c>
      <c r="AS353" s="241">
        <v>253</v>
      </c>
      <c r="AT353" s="123"/>
      <c r="AU353" s="85"/>
      <c r="AV353" s="123"/>
      <c r="AW353" s="123"/>
      <c r="AX353" s="123"/>
      <c r="AY353" s="123"/>
      <c r="AZ353" s="123"/>
      <c r="BA353" s="123"/>
      <c r="BB353" s="123"/>
      <c r="BC353" s="123"/>
      <c r="BD353" s="123"/>
      <c r="BE353" s="123"/>
      <c r="BW353"/>
      <c r="BX353"/>
      <c r="BY353"/>
    </row>
    <row r="354" spans="1:77" s="147" customFormat="1" ht="15.75" customHeight="1" x14ac:dyDescent="0.2">
      <c r="A354" s="177">
        <v>16</v>
      </c>
      <c r="B354" s="185" t="s">
        <v>2461</v>
      </c>
      <c r="C354" s="184" t="s">
        <v>27</v>
      </c>
      <c r="D354" s="81">
        <v>3753</v>
      </c>
      <c r="E354" s="186">
        <v>15996</v>
      </c>
      <c r="F354" s="187">
        <f t="shared" si="127"/>
        <v>4.262190247801759</v>
      </c>
      <c r="G354" s="156">
        <v>19</v>
      </c>
      <c r="H354" s="156">
        <v>156</v>
      </c>
      <c r="I354" s="177">
        <v>264</v>
      </c>
      <c r="J354" s="81">
        <v>3816</v>
      </c>
      <c r="K354" s="188">
        <v>17665</v>
      </c>
      <c r="L354" s="187">
        <f t="shared" si="128"/>
        <v>4.6291928721174003</v>
      </c>
      <c r="M354" s="156">
        <v>20</v>
      </c>
      <c r="N354" s="156">
        <v>160</v>
      </c>
      <c r="O354" s="177">
        <v>265</v>
      </c>
      <c r="P354" s="81">
        <v>3872</v>
      </c>
      <c r="Q354" s="165">
        <v>14243</v>
      </c>
      <c r="R354" s="167">
        <f t="shared" si="129"/>
        <v>3.678460743801653</v>
      </c>
      <c r="S354" s="156">
        <v>22</v>
      </c>
      <c r="T354" s="156">
        <v>166</v>
      </c>
      <c r="U354" s="177">
        <v>272</v>
      </c>
      <c r="V354" s="81">
        <v>3970</v>
      </c>
      <c r="W354" s="116">
        <v>34140</v>
      </c>
      <c r="X354" s="169">
        <f t="shared" si="130"/>
        <v>8.5994962216624682</v>
      </c>
      <c r="Y354" s="156">
        <v>20</v>
      </c>
      <c r="Z354" s="156">
        <v>151</v>
      </c>
      <c r="AA354" s="177">
        <v>251</v>
      </c>
      <c r="AB354" s="184">
        <v>4009</v>
      </c>
      <c r="AC354" s="173">
        <v>39194</v>
      </c>
      <c r="AD354" s="169">
        <f t="shared" si="131"/>
        <v>9.7765028685457729</v>
      </c>
      <c r="AE354" s="156">
        <v>20</v>
      </c>
      <c r="AF354" s="156">
        <v>153</v>
      </c>
      <c r="AG354" s="177">
        <v>252</v>
      </c>
      <c r="AH354" s="254">
        <v>4295</v>
      </c>
      <c r="AI354" s="173">
        <v>35392</v>
      </c>
      <c r="AJ354" s="249">
        <f t="shared" si="132"/>
        <v>8.2402793946449364</v>
      </c>
      <c r="AK354" s="156">
        <v>22</v>
      </c>
      <c r="AL354" s="156">
        <v>156</v>
      </c>
      <c r="AM354" s="177">
        <v>259</v>
      </c>
      <c r="AN354" s="234">
        <f t="shared" si="133"/>
        <v>23715</v>
      </c>
      <c r="AO354" s="188">
        <f t="shared" si="134"/>
        <v>156630</v>
      </c>
      <c r="AP354" s="187">
        <f t="shared" si="135"/>
        <v>6.6046805819101833</v>
      </c>
      <c r="AQ354" s="156">
        <v>20</v>
      </c>
      <c r="AR354" s="156">
        <v>160</v>
      </c>
      <c r="AS354" s="241">
        <v>268</v>
      </c>
      <c r="AT354" s="123"/>
      <c r="AU354" s="146"/>
      <c r="AV354" s="123"/>
      <c r="AW354" s="123"/>
      <c r="AX354" s="123"/>
      <c r="AY354" s="123"/>
      <c r="AZ354" s="123"/>
      <c r="BA354" s="123"/>
      <c r="BB354" s="123"/>
      <c r="BC354" s="123"/>
      <c r="BD354" s="123"/>
      <c r="BE354" s="123"/>
      <c r="BW354"/>
      <c r="BX354"/>
      <c r="BY354"/>
    </row>
    <row r="355" spans="1:77" s="147" customFormat="1" ht="15.75" customHeight="1" x14ac:dyDescent="0.2">
      <c r="A355" s="177">
        <v>16</v>
      </c>
      <c r="B355" s="185" t="s">
        <v>2480</v>
      </c>
      <c r="C355" s="184" t="s">
        <v>69</v>
      </c>
      <c r="D355" s="81">
        <v>3558</v>
      </c>
      <c r="E355" s="186">
        <v>10920</v>
      </c>
      <c r="F355" s="187">
        <f t="shared" si="127"/>
        <v>3.0691399662731871</v>
      </c>
      <c r="G355" s="156">
        <v>21</v>
      </c>
      <c r="H355" s="156">
        <v>165</v>
      </c>
      <c r="I355" s="177">
        <v>276</v>
      </c>
      <c r="J355" s="81">
        <v>3569</v>
      </c>
      <c r="K355" s="188">
        <v>11786</v>
      </c>
      <c r="L355" s="187">
        <f t="shared" si="128"/>
        <v>3.3023255813953489</v>
      </c>
      <c r="M355" s="156">
        <v>22</v>
      </c>
      <c r="N355" s="156">
        <v>165</v>
      </c>
      <c r="O355" s="177">
        <v>273</v>
      </c>
      <c r="P355" s="81">
        <v>3639</v>
      </c>
      <c r="Q355" s="165">
        <v>25481</v>
      </c>
      <c r="R355" s="167">
        <f t="shared" si="129"/>
        <v>7.0021984061555376</v>
      </c>
      <c r="S355" s="156">
        <v>20</v>
      </c>
      <c r="T355" s="156">
        <v>152</v>
      </c>
      <c r="U355" s="177">
        <v>254</v>
      </c>
      <c r="V355" s="81">
        <v>3696</v>
      </c>
      <c r="W355" s="116">
        <v>21866</v>
      </c>
      <c r="X355" s="169">
        <f t="shared" si="130"/>
        <v>5.9161255411255409</v>
      </c>
      <c r="Y355" s="156">
        <v>21</v>
      </c>
      <c r="Z355" s="156">
        <v>156</v>
      </c>
      <c r="AA355" s="177">
        <v>264</v>
      </c>
      <c r="AB355" s="213">
        <v>3690</v>
      </c>
      <c r="AC355" s="173">
        <v>27447</v>
      </c>
      <c r="AD355" s="169">
        <f t="shared" si="131"/>
        <v>7.4382113821138214</v>
      </c>
      <c r="AE355" s="156">
        <v>24</v>
      </c>
      <c r="AF355" s="156">
        <v>159</v>
      </c>
      <c r="AG355" s="177">
        <v>262</v>
      </c>
      <c r="AH355" s="254">
        <v>3717</v>
      </c>
      <c r="AI355" s="173">
        <v>27590</v>
      </c>
      <c r="AJ355" s="249">
        <f t="shared" si="132"/>
        <v>7.4226526768899648</v>
      </c>
      <c r="AK355" s="156">
        <v>23</v>
      </c>
      <c r="AL355" s="156">
        <v>159</v>
      </c>
      <c r="AM355" s="177">
        <v>262</v>
      </c>
      <c r="AN355" s="234">
        <f t="shared" si="133"/>
        <v>21869</v>
      </c>
      <c r="AO355" s="188">
        <f t="shared" si="134"/>
        <v>125090</v>
      </c>
      <c r="AP355" s="187">
        <f t="shared" si="135"/>
        <v>5.7199689057570078</v>
      </c>
      <c r="AQ355" s="156">
        <v>21</v>
      </c>
      <c r="AR355" s="156">
        <v>161</v>
      </c>
      <c r="AS355" s="241">
        <v>271</v>
      </c>
      <c r="AT355" s="123"/>
      <c r="AU355" s="85"/>
      <c r="AV355" s="123"/>
      <c r="AW355" s="123"/>
      <c r="AX355" s="123"/>
      <c r="AY355" s="123"/>
      <c r="AZ355" s="123"/>
      <c r="BA355" s="123"/>
      <c r="BB355" s="123"/>
      <c r="BC355" s="123"/>
      <c r="BD355" s="123"/>
      <c r="BE355" s="123"/>
      <c r="BW355"/>
      <c r="BX355"/>
      <c r="BY355"/>
    </row>
    <row r="356" spans="1:77" s="147" customFormat="1" ht="15.75" customHeight="1" x14ac:dyDescent="0.2">
      <c r="A356" s="177">
        <v>16</v>
      </c>
      <c r="B356" s="185" t="s">
        <v>2460</v>
      </c>
      <c r="C356" s="184" t="s">
        <v>27</v>
      </c>
      <c r="D356" s="81">
        <v>2938</v>
      </c>
      <c r="E356" s="184">
        <v>72</v>
      </c>
      <c r="F356" s="187">
        <f t="shared" si="127"/>
        <v>2.4506466984343091E-2</v>
      </c>
      <c r="G356" s="156">
        <v>34</v>
      </c>
      <c r="H356" s="156">
        <v>191</v>
      </c>
      <c r="I356" s="177">
        <v>308</v>
      </c>
      <c r="J356" s="81">
        <v>2974</v>
      </c>
      <c r="K356" s="188">
        <v>7108</v>
      </c>
      <c r="L356" s="187">
        <f t="shared" si="128"/>
        <v>2.3900470746469402</v>
      </c>
      <c r="M356" s="156">
        <v>24</v>
      </c>
      <c r="N356" s="156">
        <v>171</v>
      </c>
      <c r="O356" s="177">
        <v>281</v>
      </c>
      <c r="P356" s="81">
        <v>2983</v>
      </c>
      <c r="Q356" s="165">
        <v>6854</v>
      </c>
      <c r="R356" s="167">
        <f t="shared" si="129"/>
        <v>2.2976868923902112</v>
      </c>
      <c r="S356" s="156">
        <v>24</v>
      </c>
      <c r="T356" s="156">
        <v>171</v>
      </c>
      <c r="U356" s="177">
        <v>280</v>
      </c>
      <c r="V356" s="81">
        <v>3026</v>
      </c>
      <c r="W356" s="116">
        <v>6481</v>
      </c>
      <c r="X356" s="169">
        <f t="shared" si="130"/>
        <v>2.1417713152676803</v>
      </c>
      <c r="Y356" s="156">
        <v>25</v>
      </c>
      <c r="Z356" s="156">
        <v>175</v>
      </c>
      <c r="AA356" s="177">
        <v>288</v>
      </c>
      <c r="AB356" s="213">
        <v>3010</v>
      </c>
      <c r="AC356" s="173">
        <v>27117</v>
      </c>
      <c r="AD356" s="169">
        <f t="shared" si="131"/>
        <v>9.0089700996677742</v>
      </c>
      <c r="AE356" s="156">
        <v>21</v>
      </c>
      <c r="AF356" s="156">
        <v>154</v>
      </c>
      <c r="AG356" s="177">
        <v>254</v>
      </c>
      <c r="AH356" s="254">
        <v>3045</v>
      </c>
      <c r="AI356" s="173">
        <v>31241</v>
      </c>
      <c r="AJ356" s="249">
        <f t="shared" si="132"/>
        <v>10.259770114942528</v>
      </c>
      <c r="AK356" s="156">
        <v>19</v>
      </c>
      <c r="AL356" s="156">
        <v>151</v>
      </c>
      <c r="AM356" s="177">
        <v>248</v>
      </c>
      <c r="AN356" s="234">
        <f t="shared" si="133"/>
        <v>17976</v>
      </c>
      <c r="AO356" s="188">
        <f t="shared" si="134"/>
        <v>78873</v>
      </c>
      <c r="AP356" s="187">
        <f t="shared" si="135"/>
        <v>4.3876835781041388</v>
      </c>
      <c r="AQ356" s="156">
        <v>22</v>
      </c>
      <c r="AR356" s="156">
        <v>166</v>
      </c>
      <c r="AS356" s="241">
        <v>280</v>
      </c>
      <c r="AT356" s="123"/>
      <c r="AU356" s="85"/>
      <c r="AV356" s="123"/>
      <c r="AW356" s="123"/>
      <c r="AX356" s="123"/>
      <c r="AY356" s="123"/>
      <c r="AZ356" s="123"/>
      <c r="BA356" s="123"/>
      <c r="BB356" s="123"/>
      <c r="BC356" s="123"/>
      <c r="BD356" s="123"/>
      <c r="BE356" s="123"/>
      <c r="BW356"/>
      <c r="BX356"/>
      <c r="BY356"/>
    </row>
    <row r="357" spans="1:77" s="147" customFormat="1" ht="15.75" customHeight="1" x14ac:dyDescent="0.2">
      <c r="A357" s="177">
        <v>16</v>
      </c>
      <c r="B357" s="185" t="s">
        <v>2486</v>
      </c>
      <c r="C357" s="184" t="s">
        <v>316</v>
      </c>
      <c r="D357" s="81">
        <v>1947</v>
      </c>
      <c r="E357" s="184">
        <v>275</v>
      </c>
      <c r="F357" s="187">
        <f t="shared" si="127"/>
        <v>0.14124293785310735</v>
      </c>
      <c r="G357" s="156">
        <v>31</v>
      </c>
      <c r="H357" s="156">
        <v>188</v>
      </c>
      <c r="I357" s="177">
        <v>305</v>
      </c>
      <c r="J357" s="81">
        <v>1977</v>
      </c>
      <c r="K357" s="188">
        <v>0</v>
      </c>
      <c r="L357" s="187">
        <f t="shared" si="128"/>
        <v>0</v>
      </c>
      <c r="M357" s="156">
        <v>34</v>
      </c>
      <c r="N357" s="156">
        <v>190</v>
      </c>
      <c r="O357" s="177">
        <v>307</v>
      </c>
      <c r="P357" s="81">
        <v>2015</v>
      </c>
      <c r="Q357" s="165">
        <v>0</v>
      </c>
      <c r="R357" s="167">
        <f t="shared" si="129"/>
        <v>0</v>
      </c>
      <c r="S357" s="156">
        <v>37</v>
      </c>
      <c r="T357" s="156">
        <v>191</v>
      </c>
      <c r="U357" s="177">
        <v>308</v>
      </c>
      <c r="V357" s="81">
        <v>2032</v>
      </c>
      <c r="W357" s="116">
        <v>0</v>
      </c>
      <c r="X357" s="169">
        <f t="shared" si="130"/>
        <v>0</v>
      </c>
      <c r="Y357" s="156">
        <v>38</v>
      </c>
      <c r="Z357" s="156">
        <v>195</v>
      </c>
      <c r="AA357" s="177">
        <v>310</v>
      </c>
      <c r="AB357" s="213">
        <v>1989</v>
      </c>
      <c r="AC357" s="173">
        <v>21444</v>
      </c>
      <c r="AD357" s="169">
        <f t="shared" si="131"/>
        <v>10.781297134238311</v>
      </c>
      <c r="AE357" s="156">
        <v>18</v>
      </c>
      <c r="AF357" s="156">
        <v>148</v>
      </c>
      <c r="AG357" s="177">
        <v>244</v>
      </c>
      <c r="AH357" s="254">
        <v>2000</v>
      </c>
      <c r="AI357" s="173">
        <v>22700</v>
      </c>
      <c r="AJ357" s="249">
        <f t="shared" si="132"/>
        <v>11.35</v>
      </c>
      <c r="AK357" s="156">
        <v>17</v>
      </c>
      <c r="AL357" s="156">
        <v>149</v>
      </c>
      <c r="AM357" s="177">
        <v>241</v>
      </c>
      <c r="AN357" s="234">
        <f t="shared" si="133"/>
        <v>11960</v>
      </c>
      <c r="AO357" s="188">
        <f t="shared" si="134"/>
        <v>44419</v>
      </c>
      <c r="AP357" s="187">
        <f t="shared" si="135"/>
        <v>3.713963210702341</v>
      </c>
      <c r="AQ357" s="156">
        <v>23</v>
      </c>
      <c r="AR357" s="156">
        <v>169</v>
      </c>
      <c r="AS357" s="241">
        <v>283</v>
      </c>
      <c r="AT357" s="123"/>
      <c r="AU357" s="85"/>
      <c r="AV357" s="123"/>
      <c r="AW357" s="123"/>
      <c r="AX357" s="123"/>
      <c r="AY357" s="123"/>
      <c r="AZ357" s="123"/>
      <c r="BA357" s="123"/>
      <c r="BB357" s="123"/>
      <c r="BC357" s="123"/>
      <c r="BD357" s="123"/>
      <c r="BE357" s="123"/>
      <c r="BW357"/>
      <c r="BX357"/>
      <c r="BY357"/>
    </row>
    <row r="358" spans="1:77" s="147" customFormat="1" ht="15.75" customHeight="1" x14ac:dyDescent="0.2">
      <c r="A358" s="177">
        <v>16</v>
      </c>
      <c r="B358" s="185" t="s">
        <v>2464</v>
      </c>
      <c r="C358" s="184" t="s">
        <v>1</v>
      </c>
      <c r="D358" s="81">
        <v>1930</v>
      </c>
      <c r="E358" s="184">
        <v>173</v>
      </c>
      <c r="F358" s="187">
        <f t="shared" si="127"/>
        <v>8.9637305699481862E-2</v>
      </c>
      <c r="G358" s="156">
        <v>33</v>
      </c>
      <c r="H358" s="156">
        <v>190</v>
      </c>
      <c r="I358" s="177">
        <v>307</v>
      </c>
      <c r="J358" s="81">
        <v>1955</v>
      </c>
      <c r="K358" s="188">
        <v>7788</v>
      </c>
      <c r="L358" s="187">
        <f t="shared" si="128"/>
        <v>3.983631713554987</v>
      </c>
      <c r="M358" s="156">
        <v>21</v>
      </c>
      <c r="N358" s="156">
        <v>163</v>
      </c>
      <c r="O358" s="177">
        <v>270</v>
      </c>
      <c r="P358" s="81">
        <v>1997</v>
      </c>
      <c r="Q358" s="165">
        <v>8483</v>
      </c>
      <c r="R358" s="167">
        <f t="shared" si="129"/>
        <v>4.2478718077115669</v>
      </c>
      <c r="S358" s="156">
        <v>21</v>
      </c>
      <c r="T358" s="156">
        <v>161</v>
      </c>
      <c r="U358" s="177">
        <v>265</v>
      </c>
      <c r="V358" s="81">
        <v>2060</v>
      </c>
      <c r="W358" s="116">
        <v>7848</v>
      </c>
      <c r="X358" s="169">
        <f t="shared" si="130"/>
        <v>3.8097087378640775</v>
      </c>
      <c r="Y358" s="156">
        <v>24</v>
      </c>
      <c r="Z358" s="156">
        <v>167</v>
      </c>
      <c r="AA358" s="177">
        <v>278</v>
      </c>
      <c r="AB358" s="213">
        <v>2084</v>
      </c>
      <c r="AC358" s="173">
        <v>7368</v>
      </c>
      <c r="AD358" s="169">
        <f t="shared" si="131"/>
        <v>3.5355086372360844</v>
      </c>
      <c r="AE358" s="156">
        <v>26</v>
      </c>
      <c r="AF358" s="156">
        <v>170</v>
      </c>
      <c r="AG358" s="177">
        <v>284</v>
      </c>
      <c r="AH358" s="254">
        <v>2105</v>
      </c>
      <c r="AI358" s="173">
        <v>7406</v>
      </c>
      <c r="AJ358" s="249">
        <f t="shared" si="132"/>
        <v>3.5182897862232778</v>
      </c>
      <c r="AK358" s="156">
        <v>27</v>
      </c>
      <c r="AL358" s="156">
        <v>173</v>
      </c>
      <c r="AM358" s="177">
        <v>286</v>
      </c>
      <c r="AN358" s="234">
        <f t="shared" si="133"/>
        <v>12131</v>
      </c>
      <c r="AO358" s="188">
        <f t="shared" si="134"/>
        <v>39066</v>
      </c>
      <c r="AP358" s="187">
        <f t="shared" si="135"/>
        <v>3.220344571758305</v>
      </c>
      <c r="AQ358" s="156">
        <v>24</v>
      </c>
      <c r="AR358" s="156">
        <v>172</v>
      </c>
      <c r="AS358" s="241">
        <v>286</v>
      </c>
      <c r="AT358" s="123"/>
      <c r="AU358" s="85"/>
      <c r="AV358" s="123"/>
      <c r="AW358" s="123"/>
      <c r="AX358" s="123"/>
      <c r="AY358" s="123"/>
      <c r="AZ358" s="123"/>
      <c r="BA358" s="123"/>
      <c r="BB358" s="123"/>
      <c r="BC358" s="123"/>
      <c r="BD358" s="123"/>
      <c r="BE358" s="123"/>
      <c r="BW358"/>
      <c r="BX358"/>
      <c r="BY358"/>
    </row>
    <row r="359" spans="1:77" s="147" customFormat="1" ht="15.75" customHeight="1" x14ac:dyDescent="0.2">
      <c r="A359" s="177">
        <v>16</v>
      </c>
      <c r="B359" s="185" t="s">
        <v>2504</v>
      </c>
      <c r="C359" s="184" t="s">
        <v>17</v>
      </c>
      <c r="D359" s="81">
        <v>3840</v>
      </c>
      <c r="E359" s="186">
        <v>10174</v>
      </c>
      <c r="F359" s="187">
        <f t="shared" si="127"/>
        <v>2.6494791666666666</v>
      </c>
      <c r="G359" s="156">
        <v>23</v>
      </c>
      <c r="H359" s="156">
        <v>167</v>
      </c>
      <c r="I359" s="177">
        <v>278</v>
      </c>
      <c r="J359" s="81">
        <v>4000</v>
      </c>
      <c r="K359" s="188">
        <v>22033</v>
      </c>
      <c r="L359" s="187">
        <f t="shared" si="128"/>
        <v>5.5082500000000003</v>
      </c>
      <c r="M359" s="156">
        <v>19</v>
      </c>
      <c r="N359" s="156">
        <v>154</v>
      </c>
      <c r="O359" s="177">
        <v>257</v>
      </c>
      <c r="P359" s="81">
        <v>4125</v>
      </c>
      <c r="Q359" s="165">
        <v>13833</v>
      </c>
      <c r="R359" s="167">
        <f t="shared" si="129"/>
        <v>3.3534545454545452</v>
      </c>
      <c r="S359" s="156">
        <v>23</v>
      </c>
      <c r="T359" s="156">
        <v>167</v>
      </c>
      <c r="U359" s="177">
        <v>275</v>
      </c>
      <c r="V359" s="81">
        <v>4251</v>
      </c>
      <c r="W359" s="116">
        <v>9096</v>
      </c>
      <c r="X359" s="169">
        <f t="shared" si="130"/>
        <v>2.1397318278052224</v>
      </c>
      <c r="Y359" s="156">
        <v>26</v>
      </c>
      <c r="Z359" s="156">
        <v>176</v>
      </c>
      <c r="AA359" s="177">
        <v>289</v>
      </c>
      <c r="AB359" s="213">
        <v>4270</v>
      </c>
      <c r="AC359" s="173">
        <v>6275</v>
      </c>
      <c r="AD359" s="169">
        <f t="shared" si="131"/>
        <v>1.4695550351288056</v>
      </c>
      <c r="AE359" s="156">
        <v>31</v>
      </c>
      <c r="AF359" s="156">
        <v>184</v>
      </c>
      <c r="AG359" s="177">
        <v>298</v>
      </c>
      <c r="AH359" s="254">
        <v>4362</v>
      </c>
      <c r="AI359" s="173">
        <v>5936</v>
      </c>
      <c r="AJ359" s="249">
        <f t="shared" si="132"/>
        <v>1.3608436497019716</v>
      </c>
      <c r="AK359" s="156">
        <v>32</v>
      </c>
      <c r="AL359" s="156">
        <v>182</v>
      </c>
      <c r="AM359" s="177">
        <v>295</v>
      </c>
      <c r="AN359" s="234">
        <f t="shared" si="133"/>
        <v>24848</v>
      </c>
      <c r="AO359" s="188">
        <f t="shared" si="134"/>
        <v>67347</v>
      </c>
      <c r="AP359" s="187">
        <f t="shared" si="135"/>
        <v>2.7103589826142951</v>
      </c>
      <c r="AQ359" s="156">
        <v>25</v>
      </c>
      <c r="AR359" s="156">
        <v>176</v>
      </c>
      <c r="AS359" s="241">
        <v>290</v>
      </c>
      <c r="AT359" s="123"/>
      <c r="AU359" s="85"/>
      <c r="AV359" s="123"/>
      <c r="AW359" s="123"/>
      <c r="AX359" s="123"/>
      <c r="AY359" s="123"/>
      <c r="AZ359" s="123"/>
      <c r="BA359" s="123"/>
      <c r="BB359" s="123"/>
      <c r="BC359" s="123"/>
      <c r="BD359" s="123"/>
      <c r="BE359" s="123"/>
      <c r="BW359"/>
      <c r="BX359"/>
      <c r="BY359"/>
    </row>
    <row r="360" spans="1:77" s="147" customFormat="1" ht="15.75" customHeight="1" x14ac:dyDescent="0.2">
      <c r="A360" s="177">
        <v>16</v>
      </c>
      <c r="B360" s="185" t="s">
        <v>2489</v>
      </c>
      <c r="C360" s="184" t="s">
        <v>61</v>
      </c>
      <c r="D360" s="81">
        <v>2598</v>
      </c>
      <c r="E360" s="186">
        <v>4810</v>
      </c>
      <c r="F360" s="187">
        <f t="shared" si="127"/>
        <v>1.8514241724403386</v>
      </c>
      <c r="G360" s="156">
        <v>26</v>
      </c>
      <c r="H360" s="156">
        <v>174</v>
      </c>
      <c r="I360" s="177">
        <v>287</v>
      </c>
      <c r="J360" s="81">
        <v>2651</v>
      </c>
      <c r="K360" s="188">
        <v>4133</v>
      </c>
      <c r="L360" s="187">
        <f t="shared" si="128"/>
        <v>1.5590343266691815</v>
      </c>
      <c r="M360" s="156">
        <v>29</v>
      </c>
      <c r="N360" s="156">
        <v>181</v>
      </c>
      <c r="O360" s="177">
        <v>293</v>
      </c>
      <c r="P360" s="81">
        <v>2706</v>
      </c>
      <c r="Q360" s="165">
        <v>3470</v>
      </c>
      <c r="R360" s="167">
        <f t="shared" si="129"/>
        <v>1.2823355506282335</v>
      </c>
      <c r="S360" s="156">
        <v>31</v>
      </c>
      <c r="T360" s="156">
        <v>184</v>
      </c>
      <c r="U360" s="177">
        <v>297</v>
      </c>
      <c r="V360" s="81">
        <v>2720</v>
      </c>
      <c r="W360" s="116">
        <v>3463</v>
      </c>
      <c r="X360" s="169">
        <f t="shared" si="130"/>
        <v>1.2731617647058824</v>
      </c>
      <c r="Y360" s="156">
        <v>31</v>
      </c>
      <c r="Z360" s="156">
        <v>183</v>
      </c>
      <c r="AA360" s="177">
        <v>296</v>
      </c>
      <c r="AB360" s="213">
        <v>2714</v>
      </c>
      <c r="AC360" s="173">
        <v>3290</v>
      </c>
      <c r="AD360" s="169">
        <f t="shared" si="131"/>
        <v>1.2122328666175386</v>
      </c>
      <c r="AE360" s="156">
        <v>32</v>
      </c>
      <c r="AF360" s="156">
        <v>186</v>
      </c>
      <c r="AG360" s="177">
        <v>300</v>
      </c>
      <c r="AH360" s="254">
        <v>2228</v>
      </c>
      <c r="AI360" s="173">
        <v>20737</v>
      </c>
      <c r="AJ360" s="249">
        <f t="shared" si="132"/>
        <v>9.3074506283662473</v>
      </c>
      <c r="AK360" s="156">
        <v>21</v>
      </c>
      <c r="AL360" s="156">
        <v>154</v>
      </c>
      <c r="AM360" s="177">
        <v>253</v>
      </c>
      <c r="AN360" s="234">
        <f t="shared" si="133"/>
        <v>15617</v>
      </c>
      <c r="AO360" s="188">
        <f t="shared" si="134"/>
        <v>39903</v>
      </c>
      <c r="AP360" s="187">
        <f t="shared" si="135"/>
        <v>2.55510021130819</v>
      </c>
      <c r="AQ360" s="156">
        <v>26</v>
      </c>
      <c r="AR360" s="156">
        <v>178</v>
      </c>
      <c r="AS360" s="241">
        <v>292</v>
      </c>
      <c r="AT360" s="123"/>
      <c r="AU360" s="85"/>
      <c r="AV360" s="123"/>
      <c r="AW360" s="123"/>
      <c r="AX360" s="123"/>
      <c r="AY360" s="123"/>
      <c r="AZ360" s="123"/>
      <c r="BA360" s="123"/>
      <c r="BB360" s="123"/>
      <c r="BC360" s="123"/>
      <c r="BD360" s="123"/>
      <c r="BE360" s="123"/>
      <c r="BW360"/>
      <c r="BX360"/>
      <c r="BY360"/>
    </row>
    <row r="361" spans="1:77" s="147" customFormat="1" ht="15.75" customHeight="1" x14ac:dyDescent="0.2">
      <c r="A361" s="177">
        <v>16</v>
      </c>
      <c r="B361" s="185" t="s">
        <v>2505</v>
      </c>
      <c r="C361" s="184" t="s">
        <v>17</v>
      </c>
      <c r="D361" s="81">
        <v>7001</v>
      </c>
      <c r="E361" s="186">
        <v>2000</v>
      </c>
      <c r="F361" s="187">
        <f t="shared" si="127"/>
        <v>0.28567347521782605</v>
      </c>
      <c r="G361" s="156">
        <v>29</v>
      </c>
      <c r="H361" s="156">
        <v>185</v>
      </c>
      <c r="I361" s="177">
        <v>302</v>
      </c>
      <c r="J361" s="81">
        <v>7264</v>
      </c>
      <c r="K361" s="188">
        <v>14445</v>
      </c>
      <c r="L361" s="187">
        <f t="shared" si="128"/>
        <v>1.9885737885462555</v>
      </c>
      <c r="M361" s="156">
        <v>27</v>
      </c>
      <c r="N361" s="156">
        <v>176</v>
      </c>
      <c r="O361" s="177">
        <v>288</v>
      </c>
      <c r="P361" s="81">
        <v>7408</v>
      </c>
      <c r="Q361" s="165">
        <v>14781</v>
      </c>
      <c r="R361" s="167">
        <f t="shared" si="129"/>
        <v>1.9952753779697625</v>
      </c>
      <c r="S361" s="156">
        <v>28</v>
      </c>
      <c r="T361" s="156">
        <v>176</v>
      </c>
      <c r="U361" s="177">
        <v>287</v>
      </c>
      <c r="V361" s="81">
        <v>7544</v>
      </c>
      <c r="W361" s="116">
        <v>12098</v>
      </c>
      <c r="X361" s="169">
        <f t="shared" si="130"/>
        <v>1.6036585365853659</v>
      </c>
      <c r="Y361" s="156">
        <v>30</v>
      </c>
      <c r="Z361" s="156">
        <v>180</v>
      </c>
      <c r="AA361" s="177">
        <v>293</v>
      </c>
      <c r="AB361" s="213">
        <v>7549</v>
      </c>
      <c r="AC361" s="173">
        <v>67150</v>
      </c>
      <c r="AD361" s="169">
        <f t="shared" si="131"/>
        <v>8.8952179096569086</v>
      </c>
      <c r="AE361" s="156">
        <v>22</v>
      </c>
      <c r="AF361" s="156">
        <v>155</v>
      </c>
      <c r="AG361" s="177">
        <v>255</v>
      </c>
      <c r="AH361" s="254">
        <v>7760</v>
      </c>
      <c r="AI361" s="173">
        <v>300</v>
      </c>
      <c r="AJ361" s="249">
        <f t="shared" si="132"/>
        <v>3.8659793814432991E-2</v>
      </c>
      <c r="AK361" s="156">
        <v>37</v>
      </c>
      <c r="AL361" s="156">
        <v>192</v>
      </c>
      <c r="AM361" s="177">
        <v>307</v>
      </c>
      <c r="AN361" s="234">
        <f t="shared" si="133"/>
        <v>44526</v>
      </c>
      <c r="AO361" s="188">
        <f t="shared" si="134"/>
        <v>110774</v>
      </c>
      <c r="AP361" s="187">
        <f t="shared" si="135"/>
        <v>2.4878497956250283</v>
      </c>
      <c r="AQ361" s="156">
        <v>27</v>
      </c>
      <c r="AR361" s="156">
        <v>179</v>
      </c>
      <c r="AS361" s="241">
        <v>293</v>
      </c>
      <c r="AT361" s="123"/>
      <c r="AU361" s="85"/>
      <c r="AV361" s="123"/>
      <c r="AW361" s="123"/>
      <c r="AX361" s="123"/>
      <c r="AY361" s="123"/>
      <c r="AZ361" s="123"/>
      <c r="BA361" s="123"/>
      <c r="BB361" s="123"/>
      <c r="BC361" s="123"/>
      <c r="BD361" s="123"/>
      <c r="BE361" s="123"/>
      <c r="BW361"/>
      <c r="BX361"/>
      <c r="BY361"/>
    </row>
    <row r="362" spans="1:77" s="147" customFormat="1" ht="15.75" customHeight="1" x14ac:dyDescent="0.2">
      <c r="A362" s="177">
        <v>16</v>
      </c>
      <c r="B362" s="185" t="s">
        <v>2502</v>
      </c>
      <c r="C362" s="184" t="s">
        <v>17</v>
      </c>
      <c r="D362" s="81">
        <v>5095</v>
      </c>
      <c r="E362" s="186">
        <v>14015</v>
      </c>
      <c r="F362" s="187">
        <f t="shared" si="127"/>
        <v>2.7507360157016683</v>
      </c>
      <c r="G362" s="156">
        <v>22</v>
      </c>
      <c r="H362" s="156">
        <v>166</v>
      </c>
      <c r="I362" s="177">
        <v>277</v>
      </c>
      <c r="J362" s="81">
        <v>5510</v>
      </c>
      <c r="K362" s="188">
        <v>14921</v>
      </c>
      <c r="L362" s="187">
        <f t="shared" si="128"/>
        <v>2.7079854809437385</v>
      </c>
      <c r="M362" s="156">
        <v>23</v>
      </c>
      <c r="N362" s="156">
        <v>169</v>
      </c>
      <c r="O362" s="177">
        <v>279</v>
      </c>
      <c r="P362" s="81">
        <v>5802</v>
      </c>
      <c r="Q362" s="165">
        <v>9586</v>
      </c>
      <c r="R362" s="167">
        <f t="shared" si="129"/>
        <v>1.6521889003791796</v>
      </c>
      <c r="S362" s="156">
        <v>30</v>
      </c>
      <c r="T362" s="156">
        <v>180</v>
      </c>
      <c r="U362" s="177">
        <v>292</v>
      </c>
      <c r="V362" s="81">
        <v>6094</v>
      </c>
      <c r="W362" s="116">
        <v>11484</v>
      </c>
      <c r="X362" s="169">
        <f t="shared" si="130"/>
        <v>1.8844765342960288</v>
      </c>
      <c r="Y362" s="156">
        <v>28</v>
      </c>
      <c r="Z362" s="156">
        <v>178</v>
      </c>
      <c r="AA362" s="177">
        <v>291</v>
      </c>
      <c r="AB362" s="213">
        <v>6335</v>
      </c>
      <c r="AC362" s="173">
        <v>19278</v>
      </c>
      <c r="AD362" s="169">
        <f t="shared" si="131"/>
        <v>3.0430939226519338</v>
      </c>
      <c r="AE362" s="156">
        <v>27</v>
      </c>
      <c r="AF362" s="156">
        <v>175</v>
      </c>
      <c r="AG362" s="177">
        <v>289</v>
      </c>
      <c r="AH362" s="254">
        <v>6488</v>
      </c>
      <c r="AI362" s="173">
        <v>14888</v>
      </c>
      <c r="AJ362" s="249">
        <f t="shared" si="132"/>
        <v>2.2946979038224415</v>
      </c>
      <c r="AK362" s="156">
        <v>28</v>
      </c>
      <c r="AL362" s="156">
        <v>177</v>
      </c>
      <c r="AM362" s="177">
        <v>290</v>
      </c>
      <c r="AN362" s="234">
        <f t="shared" si="133"/>
        <v>35324</v>
      </c>
      <c r="AO362" s="188">
        <f t="shared" si="134"/>
        <v>84172</v>
      </c>
      <c r="AP362" s="187">
        <f t="shared" si="135"/>
        <v>2.3828558487147546</v>
      </c>
      <c r="AQ362" s="156">
        <v>28</v>
      </c>
      <c r="AR362" s="156">
        <v>180</v>
      </c>
      <c r="AS362" s="241">
        <v>294</v>
      </c>
      <c r="AT362" s="123"/>
      <c r="AU362" s="85"/>
      <c r="AV362" s="123"/>
      <c r="AW362" s="123"/>
      <c r="AX362" s="123"/>
      <c r="AY362" s="123"/>
      <c r="AZ362" s="123"/>
      <c r="BA362" s="123"/>
      <c r="BB362" s="123"/>
      <c r="BC362" s="123"/>
      <c r="BD362" s="123"/>
      <c r="BE362" s="123"/>
      <c r="BW362"/>
      <c r="BX362"/>
      <c r="BY362"/>
    </row>
    <row r="363" spans="1:77" s="147" customFormat="1" ht="15.75" customHeight="1" x14ac:dyDescent="0.2">
      <c r="A363" s="177">
        <v>16</v>
      </c>
      <c r="B363" s="185" t="s">
        <v>2459</v>
      </c>
      <c r="C363" s="184" t="s">
        <v>2738</v>
      </c>
      <c r="D363" s="81">
        <v>2327</v>
      </c>
      <c r="E363" s="186">
        <v>8357</v>
      </c>
      <c r="F363" s="187">
        <f t="shared" si="127"/>
        <v>3.5913192952299098</v>
      </c>
      <c r="G363" s="156">
        <v>20</v>
      </c>
      <c r="H363" s="156">
        <v>160</v>
      </c>
      <c r="I363" s="177">
        <v>270</v>
      </c>
      <c r="J363" s="81">
        <v>2346</v>
      </c>
      <c r="K363" s="188">
        <v>4803</v>
      </c>
      <c r="L363" s="187">
        <f t="shared" si="128"/>
        <v>2.047314578005115</v>
      </c>
      <c r="M363" s="156">
        <v>25</v>
      </c>
      <c r="N363" s="156">
        <v>174</v>
      </c>
      <c r="O363" s="177">
        <v>286</v>
      </c>
      <c r="P363" s="81">
        <v>2335</v>
      </c>
      <c r="Q363" s="165">
        <v>4367</v>
      </c>
      <c r="R363" s="167">
        <f t="shared" si="129"/>
        <v>1.8702355460385438</v>
      </c>
      <c r="S363" s="156">
        <v>29</v>
      </c>
      <c r="T363" s="156">
        <v>177</v>
      </c>
      <c r="U363" s="177">
        <v>288</v>
      </c>
      <c r="V363" s="81">
        <v>2379</v>
      </c>
      <c r="W363" s="116">
        <v>9101</v>
      </c>
      <c r="X363" s="169">
        <f t="shared" si="130"/>
        <v>3.8255569567044976</v>
      </c>
      <c r="Y363" s="156">
        <v>23</v>
      </c>
      <c r="Z363" s="156">
        <v>166</v>
      </c>
      <c r="AA363" s="177">
        <v>277</v>
      </c>
      <c r="AB363" s="213">
        <v>2370</v>
      </c>
      <c r="AC363" s="173">
        <v>0</v>
      </c>
      <c r="AD363" s="169">
        <f t="shared" si="131"/>
        <v>0</v>
      </c>
      <c r="AE363" s="156">
        <v>38</v>
      </c>
      <c r="AF363" s="156">
        <v>193</v>
      </c>
      <c r="AG363" s="177">
        <v>308</v>
      </c>
      <c r="AH363" s="254">
        <v>2386</v>
      </c>
      <c r="AI363" s="173">
        <v>25</v>
      </c>
      <c r="AJ363" s="249">
        <f t="shared" si="132"/>
        <v>1.0477787091366304E-2</v>
      </c>
      <c r="AK363" s="156">
        <v>39</v>
      </c>
      <c r="AL363" s="156">
        <v>194</v>
      </c>
      <c r="AM363" s="177">
        <v>309</v>
      </c>
      <c r="AN363" s="234">
        <f t="shared" si="133"/>
        <v>14143</v>
      </c>
      <c r="AO363" s="188">
        <f t="shared" si="134"/>
        <v>26653</v>
      </c>
      <c r="AP363" s="187">
        <f t="shared" si="135"/>
        <v>1.884536519833133</v>
      </c>
      <c r="AQ363" s="156">
        <v>29</v>
      </c>
      <c r="AR363" s="156">
        <v>182</v>
      </c>
      <c r="AS363" s="241">
        <v>297</v>
      </c>
      <c r="AT363" s="123"/>
      <c r="AU363" s="85"/>
      <c r="AV363" s="123"/>
      <c r="AW363" s="123"/>
      <c r="AX363" s="123"/>
      <c r="AY363" s="123"/>
      <c r="AZ363" s="123"/>
      <c r="BA363" s="123"/>
      <c r="BB363" s="123"/>
      <c r="BC363" s="123"/>
      <c r="BD363" s="123"/>
      <c r="BE363" s="123"/>
      <c r="BW363"/>
      <c r="BX363"/>
      <c r="BY363"/>
    </row>
    <row r="364" spans="1:77" s="147" customFormat="1" ht="15.75" customHeight="1" x14ac:dyDescent="0.2">
      <c r="A364" s="177">
        <v>16</v>
      </c>
      <c r="B364" s="185" t="s">
        <v>2513</v>
      </c>
      <c r="C364" s="184" t="s">
        <v>2697</v>
      </c>
      <c r="D364" s="81">
        <v>2145</v>
      </c>
      <c r="E364" s="184">
        <v>0</v>
      </c>
      <c r="F364" s="187">
        <f t="shared" si="127"/>
        <v>0</v>
      </c>
      <c r="G364" s="156">
        <v>34</v>
      </c>
      <c r="H364" s="156">
        <v>191</v>
      </c>
      <c r="I364" s="177">
        <v>309</v>
      </c>
      <c r="J364" s="81">
        <v>2151</v>
      </c>
      <c r="K364" s="188">
        <v>0</v>
      </c>
      <c r="L364" s="187">
        <f t="shared" si="128"/>
        <v>0</v>
      </c>
      <c r="M364" s="156">
        <v>34</v>
      </c>
      <c r="N364" s="156">
        <v>190</v>
      </c>
      <c r="O364" s="177">
        <v>307</v>
      </c>
      <c r="P364" s="81">
        <v>2131</v>
      </c>
      <c r="Q364" s="165">
        <v>0</v>
      </c>
      <c r="R364" s="167">
        <f t="shared" si="129"/>
        <v>0</v>
      </c>
      <c r="S364" s="156">
        <v>37</v>
      </c>
      <c r="T364" s="156">
        <v>191</v>
      </c>
      <c r="U364" s="177">
        <v>308</v>
      </c>
      <c r="V364" s="81">
        <v>2164</v>
      </c>
      <c r="W364" s="116">
        <v>12207</v>
      </c>
      <c r="X364" s="169">
        <f t="shared" si="130"/>
        <v>5.6409426987061</v>
      </c>
      <c r="Y364" s="156">
        <v>22</v>
      </c>
      <c r="Z364" s="156">
        <v>158</v>
      </c>
      <c r="AA364" s="177">
        <v>266</v>
      </c>
      <c r="AB364" s="213">
        <v>2157</v>
      </c>
      <c r="AC364" s="173">
        <v>10709</v>
      </c>
      <c r="AD364" s="169">
        <f t="shared" si="131"/>
        <v>4.964765878535002</v>
      </c>
      <c r="AE364" s="156">
        <v>25</v>
      </c>
      <c r="AF364" s="156">
        <v>163</v>
      </c>
      <c r="AG364" s="177">
        <v>274</v>
      </c>
      <c r="AH364" s="254">
        <v>2143</v>
      </c>
      <c r="AI364" s="173">
        <v>74</v>
      </c>
      <c r="AJ364" s="249">
        <f t="shared" si="132"/>
        <v>3.453103126458236E-2</v>
      </c>
      <c r="AK364" s="156">
        <v>38</v>
      </c>
      <c r="AL364" s="156">
        <v>193</v>
      </c>
      <c r="AM364" s="177">
        <v>308</v>
      </c>
      <c r="AN364" s="234">
        <f t="shared" si="133"/>
        <v>12891</v>
      </c>
      <c r="AO364" s="188">
        <f t="shared" si="134"/>
        <v>22990</v>
      </c>
      <c r="AP364" s="187">
        <f t="shared" si="135"/>
        <v>1.7834147855092701</v>
      </c>
      <c r="AQ364" s="156">
        <v>30</v>
      </c>
      <c r="AR364" s="156">
        <v>183</v>
      </c>
      <c r="AS364" s="241">
        <v>298</v>
      </c>
      <c r="AT364" s="123"/>
      <c r="AU364" s="85"/>
      <c r="AV364" s="123"/>
      <c r="AW364" s="123"/>
      <c r="AX364" s="123"/>
      <c r="AY364" s="123"/>
      <c r="AZ364" s="123"/>
      <c r="BA364" s="123"/>
      <c r="BB364" s="123"/>
      <c r="BC364" s="123"/>
      <c r="BD364" s="123"/>
      <c r="BE364" s="123"/>
      <c r="BW364"/>
      <c r="BX364"/>
      <c r="BY364"/>
    </row>
    <row r="365" spans="1:77" s="147" customFormat="1" ht="15.75" customHeight="1" x14ac:dyDescent="0.2">
      <c r="A365" s="177">
        <v>16</v>
      </c>
      <c r="B365" s="185" t="s">
        <v>2514</v>
      </c>
      <c r="C365" s="184" t="s">
        <v>2697</v>
      </c>
      <c r="D365" s="81">
        <v>2571</v>
      </c>
      <c r="E365" s="184">
        <v>0</v>
      </c>
      <c r="F365" s="187">
        <f t="shared" si="127"/>
        <v>0</v>
      </c>
      <c r="G365" s="156">
        <v>34</v>
      </c>
      <c r="H365" s="156">
        <v>191</v>
      </c>
      <c r="I365" s="177">
        <v>309</v>
      </c>
      <c r="J365" s="81">
        <v>2553</v>
      </c>
      <c r="K365" s="188">
        <v>2711</v>
      </c>
      <c r="L365" s="187">
        <f t="shared" si="128"/>
        <v>1.0618879749314531</v>
      </c>
      <c r="M365" s="156">
        <v>31</v>
      </c>
      <c r="N365" s="156">
        <v>185</v>
      </c>
      <c r="O365" s="177">
        <v>299</v>
      </c>
      <c r="P365" s="81">
        <v>2553</v>
      </c>
      <c r="Q365" s="165">
        <v>5716</v>
      </c>
      <c r="R365" s="167">
        <f t="shared" si="129"/>
        <v>2.2389345867606738</v>
      </c>
      <c r="S365" s="156">
        <v>25</v>
      </c>
      <c r="T365" s="156">
        <v>173</v>
      </c>
      <c r="U365" s="177">
        <v>283</v>
      </c>
      <c r="V365" s="81">
        <v>2581</v>
      </c>
      <c r="W365" s="116">
        <v>5140</v>
      </c>
      <c r="X365" s="169">
        <f t="shared" si="130"/>
        <v>1.9914761720263463</v>
      </c>
      <c r="Y365" s="156">
        <v>27</v>
      </c>
      <c r="Z365" s="156">
        <v>177</v>
      </c>
      <c r="AA365" s="177">
        <v>290</v>
      </c>
      <c r="AB365" s="213">
        <v>2602</v>
      </c>
      <c r="AC365" s="173">
        <v>4940</v>
      </c>
      <c r="AD365" s="169">
        <f t="shared" si="131"/>
        <v>1.8985395849346656</v>
      </c>
      <c r="AE365" s="156">
        <v>29</v>
      </c>
      <c r="AF365" s="156">
        <v>181</v>
      </c>
      <c r="AG365" s="177">
        <v>295</v>
      </c>
      <c r="AH365" s="254">
        <v>2609</v>
      </c>
      <c r="AI365" s="173">
        <v>4839</v>
      </c>
      <c r="AJ365" s="249">
        <f t="shared" si="132"/>
        <v>1.854733614411652</v>
      </c>
      <c r="AK365" s="156">
        <v>30</v>
      </c>
      <c r="AL365" s="156">
        <v>180</v>
      </c>
      <c r="AM365" s="177">
        <v>293</v>
      </c>
      <c r="AN365" s="234">
        <f t="shared" si="133"/>
        <v>15469</v>
      </c>
      <c r="AO365" s="188">
        <f t="shared" si="134"/>
        <v>23346</v>
      </c>
      <c r="AP365" s="187">
        <f t="shared" si="135"/>
        <v>1.5092119723317603</v>
      </c>
      <c r="AQ365" s="156">
        <v>31</v>
      </c>
      <c r="AR365" s="156">
        <v>185</v>
      </c>
      <c r="AS365" s="241">
        <v>300</v>
      </c>
      <c r="AT365" s="123"/>
      <c r="AU365" s="85"/>
      <c r="AV365" s="123"/>
      <c r="AW365" s="123"/>
      <c r="AX365" s="123"/>
      <c r="AY365" s="123"/>
      <c r="AZ365" s="123"/>
      <c r="BA365" s="123"/>
      <c r="BB365" s="123"/>
      <c r="BC365" s="123"/>
      <c r="BD365" s="123"/>
      <c r="BE365" s="123"/>
      <c r="BW365"/>
      <c r="BX365"/>
      <c r="BY365"/>
    </row>
    <row r="366" spans="1:77" s="147" customFormat="1" ht="15.75" customHeight="1" x14ac:dyDescent="0.2">
      <c r="A366" s="177">
        <v>16</v>
      </c>
      <c r="B366" s="185" t="s">
        <v>2527</v>
      </c>
      <c r="C366" s="184" t="s">
        <v>2703</v>
      </c>
      <c r="D366" s="81">
        <v>4174</v>
      </c>
      <c r="E366" s="186">
        <v>2811</v>
      </c>
      <c r="F366" s="187">
        <f t="shared" si="127"/>
        <v>0.6734547196933397</v>
      </c>
      <c r="G366" s="156">
        <v>28</v>
      </c>
      <c r="H366" s="156">
        <v>182</v>
      </c>
      <c r="I366" s="177">
        <v>298</v>
      </c>
      <c r="J366" s="81">
        <v>4143</v>
      </c>
      <c r="K366" s="188">
        <v>2668</v>
      </c>
      <c r="L366" s="187">
        <f t="shared" si="128"/>
        <v>0.64397779386917697</v>
      </c>
      <c r="M366" s="156">
        <v>32</v>
      </c>
      <c r="N366" s="156">
        <v>188</v>
      </c>
      <c r="O366" s="177">
        <v>303</v>
      </c>
      <c r="P366" s="81">
        <v>3612</v>
      </c>
      <c r="Q366" s="165">
        <v>26030</v>
      </c>
      <c r="R366" s="167">
        <f t="shared" si="129"/>
        <v>7.2065337763012183</v>
      </c>
      <c r="S366" s="156">
        <v>19</v>
      </c>
      <c r="T366" s="156">
        <v>151</v>
      </c>
      <c r="U366" s="177">
        <v>253</v>
      </c>
      <c r="V366" s="81">
        <v>3594</v>
      </c>
      <c r="W366" s="116">
        <v>0</v>
      </c>
      <c r="X366" s="169">
        <f t="shared" si="130"/>
        <v>0</v>
      </c>
      <c r="Y366" s="156">
        <v>38</v>
      </c>
      <c r="Z366" s="156">
        <v>195</v>
      </c>
      <c r="AA366" s="177">
        <v>310</v>
      </c>
      <c r="AB366" s="213">
        <v>3579</v>
      </c>
      <c r="AC366" s="173">
        <v>1291</v>
      </c>
      <c r="AD366" s="169">
        <f t="shared" si="131"/>
        <v>0.36071528359877059</v>
      </c>
      <c r="AE366" s="156">
        <v>35</v>
      </c>
      <c r="AF366" s="156">
        <v>191</v>
      </c>
      <c r="AG366" s="177">
        <v>305</v>
      </c>
      <c r="AH366" s="254">
        <v>3558</v>
      </c>
      <c r="AI366" s="173">
        <v>0</v>
      </c>
      <c r="AJ366" s="249">
        <f t="shared" si="132"/>
        <v>0</v>
      </c>
      <c r="AK366" s="156">
        <v>40</v>
      </c>
      <c r="AL366" s="156">
        <v>194</v>
      </c>
      <c r="AM366" s="177">
        <v>310</v>
      </c>
      <c r="AN366" s="234">
        <f t="shared" si="133"/>
        <v>22660</v>
      </c>
      <c r="AO366" s="188">
        <f t="shared" si="134"/>
        <v>32800</v>
      </c>
      <c r="AP366" s="187">
        <f t="shared" si="135"/>
        <v>1.4474845542806707</v>
      </c>
      <c r="AQ366" s="156">
        <v>32</v>
      </c>
      <c r="AR366" s="156">
        <v>186</v>
      </c>
      <c r="AS366" s="241">
        <v>301</v>
      </c>
      <c r="AT366" s="123"/>
      <c r="AU366" s="85"/>
      <c r="AV366" s="123"/>
      <c r="AW366" s="123"/>
      <c r="AX366" s="123"/>
      <c r="AY366" s="123"/>
      <c r="AZ366" s="123"/>
      <c r="BA366" s="123"/>
      <c r="BB366" s="123"/>
      <c r="BC366" s="123"/>
      <c r="BD366" s="123"/>
      <c r="BE366" s="123"/>
      <c r="BW366"/>
      <c r="BX366"/>
      <c r="BY366"/>
    </row>
    <row r="367" spans="1:77" s="184" customFormat="1" ht="15.75" customHeight="1" x14ac:dyDescent="0.15">
      <c r="A367" s="177">
        <v>16</v>
      </c>
      <c r="B367" s="185" t="s">
        <v>2472</v>
      </c>
      <c r="C367" s="184" t="s">
        <v>10</v>
      </c>
      <c r="D367" s="81">
        <v>2093</v>
      </c>
      <c r="E367" s="184">
        <v>0</v>
      </c>
      <c r="F367" s="187">
        <f t="shared" ref="F367:F398" si="136">E367/D367</f>
        <v>0</v>
      </c>
      <c r="G367" s="156">
        <v>34</v>
      </c>
      <c r="H367" s="156">
        <v>191</v>
      </c>
      <c r="I367" s="177">
        <v>309</v>
      </c>
      <c r="J367" s="81">
        <v>2102</v>
      </c>
      <c r="K367" s="188">
        <v>0</v>
      </c>
      <c r="L367" s="187">
        <f t="shared" ref="L367:L398" si="137">K367/J367</f>
        <v>0</v>
      </c>
      <c r="M367" s="156">
        <v>34</v>
      </c>
      <c r="N367" s="156">
        <v>190</v>
      </c>
      <c r="O367" s="177">
        <v>307</v>
      </c>
      <c r="P367" s="81">
        <v>2121</v>
      </c>
      <c r="Q367" s="165">
        <v>4687</v>
      </c>
      <c r="R367" s="167">
        <f t="shared" ref="R367:R398" si="138">Q367/P367</f>
        <v>2.2098066949552098</v>
      </c>
      <c r="S367" s="156">
        <v>26</v>
      </c>
      <c r="T367" s="156">
        <v>174</v>
      </c>
      <c r="U367" s="177">
        <v>284</v>
      </c>
      <c r="V367" s="81">
        <v>2116</v>
      </c>
      <c r="W367" s="116">
        <v>2539</v>
      </c>
      <c r="X367" s="169">
        <f t="shared" ref="X367:X398" si="139">W367/V367</f>
        <v>1.199905482041588</v>
      </c>
      <c r="Y367" s="156">
        <v>32</v>
      </c>
      <c r="Z367" s="156">
        <v>184</v>
      </c>
      <c r="AA367" s="177">
        <v>297</v>
      </c>
      <c r="AB367" s="213">
        <v>2147</v>
      </c>
      <c r="AC367" s="173">
        <v>4808</v>
      </c>
      <c r="AD367" s="169">
        <f t="shared" ref="AD367:AD398" si="140">AC367/AB367</f>
        <v>2.2394038192827201</v>
      </c>
      <c r="AE367" s="156">
        <v>28</v>
      </c>
      <c r="AF367" s="156">
        <v>180</v>
      </c>
      <c r="AG367" s="177">
        <v>294</v>
      </c>
      <c r="AH367" s="254">
        <v>2049</v>
      </c>
      <c r="AI367" s="173">
        <v>4654</v>
      </c>
      <c r="AJ367" s="249">
        <f t="shared" ref="AJ367:AJ398" si="141">AI367/AH367</f>
        <v>2.2713518789653491</v>
      </c>
      <c r="AK367" s="156">
        <v>29</v>
      </c>
      <c r="AL367" s="156">
        <v>178</v>
      </c>
      <c r="AM367" s="177">
        <v>291</v>
      </c>
      <c r="AN367" s="234">
        <f t="shared" ref="AN367:AN390" si="142">D367+J367+P367+V367+AB367+AH367</f>
        <v>12628</v>
      </c>
      <c r="AO367" s="188">
        <f t="shared" ref="AO367:AO390" si="143">E367+K367+Q367+W367+AC367+AI367</f>
        <v>16688</v>
      </c>
      <c r="AP367" s="187">
        <f t="shared" ref="AP367:AP398" si="144">AO367/AN367</f>
        <v>1.3215077605321508</v>
      </c>
      <c r="AQ367" s="156">
        <v>33</v>
      </c>
      <c r="AR367" s="156">
        <v>188</v>
      </c>
      <c r="AS367" s="241">
        <v>303</v>
      </c>
      <c r="AT367" s="123"/>
      <c r="AU367" s="85"/>
    </row>
    <row r="368" spans="1:77" s="147" customFormat="1" ht="15.75" customHeight="1" x14ac:dyDescent="0.2">
      <c r="A368" s="177">
        <v>16</v>
      </c>
      <c r="B368" s="185" t="s">
        <v>2481</v>
      </c>
      <c r="C368" s="184" t="s">
        <v>69</v>
      </c>
      <c r="D368" s="81">
        <v>2448</v>
      </c>
      <c r="E368" s="184">
        <v>661</v>
      </c>
      <c r="F368" s="187">
        <f t="shared" si="136"/>
        <v>0.27001633986928103</v>
      </c>
      <c r="G368" s="156">
        <v>30</v>
      </c>
      <c r="H368" s="156">
        <v>186</v>
      </c>
      <c r="I368" s="177">
        <v>303</v>
      </c>
      <c r="J368" s="81">
        <v>2477</v>
      </c>
      <c r="K368" s="188">
        <v>617</v>
      </c>
      <c r="L368" s="187">
        <f t="shared" si="137"/>
        <v>0.24909164311667339</v>
      </c>
      <c r="M368" s="156">
        <v>33</v>
      </c>
      <c r="N368" s="156">
        <v>190</v>
      </c>
      <c r="O368" s="177">
        <v>306</v>
      </c>
      <c r="P368" s="81">
        <v>2535</v>
      </c>
      <c r="Q368" s="165">
        <v>573</v>
      </c>
      <c r="R368" s="167">
        <f t="shared" si="138"/>
        <v>0.22603550295857988</v>
      </c>
      <c r="S368" s="156">
        <v>34</v>
      </c>
      <c r="T368" s="156">
        <v>189</v>
      </c>
      <c r="U368" s="177">
        <v>305</v>
      </c>
      <c r="V368" s="81">
        <v>2576</v>
      </c>
      <c r="W368" s="116">
        <v>530</v>
      </c>
      <c r="X368" s="169">
        <f t="shared" si="139"/>
        <v>0.20574534161490685</v>
      </c>
      <c r="Y368" s="156">
        <v>35</v>
      </c>
      <c r="Z368" s="156">
        <v>192</v>
      </c>
      <c r="AA368" s="177">
        <v>306</v>
      </c>
      <c r="AB368" s="213">
        <v>2572</v>
      </c>
      <c r="AC368" s="173">
        <v>300</v>
      </c>
      <c r="AD368" s="169">
        <f t="shared" si="140"/>
        <v>0.1166407465007776</v>
      </c>
      <c r="AE368" s="156">
        <v>36</v>
      </c>
      <c r="AF368" s="156">
        <v>192</v>
      </c>
      <c r="AG368" s="177">
        <v>306</v>
      </c>
      <c r="AH368" s="254">
        <v>2579</v>
      </c>
      <c r="AI368" s="173">
        <v>17103</v>
      </c>
      <c r="AJ368" s="249">
        <f t="shared" si="141"/>
        <v>6.6316401706087627</v>
      </c>
      <c r="AK368" s="156">
        <v>25</v>
      </c>
      <c r="AL368" s="156">
        <v>162</v>
      </c>
      <c r="AM368" s="177">
        <v>270</v>
      </c>
      <c r="AN368" s="234">
        <f t="shared" si="142"/>
        <v>15187</v>
      </c>
      <c r="AO368" s="188">
        <f t="shared" si="143"/>
        <v>19784</v>
      </c>
      <c r="AP368" s="187">
        <f t="shared" si="144"/>
        <v>1.3026930927767169</v>
      </c>
      <c r="AQ368" s="156">
        <v>34</v>
      </c>
      <c r="AR368" s="156">
        <v>189</v>
      </c>
      <c r="AS368" s="241">
        <v>304</v>
      </c>
      <c r="AT368" s="123"/>
      <c r="AU368" s="85"/>
      <c r="AV368" s="123"/>
      <c r="AW368" s="123"/>
      <c r="AX368" s="123"/>
      <c r="AY368" s="123"/>
      <c r="AZ368" s="123"/>
      <c r="BA368" s="123"/>
      <c r="BB368" s="123"/>
      <c r="BC368" s="123"/>
      <c r="BD368" s="123"/>
      <c r="BE368" s="123"/>
      <c r="BW368"/>
      <c r="BX368"/>
      <c r="BY368"/>
    </row>
    <row r="369" spans="1:77" s="147" customFormat="1" ht="15.75" customHeight="1" x14ac:dyDescent="0.2">
      <c r="A369" s="177">
        <v>16</v>
      </c>
      <c r="B369" s="185" t="s">
        <v>2483</v>
      </c>
      <c r="C369" s="184" t="s">
        <v>69</v>
      </c>
      <c r="D369" s="81">
        <v>2117</v>
      </c>
      <c r="E369" s="184">
        <v>0</v>
      </c>
      <c r="F369" s="187">
        <f t="shared" si="136"/>
        <v>0</v>
      </c>
      <c r="G369" s="156">
        <v>34</v>
      </c>
      <c r="H369" s="156">
        <v>191</v>
      </c>
      <c r="I369" s="177">
        <v>309</v>
      </c>
      <c r="J369" s="81">
        <v>2138</v>
      </c>
      <c r="K369" s="188">
        <v>0</v>
      </c>
      <c r="L369" s="187">
        <f t="shared" si="137"/>
        <v>0</v>
      </c>
      <c r="M369" s="156">
        <v>34</v>
      </c>
      <c r="N369" s="156">
        <v>190</v>
      </c>
      <c r="O369" s="177">
        <v>307</v>
      </c>
      <c r="P369" s="81">
        <v>2218</v>
      </c>
      <c r="Q369" s="165">
        <v>0</v>
      </c>
      <c r="R369" s="167">
        <f t="shared" si="138"/>
        <v>0</v>
      </c>
      <c r="S369" s="156">
        <v>37</v>
      </c>
      <c r="T369" s="156">
        <v>191</v>
      </c>
      <c r="U369" s="177">
        <v>308</v>
      </c>
      <c r="V369" s="81">
        <v>2299</v>
      </c>
      <c r="W369" s="116">
        <v>4038</v>
      </c>
      <c r="X369" s="169">
        <f t="shared" si="139"/>
        <v>1.7564158329708568</v>
      </c>
      <c r="Y369" s="156">
        <v>29</v>
      </c>
      <c r="Z369" s="156">
        <v>179</v>
      </c>
      <c r="AA369" s="177">
        <v>292</v>
      </c>
      <c r="AB369" s="213">
        <v>2299</v>
      </c>
      <c r="AC369" s="173">
        <v>3835</v>
      </c>
      <c r="AD369" s="169">
        <f t="shared" si="140"/>
        <v>1.6681165724227924</v>
      </c>
      <c r="AE369" s="156">
        <v>30</v>
      </c>
      <c r="AF369" s="156">
        <v>182</v>
      </c>
      <c r="AG369" s="177">
        <v>296</v>
      </c>
      <c r="AH369" s="254">
        <v>2307</v>
      </c>
      <c r="AI369" s="173">
        <v>3379</v>
      </c>
      <c r="AJ369" s="249">
        <f t="shared" si="141"/>
        <v>1.4646727351538795</v>
      </c>
      <c r="AK369" s="156">
        <v>31</v>
      </c>
      <c r="AL369" s="156">
        <v>181</v>
      </c>
      <c r="AM369" s="177">
        <v>294</v>
      </c>
      <c r="AN369" s="234">
        <f t="shared" si="142"/>
        <v>13378</v>
      </c>
      <c r="AO369" s="188">
        <f t="shared" si="143"/>
        <v>11252</v>
      </c>
      <c r="AP369" s="187">
        <f t="shared" si="144"/>
        <v>0.84108237404694275</v>
      </c>
      <c r="AQ369" s="156">
        <v>35</v>
      </c>
      <c r="AR369" s="156">
        <v>190</v>
      </c>
      <c r="AS369" s="241">
        <v>305</v>
      </c>
      <c r="AT369" s="123"/>
      <c r="AU369" s="85"/>
      <c r="AV369" s="123"/>
      <c r="AW369" s="123"/>
      <c r="AX369" s="123"/>
      <c r="AY369" s="123"/>
      <c r="AZ369" s="123"/>
      <c r="BA369" s="123"/>
      <c r="BB369" s="123"/>
      <c r="BC369" s="123"/>
      <c r="BD369" s="123"/>
      <c r="BE369" s="123"/>
      <c r="BW369"/>
      <c r="BX369"/>
      <c r="BY369"/>
    </row>
    <row r="370" spans="1:77" s="147" customFormat="1" ht="15.75" customHeight="1" x14ac:dyDescent="0.2">
      <c r="A370" s="177">
        <v>16</v>
      </c>
      <c r="B370" s="185" t="s">
        <v>2492</v>
      </c>
      <c r="C370" s="184" t="s">
        <v>101</v>
      </c>
      <c r="D370" s="81">
        <v>4098</v>
      </c>
      <c r="E370" s="186">
        <v>8599</v>
      </c>
      <c r="F370" s="187">
        <f t="shared" si="136"/>
        <v>2.0983406539775502</v>
      </c>
      <c r="G370" s="156">
        <v>24</v>
      </c>
      <c r="H370" s="156">
        <v>171</v>
      </c>
      <c r="I370" s="177">
        <v>284</v>
      </c>
      <c r="J370" s="81">
        <v>4158</v>
      </c>
      <c r="K370" s="188">
        <v>8171</v>
      </c>
      <c r="L370" s="187">
        <f t="shared" si="137"/>
        <v>1.9651274651274651</v>
      </c>
      <c r="M370" s="156">
        <v>28</v>
      </c>
      <c r="N370" s="156">
        <v>177</v>
      </c>
      <c r="O370" s="177">
        <v>289</v>
      </c>
      <c r="P370" s="81">
        <v>3920</v>
      </c>
      <c r="Q370" s="165">
        <v>380</v>
      </c>
      <c r="R370" s="167">
        <f t="shared" si="138"/>
        <v>9.6938775510204078E-2</v>
      </c>
      <c r="S370" s="156">
        <v>35</v>
      </c>
      <c r="T370" s="156">
        <v>190</v>
      </c>
      <c r="U370" s="177">
        <v>306</v>
      </c>
      <c r="V370" s="81">
        <v>4097</v>
      </c>
      <c r="W370" s="116">
        <v>0</v>
      </c>
      <c r="X370" s="169">
        <f t="shared" si="139"/>
        <v>0</v>
      </c>
      <c r="Y370" s="156">
        <v>38</v>
      </c>
      <c r="Z370" s="156">
        <v>195</v>
      </c>
      <c r="AA370" s="177">
        <v>310</v>
      </c>
      <c r="AB370" s="213">
        <v>4194</v>
      </c>
      <c r="AC370" s="173">
        <v>0</v>
      </c>
      <c r="AD370" s="169">
        <f t="shared" si="140"/>
        <v>0</v>
      </c>
      <c r="AE370" s="156">
        <v>38</v>
      </c>
      <c r="AF370" s="156">
        <v>193</v>
      </c>
      <c r="AG370" s="177">
        <v>308</v>
      </c>
      <c r="AH370" s="254">
        <v>2406</v>
      </c>
      <c r="AI370" s="173">
        <v>0</v>
      </c>
      <c r="AJ370" s="249">
        <f t="shared" si="141"/>
        <v>0</v>
      </c>
      <c r="AK370" s="156">
        <v>40</v>
      </c>
      <c r="AL370" s="156">
        <v>194</v>
      </c>
      <c r="AM370" s="177">
        <v>310</v>
      </c>
      <c r="AN370" s="234">
        <f t="shared" si="142"/>
        <v>22873</v>
      </c>
      <c r="AO370" s="188">
        <f t="shared" si="143"/>
        <v>17150</v>
      </c>
      <c r="AP370" s="187">
        <f t="shared" si="144"/>
        <v>0.74979233156997338</v>
      </c>
      <c r="AQ370" s="156">
        <v>36</v>
      </c>
      <c r="AR370" s="156">
        <v>192</v>
      </c>
      <c r="AS370" s="241">
        <v>307</v>
      </c>
      <c r="AT370" s="123"/>
      <c r="AU370" s="85"/>
      <c r="AV370" s="123"/>
      <c r="AW370" s="123"/>
      <c r="AX370" s="123"/>
      <c r="AY370" s="123"/>
      <c r="AZ370" s="123"/>
      <c r="BA370" s="123"/>
      <c r="BB370" s="123"/>
      <c r="BC370" s="123"/>
      <c r="BD370" s="123"/>
      <c r="BE370" s="123"/>
      <c r="BW370"/>
      <c r="BX370"/>
      <c r="BY370"/>
    </row>
    <row r="371" spans="1:77" s="147" customFormat="1" ht="15.75" customHeight="1" x14ac:dyDescent="0.2">
      <c r="A371" s="177">
        <v>16</v>
      </c>
      <c r="B371" s="185" t="s">
        <v>2518</v>
      </c>
      <c r="C371" s="184" t="s">
        <v>2697</v>
      </c>
      <c r="D371" s="81">
        <v>2845</v>
      </c>
      <c r="E371" s="184">
        <v>0</v>
      </c>
      <c r="F371" s="187">
        <f t="shared" si="136"/>
        <v>0</v>
      </c>
      <c r="G371" s="156">
        <v>34</v>
      </c>
      <c r="H371" s="156">
        <v>191</v>
      </c>
      <c r="I371" s="177">
        <v>309</v>
      </c>
      <c r="J371" s="81">
        <v>2849</v>
      </c>
      <c r="K371" s="188">
        <v>0</v>
      </c>
      <c r="L371" s="187">
        <f t="shared" si="137"/>
        <v>0</v>
      </c>
      <c r="M371" s="156">
        <v>34</v>
      </c>
      <c r="N371" s="156">
        <v>190</v>
      </c>
      <c r="O371" s="177">
        <v>307</v>
      </c>
      <c r="P371" s="81">
        <v>2816</v>
      </c>
      <c r="Q371" s="165">
        <v>0</v>
      </c>
      <c r="R371" s="167">
        <f t="shared" si="138"/>
        <v>0</v>
      </c>
      <c r="S371" s="156">
        <v>37</v>
      </c>
      <c r="T371" s="156">
        <v>191</v>
      </c>
      <c r="U371" s="177">
        <v>308</v>
      </c>
      <c r="V371" s="81">
        <v>2835</v>
      </c>
      <c r="W371" s="116">
        <v>0</v>
      </c>
      <c r="X371" s="169">
        <f t="shared" si="139"/>
        <v>0</v>
      </c>
      <c r="Y371" s="156">
        <v>38</v>
      </c>
      <c r="Z371" s="156">
        <v>195</v>
      </c>
      <c r="AA371" s="177">
        <v>310</v>
      </c>
      <c r="AB371" s="213">
        <v>2849</v>
      </c>
      <c r="AC371" s="173">
        <v>0</v>
      </c>
      <c r="AD371" s="169">
        <f t="shared" si="140"/>
        <v>0</v>
      </c>
      <c r="AE371" s="156">
        <v>38</v>
      </c>
      <c r="AF371" s="156">
        <v>193</v>
      </c>
      <c r="AG371" s="177">
        <v>308</v>
      </c>
      <c r="AH371" s="254">
        <v>2849</v>
      </c>
      <c r="AI371" s="173">
        <v>11017</v>
      </c>
      <c r="AJ371" s="249">
        <f t="shared" si="141"/>
        <v>3.8669708669708669</v>
      </c>
      <c r="AK371" s="156">
        <v>26</v>
      </c>
      <c r="AL371" s="156">
        <v>170</v>
      </c>
      <c r="AM371" s="177">
        <v>283</v>
      </c>
      <c r="AN371" s="234">
        <f t="shared" si="142"/>
        <v>17043</v>
      </c>
      <c r="AO371" s="188">
        <f t="shared" si="143"/>
        <v>11017</v>
      </c>
      <c r="AP371" s="187">
        <f t="shared" si="144"/>
        <v>0.64642375168690958</v>
      </c>
      <c r="AQ371" s="156">
        <v>37</v>
      </c>
      <c r="AR371" s="156">
        <v>194</v>
      </c>
      <c r="AS371" s="241">
        <v>309</v>
      </c>
      <c r="AT371" s="123"/>
      <c r="AU371" s="85"/>
      <c r="AV371" s="123"/>
      <c r="AW371" s="123"/>
      <c r="AX371" s="123"/>
      <c r="AY371" s="123"/>
      <c r="AZ371" s="123"/>
      <c r="BA371" s="123"/>
      <c r="BB371" s="123"/>
      <c r="BC371" s="123"/>
      <c r="BD371" s="123"/>
      <c r="BE371" s="123"/>
      <c r="BW371"/>
      <c r="BX371"/>
      <c r="BY371"/>
    </row>
    <row r="372" spans="1:77" s="147" customFormat="1" ht="15.75" customHeight="1" x14ac:dyDescent="0.2">
      <c r="A372" s="177">
        <v>16</v>
      </c>
      <c r="B372" s="185" t="s">
        <v>2482</v>
      </c>
      <c r="C372" s="184" t="s">
        <v>69</v>
      </c>
      <c r="D372" s="81">
        <v>2425</v>
      </c>
      <c r="E372" s="184">
        <v>0</v>
      </c>
      <c r="F372" s="187">
        <f t="shared" si="136"/>
        <v>0</v>
      </c>
      <c r="G372" s="156">
        <v>34</v>
      </c>
      <c r="H372" s="156">
        <v>191</v>
      </c>
      <c r="I372" s="177">
        <v>309</v>
      </c>
      <c r="J372" s="81">
        <v>2445</v>
      </c>
      <c r="K372" s="188">
        <v>0</v>
      </c>
      <c r="L372" s="187">
        <f t="shared" si="137"/>
        <v>0</v>
      </c>
      <c r="M372" s="156">
        <v>34</v>
      </c>
      <c r="N372" s="156">
        <v>190</v>
      </c>
      <c r="O372" s="177">
        <v>307</v>
      </c>
      <c r="P372" s="81">
        <v>2506</v>
      </c>
      <c r="Q372" s="165">
        <v>2171</v>
      </c>
      <c r="R372" s="167">
        <f t="shared" si="138"/>
        <v>0.86632083000798088</v>
      </c>
      <c r="S372" s="156">
        <v>32</v>
      </c>
      <c r="T372" s="156">
        <v>186</v>
      </c>
      <c r="U372" s="177">
        <v>301</v>
      </c>
      <c r="V372" s="81">
        <v>2533</v>
      </c>
      <c r="W372" s="116">
        <v>1973</v>
      </c>
      <c r="X372" s="169">
        <f t="shared" si="139"/>
        <v>0.77891827872088437</v>
      </c>
      <c r="Y372" s="156">
        <v>34</v>
      </c>
      <c r="Z372" s="156">
        <v>187</v>
      </c>
      <c r="AA372" s="177">
        <v>301</v>
      </c>
      <c r="AB372" s="213">
        <v>2533</v>
      </c>
      <c r="AC372" s="173">
        <v>1965</v>
      </c>
      <c r="AD372" s="169">
        <f t="shared" si="140"/>
        <v>0.77575996841689698</v>
      </c>
      <c r="AE372" s="156">
        <v>33</v>
      </c>
      <c r="AF372" s="156">
        <v>187</v>
      </c>
      <c r="AG372" s="177">
        <v>301</v>
      </c>
      <c r="AH372" s="254">
        <v>2552</v>
      </c>
      <c r="AI372" s="173">
        <v>1421</v>
      </c>
      <c r="AJ372" s="249">
        <f t="shared" si="141"/>
        <v>0.55681818181818177</v>
      </c>
      <c r="AK372" s="156">
        <v>33</v>
      </c>
      <c r="AL372" s="156">
        <v>185</v>
      </c>
      <c r="AM372" s="177">
        <v>299</v>
      </c>
      <c r="AN372" s="234">
        <f t="shared" si="142"/>
        <v>14994</v>
      </c>
      <c r="AO372" s="188">
        <f t="shared" si="143"/>
        <v>7530</v>
      </c>
      <c r="AP372" s="187">
        <f t="shared" si="144"/>
        <v>0.50220088035214083</v>
      </c>
      <c r="AQ372" s="156">
        <v>38</v>
      </c>
      <c r="AR372" s="156">
        <v>195</v>
      </c>
      <c r="AS372" s="241">
        <v>311</v>
      </c>
      <c r="AT372" s="123"/>
      <c r="AU372" s="85"/>
      <c r="AV372" s="123"/>
      <c r="AW372" s="123"/>
      <c r="AX372" s="123"/>
      <c r="AY372" s="123"/>
      <c r="AZ372" s="123"/>
      <c r="BA372" s="123"/>
      <c r="BB372" s="123"/>
      <c r="BC372" s="123"/>
      <c r="BD372" s="123"/>
      <c r="BE372" s="123"/>
      <c r="BW372"/>
      <c r="BX372"/>
      <c r="BY372"/>
    </row>
    <row r="373" spans="1:77" s="147" customFormat="1" ht="15.75" customHeight="1" x14ac:dyDescent="0.2">
      <c r="A373" s="177">
        <v>16</v>
      </c>
      <c r="B373" s="185" t="s">
        <v>2467</v>
      </c>
      <c r="C373" s="184" t="s">
        <v>2747</v>
      </c>
      <c r="D373" s="81">
        <v>2056</v>
      </c>
      <c r="E373" s="186">
        <v>2543</v>
      </c>
      <c r="F373" s="187">
        <f t="shared" si="136"/>
        <v>1.2368677042801557</v>
      </c>
      <c r="G373" s="156">
        <v>27</v>
      </c>
      <c r="H373" s="156">
        <v>179</v>
      </c>
      <c r="I373" s="177">
        <v>293</v>
      </c>
      <c r="J373" s="81">
        <v>2108</v>
      </c>
      <c r="K373" s="188">
        <v>2417</v>
      </c>
      <c r="L373" s="187">
        <f t="shared" si="137"/>
        <v>1.1465844402277039</v>
      </c>
      <c r="M373" s="156">
        <v>30</v>
      </c>
      <c r="N373" s="156">
        <v>184</v>
      </c>
      <c r="O373" s="177">
        <v>298</v>
      </c>
      <c r="P373" s="81">
        <v>2196</v>
      </c>
      <c r="Q373" s="165">
        <v>0</v>
      </c>
      <c r="R373" s="167">
        <f t="shared" si="138"/>
        <v>0</v>
      </c>
      <c r="S373" s="156">
        <v>37</v>
      </c>
      <c r="T373" s="156">
        <v>191</v>
      </c>
      <c r="U373" s="177">
        <v>308</v>
      </c>
      <c r="V373" s="81">
        <v>2316</v>
      </c>
      <c r="W373" s="116">
        <v>0</v>
      </c>
      <c r="X373" s="169">
        <f t="shared" si="139"/>
        <v>0</v>
      </c>
      <c r="Y373" s="156">
        <v>38</v>
      </c>
      <c r="Z373" s="156">
        <v>195</v>
      </c>
      <c r="AA373" s="177">
        <v>310</v>
      </c>
      <c r="AB373" s="213">
        <v>2425</v>
      </c>
      <c r="AC373" s="173">
        <v>0</v>
      </c>
      <c r="AD373" s="169">
        <f t="shared" si="140"/>
        <v>0</v>
      </c>
      <c r="AE373" s="156">
        <v>38</v>
      </c>
      <c r="AF373" s="156">
        <v>193</v>
      </c>
      <c r="AG373" s="177">
        <v>308</v>
      </c>
      <c r="AH373" s="254">
        <v>2458</v>
      </c>
      <c r="AI373" s="173">
        <v>0</v>
      </c>
      <c r="AJ373" s="249">
        <f t="shared" si="141"/>
        <v>0</v>
      </c>
      <c r="AK373" s="156">
        <v>40</v>
      </c>
      <c r="AL373" s="156">
        <v>194</v>
      </c>
      <c r="AM373" s="177">
        <v>310</v>
      </c>
      <c r="AN373" s="234">
        <f t="shared" si="142"/>
        <v>13559</v>
      </c>
      <c r="AO373" s="188">
        <f t="shared" si="143"/>
        <v>4960</v>
      </c>
      <c r="AP373" s="187">
        <f t="shared" si="144"/>
        <v>0.36580868795633897</v>
      </c>
      <c r="AQ373" s="156">
        <v>39</v>
      </c>
      <c r="AR373" s="156">
        <v>197</v>
      </c>
      <c r="AS373" s="241">
        <v>313</v>
      </c>
      <c r="AT373" s="123"/>
      <c r="AU373" s="85"/>
      <c r="AV373" s="123"/>
      <c r="AW373" s="123"/>
      <c r="AX373" s="123"/>
      <c r="AY373" s="123"/>
      <c r="AZ373" s="123"/>
      <c r="BA373" s="123"/>
      <c r="BB373" s="123"/>
      <c r="BC373" s="123"/>
      <c r="BD373" s="123"/>
      <c r="BE373" s="123"/>
      <c r="BW373"/>
      <c r="BX373"/>
      <c r="BY373"/>
    </row>
    <row r="374" spans="1:77" s="147" customFormat="1" ht="15.75" customHeight="1" x14ac:dyDescent="0.2">
      <c r="A374" s="177">
        <v>16</v>
      </c>
      <c r="B374" s="185" t="s">
        <v>2528</v>
      </c>
      <c r="C374" s="184" t="s">
        <v>2703</v>
      </c>
      <c r="D374" s="81">
        <v>1950</v>
      </c>
      <c r="E374" s="184">
        <v>0</v>
      </c>
      <c r="F374" s="187">
        <f t="shared" si="136"/>
        <v>0</v>
      </c>
      <c r="G374" s="156">
        <v>34</v>
      </c>
      <c r="H374" s="156">
        <v>191</v>
      </c>
      <c r="I374" s="177">
        <v>309</v>
      </c>
      <c r="J374" s="81">
        <v>1989</v>
      </c>
      <c r="K374" s="188">
        <v>0</v>
      </c>
      <c r="L374" s="187">
        <f t="shared" si="137"/>
        <v>0</v>
      </c>
      <c r="M374" s="156">
        <v>34</v>
      </c>
      <c r="N374" s="156">
        <v>190</v>
      </c>
      <c r="O374" s="177">
        <v>307</v>
      </c>
      <c r="P374" s="81">
        <v>1974</v>
      </c>
      <c r="Q374" s="165">
        <v>0</v>
      </c>
      <c r="R374" s="167">
        <f t="shared" si="138"/>
        <v>0</v>
      </c>
      <c r="S374" s="156">
        <v>37</v>
      </c>
      <c r="T374" s="156">
        <v>191</v>
      </c>
      <c r="U374" s="177">
        <v>308</v>
      </c>
      <c r="V374" s="81">
        <v>1991</v>
      </c>
      <c r="W374" s="116">
        <v>1902</v>
      </c>
      <c r="X374" s="169">
        <f t="shared" si="139"/>
        <v>0.95529884480160721</v>
      </c>
      <c r="Y374" s="156">
        <v>33</v>
      </c>
      <c r="Z374" s="156">
        <v>185</v>
      </c>
      <c r="AA374" s="177">
        <v>299</v>
      </c>
      <c r="AB374" s="213">
        <v>2000</v>
      </c>
      <c r="AC374" s="173">
        <v>770</v>
      </c>
      <c r="AD374" s="169">
        <f t="shared" si="140"/>
        <v>0.38500000000000001</v>
      </c>
      <c r="AE374" s="156">
        <v>34</v>
      </c>
      <c r="AF374" s="156">
        <v>190</v>
      </c>
      <c r="AG374" s="177">
        <v>304</v>
      </c>
      <c r="AH374" s="254">
        <v>3347</v>
      </c>
      <c r="AI374" s="173">
        <v>740</v>
      </c>
      <c r="AJ374" s="249">
        <f t="shared" si="141"/>
        <v>0.22109351658201373</v>
      </c>
      <c r="AK374" s="156">
        <v>34</v>
      </c>
      <c r="AL374" s="156">
        <v>188</v>
      </c>
      <c r="AM374" s="177">
        <v>302</v>
      </c>
      <c r="AN374" s="234">
        <f t="shared" si="142"/>
        <v>13251</v>
      </c>
      <c r="AO374" s="188">
        <f t="shared" si="143"/>
        <v>3412</v>
      </c>
      <c r="AP374" s="187">
        <f t="shared" si="144"/>
        <v>0.25749000075466005</v>
      </c>
      <c r="AQ374" s="156">
        <v>40</v>
      </c>
      <c r="AR374" s="156">
        <v>198</v>
      </c>
      <c r="AS374" s="241">
        <v>314</v>
      </c>
      <c r="AT374" s="123"/>
      <c r="AU374" s="85"/>
      <c r="AV374" s="123"/>
      <c r="AW374" s="123"/>
      <c r="AX374" s="123"/>
      <c r="AY374" s="123"/>
      <c r="AZ374" s="123"/>
      <c r="BA374" s="123"/>
      <c r="BB374" s="123"/>
      <c r="BC374" s="123"/>
      <c r="BD374" s="123"/>
      <c r="BE374" s="123"/>
      <c r="BW374"/>
      <c r="BX374"/>
      <c r="BY374"/>
    </row>
    <row r="375" spans="1:77" s="147" customFormat="1" ht="15.75" customHeight="1" x14ac:dyDescent="0.2">
      <c r="A375" s="177">
        <v>16</v>
      </c>
      <c r="B375" s="185" t="s">
        <v>2469</v>
      </c>
      <c r="C375" s="184" t="s">
        <v>118</v>
      </c>
      <c r="D375" s="81">
        <v>1775</v>
      </c>
      <c r="E375" s="184">
        <v>160</v>
      </c>
      <c r="F375" s="187">
        <f t="shared" si="136"/>
        <v>9.014084507042254E-2</v>
      </c>
      <c r="G375" s="156">
        <v>32</v>
      </c>
      <c r="H375" s="156">
        <v>189</v>
      </c>
      <c r="I375" s="177">
        <v>306</v>
      </c>
      <c r="J375" s="81">
        <v>1826</v>
      </c>
      <c r="K375" s="188">
        <v>0</v>
      </c>
      <c r="L375" s="187">
        <f t="shared" si="137"/>
        <v>0</v>
      </c>
      <c r="M375" s="156">
        <v>34</v>
      </c>
      <c r="N375" s="156">
        <v>190</v>
      </c>
      <c r="O375" s="177">
        <v>307</v>
      </c>
      <c r="P375" s="81">
        <v>1891</v>
      </c>
      <c r="Q375" s="165">
        <v>760</v>
      </c>
      <c r="R375" s="167">
        <f t="shared" si="138"/>
        <v>0.40190375462718136</v>
      </c>
      <c r="S375" s="156">
        <v>33</v>
      </c>
      <c r="T375" s="156">
        <v>188</v>
      </c>
      <c r="U375" s="177">
        <v>303</v>
      </c>
      <c r="V375" s="81">
        <v>1962</v>
      </c>
      <c r="W375" s="116">
        <v>300</v>
      </c>
      <c r="X375" s="169">
        <f t="shared" si="139"/>
        <v>0.1529051987767584</v>
      </c>
      <c r="Y375" s="156">
        <v>36</v>
      </c>
      <c r="Z375" s="156">
        <v>193</v>
      </c>
      <c r="AA375" s="177">
        <v>307</v>
      </c>
      <c r="AB375" s="213">
        <v>2010</v>
      </c>
      <c r="AC375" s="173">
        <v>0</v>
      </c>
      <c r="AD375" s="169">
        <f t="shared" si="140"/>
        <v>0</v>
      </c>
      <c r="AE375" s="156">
        <v>38</v>
      </c>
      <c r="AF375" s="156">
        <v>193</v>
      </c>
      <c r="AG375" s="177">
        <v>308</v>
      </c>
      <c r="AH375" s="254">
        <v>2074</v>
      </c>
      <c r="AI375" s="173">
        <v>200</v>
      </c>
      <c r="AJ375" s="249">
        <f t="shared" si="141"/>
        <v>9.643201542912247E-2</v>
      </c>
      <c r="AK375" s="156">
        <v>35</v>
      </c>
      <c r="AL375" s="156">
        <v>189</v>
      </c>
      <c r="AM375" s="177">
        <v>304</v>
      </c>
      <c r="AN375" s="234">
        <f t="shared" si="142"/>
        <v>11538</v>
      </c>
      <c r="AO375" s="188">
        <f t="shared" si="143"/>
        <v>1420</v>
      </c>
      <c r="AP375" s="187">
        <f t="shared" si="144"/>
        <v>0.12307158953024788</v>
      </c>
      <c r="AQ375" s="156">
        <v>41</v>
      </c>
      <c r="AR375" s="156">
        <v>200</v>
      </c>
      <c r="AS375" s="241">
        <v>317</v>
      </c>
      <c r="AT375" s="184"/>
      <c r="AU375" s="85"/>
      <c r="AV375" s="123"/>
      <c r="AW375" s="123"/>
      <c r="AX375" s="123"/>
      <c r="AY375" s="123"/>
      <c r="AZ375" s="123"/>
      <c r="BA375" s="123"/>
      <c r="BB375" s="123"/>
      <c r="BC375" s="123"/>
      <c r="BD375" s="123"/>
      <c r="BE375" s="123"/>
      <c r="BW375"/>
      <c r="BX375"/>
      <c r="BY375"/>
    </row>
    <row r="376" spans="1:77" s="147" customFormat="1" ht="15.75" customHeight="1" x14ac:dyDescent="0.2">
      <c r="A376" s="177">
        <v>16</v>
      </c>
      <c r="B376" s="185" t="s">
        <v>2516</v>
      </c>
      <c r="C376" s="184" t="s">
        <v>2697</v>
      </c>
      <c r="D376" s="81">
        <v>2285</v>
      </c>
      <c r="E376" s="184">
        <v>0</v>
      </c>
      <c r="F376" s="187">
        <f t="shared" si="136"/>
        <v>0</v>
      </c>
      <c r="G376" s="156">
        <v>34</v>
      </c>
      <c r="H376" s="156">
        <v>191</v>
      </c>
      <c r="I376" s="177">
        <v>309</v>
      </c>
      <c r="J376" s="81">
        <v>2253</v>
      </c>
      <c r="K376" s="188">
        <v>0</v>
      </c>
      <c r="L376" s="187">
        <f t="shared" si="137"/>
        <v>0</v>
      </c>
      <c r="M376" s="156">
        <v>34</v>
      </c>
      <c r="N376" s="156">
        <v>190</v>
      </c>
      <c r="O376" s="177">
        <v>307</v>
      </c>
      <c r="P376" s="81">
        <v>2227</v>
      </c>
      <c r="Q376" s="165">
        <v>185</v>
      </c>
      <c r="R376" s="167">
        <f t="shared" si="138"/>
        <v>8.3071396497530314E-2</v>
      </c>
      <c r="S376" s="156">
        <v>36</v>
      </c>
      <c r="T376" s="156">
        <v>191</v>
      </c>
      <c r="U376" s="177">
        <v>307</v>
      </c>
      <c r="V376" s="81">
        <v>2196</v>
      </c>
      <c r="W376" s="116">
        <v>170</v>
      </c>
      <c r="X376" s="169">
        <f t="shared" si="139"/>
        <v>7.7413479052823309E-2</v>
      </c>
      <c r="Y376" s="156">
        <v>37</v>
      </c>
      <c r="Z376" s="156">
        <v>195</v>
      </c>
      <c r="AA376" s="177">
        <v>309</v>
      </c>
      <c r="AB376" s="213">
        <v>2169</v>
      </c>
      <c r="AC376" s="173">
        <v>170</v>
      </c>
      <c r="AD376" s="169">
        <f t="shared" si="140"/>
        <v>7.8377132319041032E-2</v>
      </c>
      <c r="AE376" s="156">
        <v>37</v>
      </c>
      <c r="AF376" s="156">
        <v>193</v>
      </c>
      <c r="AG376" s="177">
        <v>307</v>
      </c>
      <c r="AH376" s="254">
        <v>2139</v>
      </c>
      <c r="AI376" s="173">
        <v>170</v>
      </c>
      <c r="AJ376" s="249">
        <f t="shared" si="141"/>
        <v>7.9476390836839647E-2</v>
      </c>
      <c r="AK376" s="156">
        <v>36</v>
      </c>
      <c r="AL376" s="156">
        <v>190</v>
      </c>
      <c r="AM376" s="177">
        <v>305</v>
      </c>
      <c r="AN376" s="234">
        <f t="shared" si="142"/>
        <v>13269</v>
      </c>
      <c r="AO376" s="188">
        <f t="shared" si="143"/>
        <v>695</v>
      </c>
      <c r="AP376" s="187">
        <f t="shared" si="144"/>
        <v>5.2377722511116137E-2</v>
      </c>
      <c r="AQ376" s="156">
        <v>42</v>
      </c>
      <c r="AR376" s="156">
        <v>203</v>
      </c>
      <c r="AS376" s="237">
        <v>320</v>
      </c>
      <c r="AT376" s="123"/>
      <c r="AU376" s="85"/>
      <c r="AV376" s="123"/>
      <c r="AW376" s="123"/>
      <c r="AX376" s="123"/>
      <c r="AY376" s="123"/>
      <c r="AZ376" s="123"/>
      <c r="BA376" s="123"/>
      <c r="BB376" s="123"/>
      <c r="BC376" s="123"/>
      <c r="BD376" s="123"/>
      <c r="BE376" s="123"/>
      <c r="BW376"/>
      <c r="BX376"/>
      <c r="BY376"/>
    </row>
    <row r="377" spans="1:77" s="147" customFormat="1" ht="15.75" customHeight="1" x14ac:dyDescent="0.2">
      <c r="A377" s="177">
        <v>16</v>
      </c>
      <c r="B377" s="185" t="s">
        <v>2479</v>
      </c>
      <c r="C377" s="184" t="s">
        <v>69</v>
      </c>
      <c r="D377" s="81">
        <v>2346</v>
      </c>
      <c r="E377" s="184">
        <v>0</v>
      </c>
      <c r="F377" s="187">
        <f t="shared" si="136"/>
        <v>0</v>
      </c>
      <c r="G377" s="156">
        <v>34</v>
      </c>
      <c r="H377" s="156">
        <v>191</v>
      </c>
      <c r="I377" s="177">
        <v>309</v>
      </c>
      <c r="J377" s="81">
        <v>2333</v>
      </c>
      <c r="K377" s="188">
        <v>0</v>
      </c>
      <c r="L377" s="187">
        <f t="shared" si="137"/>
        <v>0</v>
      </c>
      <c r="M377" s="156">
        <v>34</v>
      </c>
      <c r="N377" s="156">
        <v>190</v>
      </c>
      <c r="O377" s="177">
        <v>307</v>
      </c>
      <c r="P377" s="81">
        <v>2367</v>
      </c>
      <c r="Q377" s="165">
        <v>0</v>
      </c>
      <c r="R377" s="167">
        <f t="shared" si="138"/>
        <v>0</v>
      </c>
      <c r="S377" s="156">
        <v>37</v>
      </c>
      <c r="T377" s="156">
        <v>191</v>
      </c>
      <c r="U377" s="177">
        <v>308</v>
      </c>
      <c r="V377" s="81">
        <v>2394</v>
      </c>
      <c r="W377" s="116">
        <v>0</v>
      </c>
      <c r="X377" s="169">
        <f t="shared" si="139"/>
        <v>0</v>
      </c>
      <c r="Y377" s="156">
        <v>38</v>
      </c>
      <c r="Z377" s="156">
        <v>195</v>
      </c>
      <c r="AA377" s="177">
        <v>310</v>
      </c>
      <c r="AB377" s="213">
        <v>2394</v>
      </c>
      <c r="AC377" s="173">
        <v>0</v>
      </c>
      <c r="AD377" s="169">
        <f t="shared" si="140"/>
        <v>0</v>
      </c>
      <c r="AE377" s="156">
        <v>38</v>
      </c>
      <c r="AF377" s="156">
        <v>193</v>
      </c>
      <c r="AG377" s="177">
        <v>308</v>
      </c>
      <c r="AH377" s="254">
        <v>2415</v>
      </c>
      <c r="AI377" s="173">
        <v>0</v>
      </c>
      <c r="AJ377" s="249">
        <f t="shared" si="141"/>
        <v>0</v>
      </c>
      <c r="AK377" s="156">
        <v>40</v>
      </c>
      <c r="AL377" s="156">
        <v>194</v>
      </c>
      <c r="AM377" s="177">
        <v>310</v>
      </c>
      <c r="AN377" s="234">
        <f t="shared" si="142"/>
        <v>14249</v>
      </c>
      <c r="AO377" s="188">
        <f t="shared" si="143"/>
        <v>0</v>
      </c>
      <c r="AP377" s="187">
        <f t="shared" si="144"/>
        <v>0</v>
      </c>
      <c r="AQ377" s="156">
        <v>43</v>
      </c>
      <c r="AR377" s="156">
        <v>203</v>
      </c>
      <c r="AS377" s="237">
        <v>321</v>
      </c>
      <c r="AT377" s="184"/>
      <c r="AU377" s="85"/>
      <c r="AV377" s="123"/>
      <c r="AW377" s="123"/>
      <c r="AX377" s="123"/>
      <c r="AY377" s="123"/>
      <c r="AZ377" s="123"/>
      <c r="BA377" s="123"/>
      <c r="BB377" s="123"/>
      <c r="BC377" s="123"/>
      <c r="BD377" s="123"/>
      <c r="BE377" s="123"/>
      <c r="BW377"/>
      <c r="BX377"/>
      <c r="BY377"/>
    </row>
    <row r="378" spans="1:77" s="147" customFormat="1" ht="15.75" customHeight="1" x14ac:dyDescent="0.2">
      <c r="A378" s="177">
        <v>16</v>
      </c>
      <c r="B378" s="185" t="s">
        <v>2490</v>
      </c>
      <c r="C378" s="150" t="s">
        <v>101</v>
      </c>
      <c r="D378" s="81">
        <v>3139</v>
      </c>
      <c r="E378" s="184">
        <v>0</v>
      </c>
      <c r="F378" s="187">
        <f t="shared" si="136"/>
        <v>0</v>
      </c>
      <c r="G378" s="156">
        <v>34</v>
      </c>
      <c r="H378" s="156">
        <v>191</v>
      </c>
      <c r="I378" s="177">
        <v>309</v>
      </c>
      <c r="J378" s="81">
        <v>3181</v>
      </c>
      <c r="K378" s="188">
        <v>0</v>
      </c>
      <c r="L378" s="187">
        <f t="shared" si="137"/>
        <v>0</v>
      </c>
      <c r="M378" s="156">
        <v>34</v>
      </c>
      <c r="N378" s="156">
        <v>190</v>
      </c>
      <c r="O378" s="177">
        <v>307</v>
      </c>
      <c r="P378" s="81">
        <v>3209</v>
      </c>
      <c r="Q378" s="165">
        <v>0</v>
      </c>
      <c r="R378" s="167">
        <f t="shared" si="138"/>
        <v>0</v>
      </c>
      <c r="S378" s="156">
        <v>37</v>
      </c>
      <c r="T378" s="156">
        <v>191</v>
      </c>
      <c r="U378" s="177">
        <v>308</v>
      </c>
      <c r="V378" s="81">
        <v>3214</v>
      </c>
      <c r="W378" s="116">
        <v>0</v>
      </c>
      <c r="X378" s="169">
        <f t="shared" si="139"/>
        <v>0</v>
      </c>
      <c r="Y378" s="156">
        <v>38</v>
      </c>
      <c r="Z378" s="156">
        <v>195</v>
      </c>
      <c r="AA378" s="177">
        <v>310</v>
      </c>
      <c r="AB378" s="213">
        <v>3157</v>
      </c>
      <c r="AC378" s="173">
        <v>0</v>
      </c>
      <c r="AD378" s="169">
        <f t="shared" si="140"/>
        <v>0</v>
      </c>
      <c r="AE378" s="156">
        <v>38</v>
      </c>
      <c r="AF378" s="156">
        <v>193</v>
      </c>
      <c r="AG378" s="177">
        <v>308</v>
      </c>
      <c r="AH378" s="254">
        <v>3156</v>
      </c>
      <c r="AI378" s="173">
        <v>0</v>
      </c>
      <c r="AJ378" s="249">
        <f t="shared" si="141"/>
        <v>0</v>
      </c>
      <c r="AK378" s="156">
        <v>40</v>
      </c>
      <c r="AL378" s="156">
        <v>194</v>
      </c>
      <c r="AM378" s="177">
        <v>310</v>
      </c>
      <c r="AN378" s="234">
        <f t="shared" si="142"/>
        <v>19056</v>
      </c>
      <c r="AO378" s="188">
        <f t="shared" si="143"/>
        <v>0</v>
      </c>
      <c r="AP378" s="187">
        <f t="shared" si="144"/>
        <v>0</v>
      </c>
      <c r="AQ378" s="156">
        <v>43</v>
      </c>
      <c r="AR378" s="156">
        <v>203</v>
      </c>
      <c r="AS378" s="237">
        <v>321</v>
      </c>
      <c r="AT378" s="123"/>
      <c r="AU378" s="85"/>
      <c r="AV378" s="123"/>
      <c r="AW378" s="123"/>
      <c r="AX378" s="123"/>
      <c r="AY378" s="123"/>
      <c r="AZ378" s="123"/>
      <c r="BA378" s="123"/>
      <c r="BB378" s="123"/>
      <c r="BC378" s="123"/>
      <c r="BD378" s="123"/>
      <c r="BE378" s="123"/>
      <c r="BW378"/>
      <c r="BX378"/>
      <c r="BY378"/>
    </row>
    <row r="379" spans="1:77" s="147" customFormat="1" ht="15.75" customHeight="1" x14ac:dyDescent="0.2">
      <c r="A379" s="177">
        <v>16</v>
      </c>
      <c r="B379" s="185" t="s">
        <v>2515</v>
      </c>
      <c r="C379" s="184" t="s">
        <v>2697</v>
      </c>
      <c r="D379" s="81">
        <v>3494</v>
      </c>
      <c r="E379" s="184">
        <v>0</v>
      </c>
      <c r="F379" s="187">
        <f t="shared" si="136"/>
        <v>0</v>
      </c>
      <c r="G379" s="156">
        <v>34</v>
      </c>
      <c r="H379" s="156">
        <v>191</v>
      </c>
      <c r="I379" s="177">
        <v>309</v>
      </c>
      <c r="J379" s="81">
        <v>3569</v>
      </c>
      <c r="K379" s="188">
        <v>0</v>
      </c>
      <c r="L379" s="187">
        <f t="shared" si="137"/>
        <v>0</v>
      </c>
      <c r="M379" s="156">
        <v>34</v>
      </c>
      <c r="N379" s="156">
        <v>190</v>
      </c>
      <c r="O379" s="177">
        <v>307</v>
      </c>
      <c r="P379" s="81">
        <v>3541</v>
      </c>
      <c r="Q379" s="165">
        <v>0</v>
      </c>
      <c r="R379" s="167">
        <f t="shared" si="138"/>
        <v>0</v>
      </c>
      <c r="S379" s="156">
        <v>37</v>
      </c>
      <c r="T379" s="156">
        <v>191</v>
      </c>
      <c r="U379" s="177">
        <v>308</v>
      </c>
      <c r="V379" s="81">
        <v>3501</v>
      </c>
      <c r="W379" s="116">
        <v>0</v>
      </c>
      <c r="X379" s="169">
        <f t="shared" si="139"/>
        <v>0</v>
      </c>
      <c r="Y379" s="156">
        <v>38</v>
      </c>
      <c r="Z379" s="156">
        <v>195</v>
      </c>
      <c r="AA379" s="177">
        <v>310</v>
      </c>
      <c r="AB379" s="213">
        <v>3467</v>
      </c>
      <c r="AC379" s="173">
        <v>0</v>
      </c>
      <c r="AD379" s="169">
        <f t="shared" si="140"/>
        <v>0</v>
      </c>
      <c r="AE379" s="156">
        <v>38</v>
      </c>
      <c r="AF379" s="156">
        <v>193</v>
      </c>
      <c r="AG379" s="177">
        <v>308</v>
      </c>
      <c r="AH379" s="254">
        <v>3435</v>
      </c>
      <c r="AI379" s="173">
        <v>0</v>
      </c>
      <c r="AJ379" s="249">
        <f t="shared" si="141"/>
        <v>0</v>
      </c>
      <c r="AK379" s="156">
        <v>40</v>
      </c>
      <c r="AL379" s="156">
        <v>194</v>
      </c>
      <c r="AM379" s="177">
        <v>310</v>
      </c>
      <c r="AN379" s="234">
        <f t="shared" si="142"/>
        <v>21007</v>
      </c>
      <c r="AO379" s="188">
        <f t="shared" si="143"/>
        <v>0</v>
      </c>
      <c r="AP379" s="187">
        <f t="shared" si="144"/>
        <v>0</v>
      </c>
      <c r="AQ379" s="156">
        <v>43</v>
      </c>
      <c r="AR379" s="156">
        <v>203</v>
      </c>
      <c r="AS379" s="237">
        <v>321</v>
      </c>
      <c r="AT379" s="184"/>
      <c r="AU379" s="85"/>
      <c r="AV379" s="123"/>
      <c r="AW379" s="123"/>
      <c r="AX379" s="123"/>
      <c r="AY379" s="123"/>
      <c r="AZ379" s="123"/>
      <c r="BA379" s="123"/>
      <c r="BB379" s="123"/>
      <c r="BC379" s="123"/>
      <c r="BD379" s="123"/>
      <c r="BE379" s="123"/>
      <c r="BW379"/>
      <c r="BX379"/>
      <c r="BY379"/>
    </row>
    <row r="380" spans="1:77" s="147" customFormat="1" ht="15.75" customHeight="1" x14ac:dyDescent="0.2">
      <c r="A380" s="177">
        <v>16</v>
      </c>
      <c r="B380" s="185" t="s">
        <v>2484</v>
      </c>
      <c r="C380" s="184" t="s">
        <v>42</v>
      </c>
      <c r="D380" s="81">
        <v>3262</v>
      </c>
      <c r="E380" s="184">
        <v>0</v>
      </c>
      <c r="F380" s="187">
        <f t="shared" si="136"/>
        <v>0</v>
      </c>
      <c r="G380" s="156">
        <v>34</v>
      </c>
      <c r="H380" s="156">
        <v>191</v>
      </c>
      <c r="I380" s="177">
        <v>309</v>
      </c>
      <c r="J380" s="81">
        <v>3233</v>
      </c>
      <c r="K380" s="188">
        <v>0</v>
      </c>
      <c r="L380" s="187">
        <f t="shared" si="137"/>
        <v>0</v>
      </c>
      <c r="M380" s="156">
        <v>34</v>
      </c>
      <c r="N380" s="156">
        <v>190</v>
      </c>
      <c r="O380" s="177">
        <v>307</v>
      </c>
      <c r="P380" s="81">
        <v>2838</v>
      </c>
      <c r="Q380" s="165">
        <v>0</v>
      </c>
      <c r="R380" s="167">
        <f t="shared" si="138"/>
        <v>0</v>
      </c>
      <c r="S380" s="156">
        <v>37</v>
      </c>
      <c r="T380" s="156">
        <v>191</v>
      </c>
      <c r="U380" s="177">
        <v>308</v>
      </c>
      <c r="V380" s="81">
        <v>2469</v>
      </c>
      <c r="W380" s="116">
        <v>0</v>
      </c>
      <c r="X380" s="169">
        <f t="shared" si="139"/>
        <v>0</v>
      </c>
      <c r="Y380" s="156">
        <v>38</v>
      </c>
      <c r="Z380" s="156">
        <v>195</v>
      </c>
      <c r="AA380" s="177">
        <v>310</v>
      </c>
      <c r="AB380" s="213">
        <v>2500</v>
      </c>
      <c r="AC380" s="173">
        <v>0</v>
      </c>
      <c r="AD380" s="169">
        <f t="shared" si="140"/>
        <v>0</v>
      </c>
      <c r="AE380" s="156">
        <v>38</v>
      </c>
      <c r="AF380" s="156">
        <v>193</v>
      </c>
      <c r="AG380" s="177">
        <v>308</v>
      </c>
      <c r="AH380" s="254">
        <v>2234</v>
      </c>
      <c r="AI380" s="173">
        <v>0</v>
      </c>
      <c r="AJ380" s="249">
        <f t="shared" si="141"/>
        <v>0</v>
      </c>
      <c r="AK380" s="156">
        <v>40</v>
      </c>
      <c r="AL380" s="156">
        <v>194</v>
      </c>
      <c r="AM380" s="177">
        <v>310</v>
      </c>
      <c r="AN380" s="234">
        <f t="shared" si="142"/>
        <v>16536</v>
      </c>
      <c r="AO380" s="188">
        <f t="shared" si="143"/>
        <v>0</v>
      </c>
      <c r="AP380" s="187">
        <f t="shared" si="144"/>
        <v>0</v>
      </c>
      <c r="AQ380" s="156">
        <v>43</v>
      </c>
      <c r="AR380" s="156">
        <v>203</v>
      </c>
      <c r="AS380" s="237">
        <v>321</v>
      </c>
      <c r="AT380" s="184"/>
      <c r="AU380" s="85"/>
      <c r="AV380" s="123"/>
      <c r="AW380" s="123"/>
      <c r="AX380" s="123"/>
      <c r="AY380" s="123"/>
      <c r="AZ380" s="123"/>
      <c r="BA380" s="123"/>
      <c r="BB380" s="123"/>
      <c r="BC380" s="123"/>
      <c r="BD380" s="123"/>
      <c r="BE380" s="123"/>
      <c r="BW380"/>
      <c r="BX380"/>
      <c r="BY380"/>
    </row>
    <row r="381" spans="1:77" s="184" customFormat="1" ht="15.75" customHeight="1" x14ac:dyDescent="0.15">
      <c r="A381" s="177">
        <v>16</v>
      </c>
      <c r="B381" s="185" t="s">
        <v>2485</v>
      </c>
      <c r="C381" s="184" t="s">
        <v>42</v>
      </c>
      <c r="D381" s="81">
        <v>3336</v>
      </c>
      <c r="E381" s="184">
        <v>0</v>
      </c>
      <c r="F381" s="187">
        <f t="shared" si="136"/>
        <v>0</v>
      </c>
      <c r="G381" s="156">
        <v>34</v>
      </c>
      <c r="H381" s="156">
        <v>191</v>
      </c>
      <c r="I381" s="177">
        <v>309</v>
      </c>
      <c r="J381" s="81">
        <v>3362</v>
      </c>
      <c r="K381" s="188">
        <v>0</v>
      </c>
      <c r="L381" s="187">
        <f t="shared" si="137"/>
        <v>0</v>
      </c>
      <c r="M381" s="156">
        <v>34</v>
      </c>
      <c r="N381" s="156">
        <v>190</v>
      </c>
      <c r="O381" s="177">
        <v>307</v>
      </c>
      <c r="P381" s="81">
        <v>3374</v>
      </c>
      <c r="Q381" s="165">
        <v>0</v>
      </c>
      <c r="R381" s="167">
        <f t="shared" si="138"/>
        <v>0</v>
      </c>
      <c r="S381" s="156">
        <v>37</v>
      </c>
      <c r="T381" s="156">
        <v>191</v>
      </c>
      <c r="U381" s="177">
        <v>308</v>
      </c>
      <c r="V381" s="81">
        <v>3385</v>
      </c>
      <c r="W381" s="116">
        <v>0</v>
      </c>
      <c r="X381" s="169">
        <f t="shared" si="139"/>
        <v>0</v>
      </c>
      <c r="Y381" s="156">
        <v>38</v>
      </c>
      <c r="Z381" s="156">
        <v>195</v>
      </c>
      <c r="AA381" s="177">
        <v>310</v>
      </c>
      <c r="AB381" s="213">
        <v>3364</v>
      </c>
      <c r="AC381" s="173">
        <v>0</v>
      </c>
      <c r="AD381" s="169">
        <f t="shared" si="140"/>
        <v>0</v>
      </c>
      <c r="AE381" s="156">
        <v>38</v>
      </c>
      <c r="AF381" s="156">
        <v>193</v>
      </c>
      <c r="AG381" s="177">
        <v>308</v>
      </c>
      <c r="AH381" s="254">
        <v>3342</v>
      </c>
      <c r="AI381" s="173">
        <v>0</v>
      </c>
      <c r="AJ381" s="249">
        <f t="shared" si="141"/>
        <v>0</v>
      </c>
      <c r="AK381" s="156">
        <v>40</v>
      </c>
      <c r="AL381" s="156">
        <v>194</v>
      </c>
      <c r="AM381" s="177">
        <v>310</v>
      </c>
      <c r="AN381" s="234">
        <f t="shared" si="142"/>
        <v>20163</v>
      </c>
      <c r="AO381" s="188">
        <f t="shared" si="143"/>
        <v>0</v>
      </c>
      <c r="AP381" s="187">
        <f t="shared" si="144"/>
        <v>0</v>
      </c>
      <c r="AQ381" s="156">
        <v>43</v>
      </c>
      <c r="AR381" s="156">
        <v>203</v>
      </c>
      <c r="AS381" s="237">
        <v>321</v>
      </c>
      <c r="AT381" s="123"/>
      <c r="AU381" s="85"/>
    </row>
    <row r="382" spans="1:77" s="192" customFormat="1" ht="15.75" customHeight="1" x14ac:dyDescent="0.15">
      <c r="A382" s="177">
        <v>16</v>
      </c>
      <c r="B382" s="185" t="s">
        <v>2506</v>
      </c>
      <c r="C382" s="184" t="s">
        <v>17</v>
      </c>
      <c r="D382" s="81">
        <v>2051</v>
      </c>
      <c r="E382" s="184">
        <v>0</v>
      </c>
      <c r="F382" s="187">
        <f t="shared" si="136"/>
        <v>0</v>
      </c>
      <c r="G382" s="156">
        <v>34</v>
      </c>
      <c r="H382" s="156">
        <v>191</v>
      </c>
      <c r="I382" s="177">
        <v>309</v>
      </c>
      <c r="J382" s="81">
        <v>2105</v>
      </c>
      <c r="K382" s="188">
        <v>0</v>
      </c>
      <c r="L382" s="187">
        <f t="shared" si="137"/>
        <v>0</v>
      </c>
      <c r="M382" s="156">
        <v>34</v>
      </c>
      <c r="N382" s="156">
        <v>190</v>
      </c>
      <c r="O382" s="177">
        <v>307</v>
      </c>
      <c r="P382" s="81">
        <v>2111</v>
      </c>
      <c r="Q382" s="165">
        <v>0</v>
      </c>
      <c r="R382" s="167">
        <f t="shared" si="138"/>
        <v>0</v>
      </c>
      <c r="S382" s="156">
        <v>37</v>
      </c>
      <c r="T382" s="156">
        <v>191</v>
      </c>
      <c r="U382" s="177">
        <v>308</v>
      </c>
      <c r="V382" s="81">
        <v>2134</v>
      </c>
      <c r="W382" s="116">
        <v>0</v>
      </c>
      <c r="X382" s="169">
        <f t="shared" si="139"/>
        <v>0</v>
      </c>
      <c r="Y382" s="156">
        <v>38</v>
      </c>
      <c r="Z382" s="156">
        <v>195</v>
      </c>
      <c r="AA382" s="177">
        <v>310</v>
      </c>
      <c r="AB382" s="213">
        <v>2147</v>
      </c>
      <c r="AC382" s="173">
        <v>0</v>
      </c>
      <c r="AD382" s="169">
        <f t="shared" si="140"/>
        <v>0</v>
      </c>
      <c r="AE382" s="156">
        <v>38</v>
      </c>
      <c r="AF382" s="156">
        <v>193</v>
      </c>
      <c r="AG382" s="177">
        <v>308</v>
      </c>
      <c r="AH382" s="254">
        <v>2153</v>
      </c>
      <c r="AI382" s="173">
        <v>0</v>
      </c>
      <c r="AJ382" s="249">
        <f t="shared" si="141"/>
        <v>0</v>
      </c>
      <c r="AK382" s="156">
        <v>40</v>
      </c>
      <c r="AL382" s="156">
        <v>194</v>
      </c>
      <c r="AM382" s="177">
        <v>310</v>
      </c>
      <c r="AN382" s="234">
        <f t="shared" si="142"/>
        <v>12701</v>
      </c>
      <c r="AO382" s="188">
        <f t="shared" si="143"/>
        <v>0</v>
      </c>
      <c r="AP382" s="187">
        <f t="shared" si="144"/>
        <v>0</v>
      </c>
      <c r="AQ382" s="156">
        <v>43</v>
      </c>
      <c r="AR382" s="156">
        <v>203</v>
      </c>
      <c r="AS382" s="237">
        <v>321</v>
      </c>
      <c r="AT382" s="184"/>
      <c r="AU382" s="85"/>
    </row>
    <row r="383" spans="1:77" s="147" customFormat="1" ht="15.75" customHeight="1" x14ac:dyDescent="0.2">
      <c r="A383" s="177">
        <v>16</v>
      </c>
      <c r="B383" s="185" t="s">
        <v>2511</v>
      </c>
      <c r="C383" s="184" t="s">
        <v>2740</v>
      </c>
      <c r="D383" s="81">
        <v>2031</v>
      </c>
      <c r="E383" s="184">
        <v>0</v>
      </c>
      <c r="F383" s="187">
        <f t="shared" si="136"/>
        <v>0</v>
      </c>
      <c r="G383" s="156">
        <v>34</v>
      </c>
      <c r="H383" s="156">
        <v>191</v>
      </c>
      <c r="I383" s="177">
        <v>309</v>
      </c>
      <c r="J383" s="81">
        <v>2048</v>
      </c>
      <c r="K383" s="188">
        <v>0</v>
      </c>
      <c r="L383" s="187">
        <f t="shared" si="137"/>
        <v>0</v>
      </c>
      <c r="M383" s="156">
        <v>34</v>
      </c>
      <c r="N383" s="156">
        <v>190</v>
      </c>
      <c r="O383" s="177">
        <v>307</v>
      </c>
      <c r="P383" s="81">
        <v>2083</v>
      </c>
      <c r="Q383" s="165">
        <v>0</v>
      </c>
      <c r="R383" s="167">
        <f t="shared" si="138"/>
        <v>0</v>
      </c>
      <c r="S383" s="156">
        <v>37</v>
      </c>
      <c r="T383" s="156">
        <v>191</v>
      </c>
      <c r="U383" s="177">
        <v>308</v>
      </c>
      <c r="V383" s="81">
        <v>2101</v>
      </c>
      <c r="W383" s="116">
        <v>0</v>
      </c>
      <c r="X383" s="169">
        <f t="shared" si="139"/>
        <v>0</v>
      </c>
      <c r="Y383" s="156">
        <v>38</v>
      </c>
      <c r="Z383" s="156">
        <v>195</v>
      </c>
      <c r="AA383" s="177">
        <v>310</v>
      </c>
      <c r="AB383" s="213">
        <v>2114</v>
      </c>
      <c r="AC383" s="173">
        <v>0</v>
      </c>
      <c r="AD383" s="169">
        <f t="shared" si="140"/>
        <v>0</v>
      </c>
      <c r="AE383" s="156">
        <v>38</v>
      </c>
      <c r="AF383" s="156">
        <v>193</v>
      </c>
      <c r="AG383" s="177">
        <v>308</v>
      </c>
      <c r="AH383" s="254">
        <v>2140</v>
      </c>
      <c r="AI383" s="173">
        <v>0</v>
      </c>
      <c r="AJ383" s="249">
        <f t="shared" si="141"/>
        <v>0</v>
      </c>
      <c r="AK383" s="156">
        <v>40</v>
      </c>
      <c r="AL383" s="156">
        <v>194</v>
      </c>
      <c r="AM383" s="177">
        <v>310</v>
      </c>
      <c r="AN383" s="234">
        <f t="shared" si="142"/>
        <v>12517</v>
      </c>
      <c r="AO383" s="188">
        <f t="shared" si="143"/>
        <v>0</v>
      </c>
      <c r="AP383" s="187">
        <f t="shared" si="144"/>
        <v>0</v>
      </c>
      <c r="AQ383" s="156">
        <v>43</v>
      </c>
      <c r="AR383" s="156">
        <v>203</v>
      </c>
      <c r="AS383" s="237">
        <v>321</v>
      </c>
      <c r="AT383" s="123"/>
      <c r="AU383" s="85"/>
      <c r="AV383" s="123"/>
      <c r="AW383" s="123"/>
      <c r="AX383" s="123"/>
      <c r="AY383" s="123"/>
      <c r="AZ383" s="123"/>
      <c r="BA383" s="123"/>
      <c r="BB383" s="123"/>
      <c r="BC383" s="123"/>
      <c r="BD383" s="123"/>
      <c r="BE383" s="123"/>
      <c r="BW383"/>
      <c r="BX383"/>
      <c r="BY383"/>
    </row>
    <row r="384" spans="1:77" s="184" customFormat="1" ht="15.75" customHeight="1" x14ac:dyDescent="0.15">
      <c r="A384" s="177">
        <v>16</v>
      </c>
      <c r="B384" s="185" t="s">
        <v>2470</v>
      </c>
      <c r="C384" s="184" t="s">
        <v>118</v>
      </c>
      <c r="D384" s="81">
        <v>2138</v>
      </c>
      <c r="E384" s="184">
        <v>0</v>
      </c>
      <c r="F384" s="187">
        <f t="shared" si="136"/>
        <v>0</v>
      </c>
      <c r="G384" s="156">
        <v>34</v>
      </c>
      <c r="H384" s="156">
        <v>191</v>
      </c>
      <c r="I384" s="177">
        <v>309</v>
      </c>
      <c r="J384" s="81">
        <v>2233</v>
      </c>
      <c r="K384" s="188">
        <v>0</v>
      </c>
      <c r="L384" s="187">
        <f t="shared" si="137"/>
        <v>0</v>
      </c>
      <c r="M384" s="156">
        <v>34</v>
      </c>
      <c r="N384" s="156">
        <v>190</v>
      </c>
      <c r="O384" s="177">
        <v>307</v>
      </c>
      <c r="P384" s="81">
        <v>2307</v>
      </c>
      <c r="Q384" s="165">
        <v>0</v>
      </c>
      <c r="R384" s="167">
        <f t="shared" si="138"/>
        <v>0</v>
      </c>
      <c r="S384" s="156">
        <v>37</v>
      </c>
      <c r="T384" s="156">
        <v>191</v>
      </c>
      <c r="U384" s="177">
        <v>308</v>
      </c>
      <c r="V384" s="81">
        <v>2378</v>
      </c>
      <c r="W384" s="116">
        <v>0</v>
      </c>
      <c r="X384" s="169">
        <f t="shared" si="139"/>
        <v>0</v>
      </c>
      <c r="Y384" s="156">
        <v>38</v>
      </c>
      <c r="Z384" s="156">
        <v>195</v>
      </c>
      <c r="AA384" s="177">
        <v>310</v>
      </c>
      <c r="AB384" s="213">
        <v>2399</v>
      </c>
      <c r="AC384" s="173">
        <v>0</v>
      </c>
      <c r="AD384" s="169">
        <f t="shared" si="140"/>
        <v>0</v>
      </c>
      <c r="AE384" s="156">
        <v>38</v>
      </c>
      <c r="AF384" s="156">
        <v>193</v>
      </c>
      <c r="AG384" s="177">
        <v>308</v>
      </c>
      <c r="AH384" s="254">
        <v>2414</v>
      </c>
      <c r="AI384" s="173">
        <v>0</v>
      </c>
      <c r="AJ384" s="249">
        <f t="shared" si="141"/>
        <v>0</v>
      </c>
      <c r="AK384" s="156">
        <v>40</v>
      </c>
      <c r="AL384" s="156">
        <v>194</v>
      </c>
      <c r="AM384" s="177">
        <v>310</v>
      </c>
      <c r="AN384" s="234">
        <f t="shared" si="142"/>
        <v>13869</v>
      </c>
      <c r="AO384" s="188">
        <f t="shared" si="143"/>
        <v>0</v>
      </c>
      <c r="AP384" s="187">
        <f t="shared" si="144"/>
        <v>0</v>
      </c>
      <c r="AQ384" s="156">
        <v>43</v>
      </c>
      <c r="AR384" s="156">
        <v>203</v>
      </c>
      <c r="AS384" s="237">
        <v>321</v>
      </c>
      <c r="AT384" s="123"/>
      <c r="AU384" s="85"/>
    </row>
    <row r="385" spans="1:77" s="147" customFormat="1" ht="15.75" customHeight="1" x14ac:dyDescent="0.2">
      <c r="A385" s="177">
        <v>16</v>
      </c>
      <c r="B385" s="185" t="s">
        <v>2507</v>
      </c>
      <c r="C385" s="184" t="s">
        <v>17</v>
      </c>
      <c r="D385" s="81">
        <v>4204</v>
      </c>
      <c r="E385" s="184">
        <v>0</v>
      </c>
      <c r="F385" s="187">
        <f t="shared" si="136"/>
        <v>0</v>
      </c>
      <c r="G385" s="156">
        <v>34</v>
      </c>
      <c r="H385" s="156">
        <v>191</v>
      </c>
      <c r="I385" s="177">
        <v>309</v>
      </c>
      <c r="J385" s="81">
        <v>4442</v>
      </c>
      <c r="K385" s="188">
        <v>0</v>
      </c>
      <c r="L385" s="187">
        <f t="shared" si="137"/>
        <v>0</v>
      </c>
      <c r="M385" s="156">
        <v>34</v>
      </c>
      <c r="N385" s="156">
        <v>190</v>
      </c>
      <c r="O385" s="177">
        <v>307</v>
      </c>
      <c r="P385" s="81">
        <v>4708</v>
      </c>
      <c r="Q385" s="165">
        <v>0</v>
      </c>
      <c r="R385" s="167">
        <f t="shared" si="138"/>
        <v>0</v>
      </c>
      <c r="S385" s="156">
        <v>37</v>
      </c>
      <c r="T385" s="156">
        <v>191</v>
      </c>
      <c r="U385" s="177">
        <v>308</v>
      </c>
      <c r="V385" s="81">
        <v>4992</v>
      </c>
      <c r="W385" s="116">
        <v>0</v>
      </c>
      <c r="X385" s="169">
        <f t="shared" si="139"/>
        <v>0</v>
      </c>
      <c r="Y385" s="156">
        <v>38</v>
      </c>
      <c r="Z385" s="156">
        <v>195</v>
      </c>
      <c r="AA385" s="177">
        <v>310</v>
      </c>
      <c r="AB385" s="213">
        <v>5239</v>
      </c>
      <c r="AC385" s="173">
        <v>0</v>
      </c>
      <c r="AD385" s="169">
        <f t="shared" si="140"/>
        <v>0</v>
      </c>
      <c r="AE385" s="156">
        <v>38</v>
      </c>
      <c r="AF385" s="156">
        <v>193</v>
      </c>
      <c r="AG385" s="177">
        <v>308</v>
      </c>
      <c r="AH385" s="254">
        <v>5567</v>
      </c>
      <c r="AI385" s="173">
        <v>0</v>
      </c>
      <c r="AJ385" s="249">
        <f t="shared" si="141"/>
        <v>0</v>
      </c>
      <c r="AK385" s="156">
        <v>40</v>
      </c>
      <c r="AL385" s="156">
        <v>194</v>
      </c>
      <c r="AM385" s="177">
        <v>310</v>
      </c>
      <c r="AN385" s="234">
        <f t="shared" si="142"/>
        <v>29152</v>
      </c>
      <c r="AO385" s="188">
        <f t="shared" si="143"/>
        <v>0</v>
      </c>
      <c r="AP385" s="187">
        <f t="shared" si="144"/>
        <v>0</v>
      </c>
      <c r="AQ385" s="156">
        <v>43</v>
      </c>
      <c r="AR385" s="156">
        <v>203</v>
      </c>
      <c r="AS385" s="237">
        <v>321</v>
      </c>
      <c r="AT385" s="123"/>
      <c r="AU385" s="85"/>
      <c r="AV385" s="123"/>
      <c r="AW385" s="123"/>
      <c r="AX385" s="123"/>
      <c r="AY385" s="123"/>
      <c r="AZ385" s="123"/>
      <c r="BA385" s="123"/>
      <c r="BB385" s="123"/>
      <c r="BC385" s="123"/>
      <c r="BD385" s="123"/>
      <c r="BE385" s="123"/>
      <c r="BW385"/>
      <c r="BX385"/>
      <c r="BY385"/>
    </row>
    <row r="386" spans="1:77" s="147" customFormat="1" ht="15.75" customHeight="1" x14ac:dyDescent="0.2">
      <c r="A386" s="177">
        <v>16</v>
      </c>
      <c r="B386" s="185" t="s">
        <v>2508</v>
      </c>
      <c r="C386" s="184" t="s">
        <v>17</v>
      </c>
      <c r="D386" s="81">
        <v>2336</v>
      </c>
      <c r="E386" s="184">
        <v>0</v>
      </c>
      <c r="F386" s="187">
        <f t="shared" si="136"/>
        <v>0</v>
      </c>
      <c r="G386" s="156">
        <v>34</v>
      </c>
      <c r="H386" s="156">
        <v>191</v>
      </c>
      <c r="I386" s="177">
        <v>309</v>
      </c>
      <c r="J386" s="81">
        <v>2349</v>
      </c>
      <c r="K386" s="188">
        <v>0</v>
      </c>
      <c r="L386" s="187">
        <f t="shared" si="137"/>
        <v>0</v>
      </c>
      <c r="M386" s="156">
        <v>34</v>
      </c>
      <c r="N386" s="156">
        <v>190</v>
      </c>
      <c r="O386" s="177">
        <v>307</v>
      </c>
      <c r="P386" s="81">
        <v>2380</v>
      </c>
      <c r="Q386" s="165">
        <v>0</v>
      </c>
      <c r="R386" s="167">
        <f t="shared" si="138"/>
        <v>0</v>
      </c>
      <c r="S386" s="156">
        <v>37</v>
      </c>
      <c r="T386" s="156">
        <v>191</v>
      </c>
      <c r="U386" s="177">
        <v>308</v>
      </c>
      <c r="V386" s="81">
        <v>2391</v>
      </c>
      <c r="W386" s="116">
        <v>0</v>
      </c>
      <c r="X386" s="169">
        <f t="shared" si="139"/>
        <v>0</v>
      </c>
      <c r="Y386" s="156">
        <v>38</v>
      </c>
      <c r="Z386" s="156">
        <v>195</v>
      </c>
      <c r="AA386" s="177">
        <v>310</v>
      </c>
      <c r="AB386" s="213">
        <v>2402</v>
      </c>
      <c r="AC386" s="173">
        <v>0</v>
      </c>
      <c r="AD386" s="169">
        <f t="shared" si="140"/>
        <v>0</v>
      </c>
      <c r="AE386" s="156">
        <v>38</v>
      </c>
      <c r="AF386" s="156">
        <v>193</v>
      </c>
      <c r="AG386" s="177">
        <v>308</v>
      </c>
      <c r="AH386" s="254">
        <v>3536</v>
      </c>
      <c r="AI386" s="173">
        <v>0</v>
      </c>
      <c r="AJ386" s="249">
        <f t="shared" si="141"/>
        <v>0</v>
      </c>
      <c r="AK386" s="156">
        <v>40</v>
      </c>
      <c r="AL386" s="156">
        <v>194</v>
      </c>
      <c r="AM386" s="177">
        <v>310</v>
      </c>
      <c r="AN386" s="234">
        <f t="shared" si="142"/>
        <v>15394</v>
      </c>
      <c r="AO386" s="188">
        <f t="shared" si="143"/>
        <v>0</v>
      </c>
      <c r="AP386" s="187">
        <f t="shared" si="144"/>
        <v>0</v>
      </c>
      <c r="AQ386" s="156">
        <v>43</v>
      </c>
      <c r="AR386" s="156">
        <v>203</v>
      </c>
      <c r="AS386" s="237">
        <v>321</v>
      </c>
      <c r="AT386" s="184"/>
      <c r="AU386" s="85"/>
      <c r="AV386" s="123"/>
      <c r="AW386" s="123"/>
      <c r="AX386" s="123"/>
      <c r="AY386" s="123"/>
      <c r="AZ386" s="123"/>
      <c r="BA386" s="123"/>
      <c r="BB386" s="123"/>
      <c r="BC386" s="123"/>
      <c r="BD386" s="123"/>
      <c r="BE386" s="123"/>
      <c r="BW386"/>
      <c r="BX386"/>
      <c r="BY386"/>
    </row>
    <row r="387" spans="1:77" s="147" customFormat="1" ht="15.75" customHeight="1" x14ac:dyDescent="0.2">
      <c r="A387" s="177">
        <v>16</v>
      </c>
      <c r="B387" s="185" t="s">
        <v>2503</v>
      </c>
      <c r="C387" s="184" t="s">
        <v>17</v>
      </c>
      <c r="D387" s="81">
        <v>2854</v>
      </c>
      <c r="E387" s="184">
        <v>0</v>
      </c>
      <c r="F387" s="187">
        <f t="shared" si="136"/>
        <v>0</v>
      </c>
      <c r="G387" s="156">
        <v>34</v>
      </c>
      <c r="H387" s="156">
        <v>191</v>
      </c>
      <c r="I387" s="177">
        <v>309</v>
      </c>
      <c r="J387" s="81">
        <v>3032</v>
      </c>
      <c r="K387" s="188">
        <v>0</v>
      </c>
      <c r="L387" s="187">
        <f t="shared" si="137"/>
        <v>0</v>
      </c>
      <c r="M387" s="156">
        <v>34</v>
      </c>
      <c r="N387" s="156">
        <v>190</v>
      </c>
      <c r="O387" s="177">
        <v>307</v>
      </c>
      <c r="P387" s="81">
        <v>3153</v>
      </c>
      <c r="Q387" s="165">
        <v>0</v>
      </c>
      <c r="R387" s="167">
        <f t="shared" si="138"/>
        <v>0</v>
      </c>
      <c r="S387" s="156">
        <v>37</v>
      </c>
      <c r="T387" s="156">
        <v>191</v>
      </c>
      <c r="U387" s="177">
        <v>308</v>
      </c>
      <c r="V387" s="81">
        <v>3279</v>
      </c>
      <c r="W387" s="116">
        <v>0</v>
      </c>
      <c r="X387" s="169">
        <f t="shared" si="139"/>
        <v>0</v>
      </c>
      <c r="Y387" s="156">
        <v>38</v>
      </c>
      <c r="Z387" s="156">
        <v>195</v>
      </c>
      <c r="AA387" s="177">
        <v>310</v>
      </c>
      <c r="AB387" s="213">
        <v>3416</v>
      </c>
      <c r="AC387" s="173">
        <v>0</v>
      </c>
      <c r="AD387" s="169">
        <f t="shared" si="140"/>
        <v>0</v>
      </c>
      <c r="AE387" s="156">
        <v>38</v>
      </c>
      <c r="AF387" s="156">
        <v>193</v>
      </c>
      <c r="AG387" s="177">
        <v>308</v>
      </c>
      <c r="AH387" s="254">
        <v>2560</v>
      </c>
      <c r="AI387" s="173">
        <v>0</v>
      </c>
      <c r="AJ387" s="249">
        <f t="shared" si="141"/>
        <v>0</v>
      </c>
      <c r="AK387" s="156">
        <v>40</v>
      </c>
      <c r="AL387" s="156">
        <v>194</v>
      </c>
      <c r="AM387" s="177">
        <v>310</v>
      </c>
      <c r="AN387" s="234">
        <f t="shared" si="142"/>
        <v>18294</v>
      </c>
      <c r="AO387" s="188">
        <f t="shared" si="143"/>
        <v>0</v>
      </c>
      <c r="AP387" s="187">
        <f t="shared" si="144"/>
        <v>0</v>
      </c>
      <c r="AQ387" s="156">
        <v>43</v>
      </c>
      <c r="AR387" s="156">
        <v>203</v>
      </c>
      <c r="AS387" s="237">
        <v>321</v>
      </c>
      <c r="AT387" s="123"/>
      <c r="AU387" s="85"/>
      <c r="AV387" s="123"/>
      <c r="AW387" s="123"/>
      <c r="AX387" s="123"/>
      <c r="AY387" s="123"/>
      <c r="AZ387" s="123"/>
      <c r="BA387" s="123"/>
      <c r="BB387" s="123"/>
      <c r="BC387" s="123"/>
      <c r="BD387" s="123"/>
      <c r="BE387" s="123"/>
      <c r="BW387"/>
      <c r="BX387"/>
      <c r="BY387"/>
    </row>
    <row r="388" spans="1:77" s="147" customFormat="1" ht="15.75" customHeight="1" x14ac:dyDescent="0.2">
      <c r="A388" s="177">
        <v>16</v>
      </c>
      <c r="B388" s="185" t="s">
        <v>2493</v>
      </c>
      <c r="C388" s="184" t="s">
        <v>101</v>
      </c>
      <c r="D388" s="81">
        <v>4163</v>
      </c>
      <c r="E388" s="184">
        <v>0</v>
      </c>
      <c r="F388" s="187">
        <f t="shared" si="136"/>
        <v>0</v>
      </c>
      <c r="G388" s="156">
        <v>34</v>
      </c>
      <c r="H388" s="156">
        <v>191</v>
      </c>
      <c r="I388" s="177">
        <v>309</v>
      </c>
      <c r="J388" s="81">
        <v>4190</v>
      </c>
      <c r="K388" s="188">
        <v>0</v>
      </c>
      <c r="L388" s="187">
        <f t="shared" si="137"/>
        <v>0</v>
      </c>
      <c r="M388" s="156">
        <v>34</v>
      </c>
      <c r="N388" s="156">
        <v>190</v>
      </c>
      <c r="O388" s="177">
        <v>307</v>
      </c>
      <c r="P388" s="81">
        <v>4180</v>
      </c>
      <c r="Q388" s="165">
        <v>0</v>
      </c>
      <c r="R388" s="167">
        <f t="shared" si="138"/>
        <v>0</v>
      </c>
      <c r="S388" s="156">
        <v>37</v>
      </c>
      <c r="T388" s="156">
        <v>191</v>
      </c>
      <c r="U388" s="177">
        <v>308</v>
      </c>
      <c r="V388" s="81">
        <v>4222</v>
      </c>
      <c r="W388" s="116">
        <v>0</v>
      </c>
      <c r="X388" s="169">
        <f t="shared" si="139"/>
        <v>0</v>
      </c>
      <c r="Y388" s="156">
        <v>38</v>
      </c>
      <c r="Z388" s="156">
        <v>195</v>
      </c>
      <c r="AA388" s="177">
        <v>310</v>
      </c>
      <c r="AB388" s="213">
        <v>4288</v>
      </c>
      <c r="AC388" s="173">
        <v>0</v>
      </c>
      <c r="AD388" s="169">
        <f t="shared" si="140"/>
        <v>0</v>
      </c>
      <c r="AE388" s="156">
        <v>38</v>
      </c>
      <c r="AF388" s="156">
        <v>193</v>
      </c>
      <c r="AG388" s="177">
        <v>308</v>
      </c>
      <c r="AH388" s="254">
        <v>2029</v>
      </c>
      <c r="AI388" s="173">
        <v>0</v>
      </c>
      <c r="AJ388" s="249">
        <f t="shared" si="141"/>
        <v>0</v>
      </c>
      <c r="AK388" s="156">
        <v>40</v>
      </c>
      <c r="AL388" s="156">
        <v>194</v>
      </c>
      <c r="AM388" s="177">
        <v>310</v>
      </c>
      <c r="AN388" s="234">
        <f t="shared" si="142"/>
        <v>23072</v>
      </c>
      <c r="AO388" s="188">
        <f t="shared" si="143"/>
        <v>0</v>
      </c>
      <c r="AP388" s="187">
        <f t="shared" si="144"/>
        <v>0</v>
      </c>
      <c r="AQ388" s="156">
        <v>43</v>
      </c>
      <c r="AR388" s="156">
        <v>203</v>
      </c>
      <c r="AS388" s="237">
        <v>321</v>
      </c>
      <c r="AT388" s="184"/>
      <c r="AU388" s="85"/>
      <c r="AV388" s="123"/>
      <c r="AW388" s="123"/>
      <c r="AX388" s="123"/>
      <c r="AY388" s="123"/>
      <c r="AZ388" s="123"/>
      <c r="BA388" s="123"/>
      <c r="BB388" s="123"/>
      <c r="BC388" s="123"/>
      <c r="BD388" s="123"/>
      <c r="BE388" s="123"/>
      <c r="BW388"/>
      <c r="BX388"/>
      <c r="BY388"/>
    </row>
    <row r="389" spans="1:77" s="147" customFormat="1" ht="15.75" customHeight="1" x14ac:dyDescent="0.2">
      <c r="A389" s="177">
        <v>16</v>
      </c>
      <c r="B389" s="185" t="s">
        <v>2517</v>
      </c>
      <c r="C389" s="184" t="s">
        <v>2697</v>
      </c>
      <c r="D389" s="81">
        <v>2296</v>
      </c>
      <c r="E389" s="184">
        <v>0</v>
      </c>
      <c r="F389" s="187">
        <f t="shared" si="136"/>
        <v>0</v>
      </c>
      <c r="G389" s="156">
        <v>34</v>
      </c>
      <c r="H389" s="156">
        <v>191</v>
      </c>
      <c r="I389" s="177">
        <v>309</v>
      </c>
      <c r="J389" s="81">
        <v>2267</v>
      </c>
      <c r="K389" s="188">
        <v>0</v>
      </c>
      <c r="L389" s="187">
        <f t="shared" si="137"/>
        <v>0</v>
      </c>
      <c r="M389" s="156">
        <v>34</v>
      </c>
      <c r="N389" s="156">
        <v>190</v>
      </c>
      <c r="O389" s="177">
        <v>307</v>
      </c>
      <c r="P389" s="81">
        <v>2254</v>
      </c>
      <c r="Q389" s="165">
        <v>0</v>
      </c>
      <c r="R389" s="167">
        <f t="shared" si="138"/>
        <v>0</v>
      </c>
      <c r="S389" s="156">
        <v>37</v>
      </c>
      <c r="T389" s="156">
        <v>191</v>
      </c>
      <c r="U389" s="177">
        <v>308</v>
      </c>
      <c r="V389" s="81">
        <v>2277</v>
      </c>
      <c r="W389" s="116">
        <v>0</v>
      </c>
      <c r="X389" s="169">
        <f t="shared" si="139"/>
        <v>0</v>
      </c>
      <c r="Y389" s="156">
        <v>38</v>
      </c>
      <c r="Z389" s="156">
        <v>195</v>
      </c>
      <c r="AA389" s="177">
        <v>310</v>
      </c>
      <c r="AB389" s="213">
        <v>2273</v>
      </c>
      <c r="AC389" s="173">
        <v>0</v>
      </c>
      <c r="AD389" s="169">
        <f t="shared" si="140"/>
        <v>0</v>
      </c>
      <c r="AE389" s="156">
        <v>38</v>
      </c>
      <c r="AF389" s="156">
        <v>193</v>
      </c>
      <c r="AG389" s="177">
        <v>308</v>
      </c>
      <c r="AH389" s="254">
        <v>2268</v>
      </c>
      <c r="AI389" s="173">
        <v>0</v>
      </c>
      <c r="AJ389" s="249">
        <f t="shared" si="141"/>
        <v>0</v>
      </c>
      <c r="AK389" s="156">
        <v>40</v>
      </c>
      <c r="AL389" s="156">
        <v>194</v>
      </c>
      <c r="AM389" s="177">
        <v>310</v>
      </c>
      <c r="AN389" s="234">
        <f t="shared" si="142"/>
        <v>13635</v>
      </c>
      <c r="AO389" s="188">
        <f t="shared" si="143"/>
        <v>0</v>
      </c>
      <c r="AP389" s="187">
        <f t="shared" si="144"/>
        <v>0</v>
      </c>
      <c r="AQ389" s="156">
        <v>43</v>
      </c>
      <c r="AR389" s="156">
        <v>203</v>
      </c>
      <c r="AS389" s="237">
        <v>321</v>
      </c>
      <c r="AT389" s="123"/>
      <c r="AU389" s="85"/>
      <c r="AV389" s="123"/>
      <c r="AW389" s="123"/>
      <c r="AX389" s="123"/>
      <c r="AY389" s="123"/>
      <c r="AZ389" s="123"/>
      <c r="BA389" s="123"/>
      <c r="BB389" s="123"/>
      <c r="BC389" s="123"/>
      <c r="BD389" s="123"/>
      <c r="BE389" s="123"/>
      <c r="BW389"/>
      <c r="BX389"/>
      <c r="BY389"/>
    </row>
    <row r="390" spans="1:77" s="147" customFormat="1" ht="15.75" customHeight="1" x14ac:dyDescent="0.2">
      <c r="A390" s="177">
        <v>16</v>
      </c>
      <c r="B390" s="185" t="s">
        <v>2462</v>
      </c>
      <c r="C390" s="184" t="s">
        <v>271</v>
      </c>
      <c r="D390" s="81">
        <v>2970</v>
      </c>
      <c r="E390" s="184">
        <v>0</v>
      </c>
      <c r="F390" s="187">
        <f t="shared" si="136"/>
        <v>0</v>
      </c>
      <c r="G390" s="156">
        <v>34</v>
      </c>
      <c r="H390" s="156">
        <v>191</v>
      </c>
      <c r="I390" s="177">
        <v>309</v>
      </c>
      <c r="J390" s="81">
        <v>3002</v>
      </c>
      <c r="K390" s="188">
        <v>0</v>
      </c>
      <c r="L390" s="187">
        <f t="shared" si="137"/>
        <v>0</v>
      </c>
      <c r="M390" s="156">
        <v>34</v>
      </c>
      <c r="N390" s="156">
        <v>190</v>
      </c>
      <c r="O390" s="177">
        <v>307</v>
      </c>
      <c r="P390" s="81">
        <v>3014</v>
      </c>
      <c r="Q390" s="165">
        <v>0</v>
      </c>
      <c r="R390" s="167">
        <f t="shared" si="138"/>
        <v>0</v>
      </c>
      <c r="S390" s="156">
        <v>37</v>
      </c>
      <c r="T390" s="156">
        <v>191</v>
      </c>
      <c r="U390" s="177">
        <v>308</v>
      </c>
      <c r="V390" s="81">
        <v>3070</v>
      </c>
      <c r="W390" s="116">
        <v>0</v>
      </c>
      <c r="X390" s="169">
        <f t="shared" si="139"/>
        <v>0</v>
      </c>
      <c r="Y390" s="156">
        <v>38</v>
      </c>
      <c r="Z390" s="156">
        <v>195</v>
      </c>
      <c r="AA390" s="177">
        <v>310</v>
      </c>
      <c r="AB390" s="213">
        <v>3106</v>
      </c>
      <c r="AC390" s="173">
        <v>0</v>
      </c>
      <c r="AD390" s="169">
        <f t="shared" si="140"/>
        <v>0</v>
      </c>
      <c r="AE390" s="156">
        <v>38</v>
      </c>
      <c r="AF390" s="156">
        <v>193</v>
      </c>
      <c r="AG390" s="177">
        <v>308</v>
      </c>
      <c r="AH390" s="255">
        <v>3094</v>
      </c>
      <c r="AI390" s="139">
        <v>0</v>
      </c>
      <c r="AJ390" s="249">
        <f t="shared" si="141"/>
        <v>0</v>
      </c>
      <c r="AK390" s="156">
        <v>40</v>
      </c>
      <c r="AL390" s="156">
        <v>194</v>
      </c>
      <c r="AM390" s="177">
        <v>310</v>
      </c>
      <c r="AN390" s="234">
        <f t="shared" si="142"/>
        <v>18256</v>
      </c>
      <c r="AO390" s="188">
        <f t="shared" si="143"/>
        <v>0</v>
      </c>
      <c r="AP390" s="187">
        <f t="shared" si="144"/>
        <v>0</v>
      </c>
      <c r="AQ390" s="156">
        <v>43</v>
      </c>
      <c r="AR390" s="156">
        <v>203</v>
      </c>
      <c r="AS390" s="237">
        <v>321</v>
      </c>
      <c r="AT390" s="55"/>
      <c r="AU390" s="177"/>
      <c r="AV390" s="123"/>
      <c r="AW390" s="123"/>
      <c r="AX390" s="123"/>
      <c r="AY390" s="123"/>
      <c r="AZ390" s="123"/>
      <c r="BA390" s="123"/>
      <c r="BB390" s="123"/>
      <c r="BC390" s="123"/>
      <c r="BD390" s="123"/>
      <c r="BE390" s="123"/>
    </row>
    <row r="391" spans="1:77" s="106" customFormat="1" ht="15.75" customHeight="1" x14ac:dyDescent="0.15">
      <c r="B391" s="284" t="s">
        <v>1908</v>
      </c>
      <c r="G391" s="223">
        <v>34</v>
      </c>
      <c r="H391" s="106">
        <v>191</v>
      </c>
      <c r="I391" s="106">
        <v>309</v>
      </c>
      <c r="M391" s="106">
        <v>34</v>
      </c>
      <c r="O391" s="106">
        <v>307</v>
      </c>
      <c r="S391" s="106">
        <v>37</v>
      </c>
      <c r="U391" s="106">
        <v>308</v>
      </c>
      <c r="Y391" s="106">
        <v>38</v>
      </c>
      <c r="AA391" s="106">
        <v>310</v>
      </c>
      <c r="AE391" s="106">
        <v>38</v>
      </c>
      <c r="AG391" s="106">
        <v>308</v>
      </c>
      <c r="AH391" s="289">
        <f>SUM(AH335:AH390)</f>
        <v>171134</v>
      </c>
      <c r="AI391" s="293">
        <f>SUM(AI335:AI390)</f>
        <v>2070697</v>
      </c>
      <c r="AJ391" s="290">
        <f t="shared" si="141"/>
        <v>12.099857421669569</v>
      </c>
      <c r="AK391" s="106">
        <v>40</v>
      </c>
      <c r="AL391" s="106">
        <v>194</v>
      </c>
      <c r="AM391" s="106">
        <v>310</v>
      </c>
      <c r="AN391" s="289">
        <f>SUM(AN335:AN390)</f>
        <v>1017454</v>
      </c>
      <c r="AO391" s="293">
        <f>SUM(AO335:AO390)</f>
        <v>11811324</v>
      </c>
      <c r="AP391" s="290">
        <f t="shared" si="144"/>
        <v>11.608705651557711</v>
      </c>
      <c r="AQ391" s="223">
        <v>43</v>
      </c>
      <c r="AR391" s="106">
        <v>203</v>
      </c>
      <c r="AS391" s="239">
        <v>321</v>
      </c>
    </row>
    <row r="392" spans="1:77" x14ac:dyDescent="0.2">
      <c r="G392" s="156"/>
      <c r="AQ392" s="156"/>
      <c r="AU392" s="156">
        <v>1</v>
      </c>
    </row>
    <row r="393" spans="1:77" x14ac:dyDescent="0.2">
      <c r="B393" s="295" t="s">
        <v>386</v>
      </c>
      <c r="AQ393" s="156"/>
      <c r="AU393" s="156">
        <v>2</v>
      </c>
    </row>
    <row r="394" spans="1:77" x14ac:dyDescent="0.2">
      <c r="B394" s="295" t="s">
        <v>387</v>
      </c>
      <c r="AQ394" s="156"/>
      <c r="AU394" s="156">
        <v>3</v>
      </c>
    </row>
    <row r="395" spans="1:77" x14ac:dyDescent="0.2">
      <c r="B395" s="295" t="s">
        <v>388</v>
      </c>
      <c r="AQ395" s="156"/>
      <c r="AU395" s="156">
        <v>4</v>
      </c>
    </row>
    <row r="396" spans="1:77" x14ac:dyDescent="0.2">
      <c r="B396" s="190"/>
      <c r="AQ396" s="156"/>
      <c r="AU396" s="156">
        <v>5</v>
      </c>
    </row>
    <row r="397" spans="1:77" x14ac:dyDescent="0.2">
      <c r="AQ397" s="156"/>
      <c r="AU397" s="156">
        <v>6</v>
      </c>
    </row>
    <row r="398" spans="1:77" x14ac:dyDescent="0.2">
      <c r="AQ398" s="156"/>
      <c r="AU398" s="156">
        <v>7</v>
      </c>
    </row>
    <row r="399" spans="1:77" x14ac:dyDescent="0.2">
      <c r="AQ399" s="156"/>
      <c r="AU399" s="156">
        <v>8</v>
      </c>
    </row>
    <row r="400" spans="1:77" x14ac:dyDescent="0.2">
      <c r="AQ400" s="156"/>
      <c r="AU400" s="156">
        <v>9</v>
      </c>
    </row>
    <row r="401" spans="43:47" x14ac:dyDescent="0.2">
      <c r="AQ401" s="156"/>
      <c r="AU401" s="156">
        <v>10</v>
      </c>
    </row>
    <row r="402" spans="43:47" x14ac:dyDescent="0.2">
      <c r="AQ402" s="156"/>
      <c r="AU402" s="156">
        <v>11</v>
      </c>
    </row>
    <row r="403" spans="43:47" x14ac:dyDescent="0.2">
      <c r="AQ403" s="156"/>
      <c r="AU403" s="156">
        <v>12</v>
      </c>
    </row>
    <row r="404" spans="43:47" x14ac:dyDescent="0.2">
      <c r="AQ404" s="156"/>
      <c r="AU404" s="156">
        <v>13</v>
      </c>
    </row>
    <row r="405" spans="43:47" x14ac:dyDescent="0.2">
      <c r="AQ405" s="156"/>
      <c r="AU405" s="156">
        <v>14</v>
      </c>
    </row>
    <row r="406" spans="43:47" x14ac:dyDescent="0.2">
      <c r="AQ406" s="156"/>
      <c r="AU406" s="156">
        <v>15</v>
      </c>
    </row>
    <row r="407" spans="43:47" x14ac:dyDescent="0.2">
      <c r="AQ407" s="156"/>
      <c r="AU407" s="156">
        <v>16</v>
      </c>
    </row>
    <row r="408" spans="43:47" x14ac:dyDescent="0.2">
      <c r="AQ408" s="156"/>
      <c r="AU408" s="156">
        <v>17</v>
      </c>
    </row>
    <row r="409" spans="43:47" x14ac:dyDescent="0.2">
      <c r="AQ409" s="156"/>
      <c r="AU409" s="156">
        <v>18</v>
      </c>
    </row>
    <row r="410" spans="43:47" x14ac:dyDescent="0.2">
      <c r="AQ410" s="156"/>
      <c r="AU410" s="156">
        <v>19</v>
      </c>
    </row>
    <row r="411" spans="43:47" x14ac:dyDescent="0.2">
      <c r="AQ411" s="156"/>
      <c r="AU411" s="156">
        <v>20</v>
      </c>
    </row>
    <row r="412" spans="43:47" x14ac:dyDescent="0.2">
      <c r="AQ412" s="156"/>
      <c r="AU412" s="156">
        <v>21</v>
      </c>
    </row>
    <row r="413" spans="43:47" x14ac:dyDescent="0.2">
      <c r="AQ413" s="156"/>
      <c r="AU413" s="156">
        <v>22</v>
      </c>
    </row>
    <row r="414" spans="43:47" x14ac:dyDescent="0.2">
      <c r="AQ414" s="156"/>
      <c r="AU414" s="156">
        <v>23</v>
      </c>
    </row>
    <row r="415" spans="43:47" x14ac:dyDescent="0.2">
      <c r="AQ415" s="156"/>
      <c r="AU415" s="156">
        <v>24</v>
      </c>
    </row>
    <row r="416" spans="43:47" x14ac:dyDescent="0.2">
      <c r="AQ416" s="156"/>
      <c r="AU416" s="156">
        <v>25</v>
      </c>
    </row>
    <row r="417" spans="43:47" x14ac:dyDescent="0.2">
      <c r="AQ417" s="156"/>
      <c r="AU417" s="156">
        <v>26</v>
      </c>
    </row>
    <row r="418" spans="43:47" x14ac:dyDescent="0.2">
      <c r="AQ418" s="156"/>
      <c r="AU418" s="156">
        <v>27</v>
      </c>
    </row>
    <row r="419" spans="43:47" x14ac:dyDescent="0.2">
      <c r="AQ419" s="156"/>
      <c r="AU419" s="156">
        <v>28</v>
      </c>
    </row>
    <row r="420" spans="43:47" x14ac:dyDescent="0.2">
      <c r="AQ420" s="156"/>
      <c r="AU420" s="156">
        <v>29</v>
      </c>
    </row>
    <row r="421" spans="43:47" x14ac:dyDescent="0.2">
      <c r="AQ421" s="156"/>
      <c r="AU421" s="156">
        <v>30</v>
      </c>
    </row>
    <row r="422" spans="43:47" x14ac:dyDescent="0.2">
      <c r="AQ422" s="156"/>
      <c r="AU422" s="156">
        <v>31</v>
      </c>
    </row>
    <row r="423" spans="43:47" x14ac:dyDescent="0.2">
      <c r="AQ423" s="156"/>
      <c r="AU423" s="156">
        <v>32</v>
      </c>
    </row>
    <row r="424" spans="43:47" x14ac:dyDescent="0.2">
      <c r="AQ424" s="156"/>
      <c r="AU424" s="156">
        <v>33</v>
      </c>
    </row>
    <row r="425" spans="43:47" x14ac:dyDescent="0.2">
      <c r="AQ425" s="156"/>
      <c r="AU425" s="156">
        <v>34</v>
      </c>
    </row>
    <row r="426" spans="43:47" x14ac:dyDescent="0.2">
      <c r="AQ426" s="156"/>
      <c r="AU426" s="156">
        <v>35</v>
      </c>
    </row>
    <row r="427" spans="43:47" x14ac:dyDescent="0.2">
      <c r="AQ427" s="156"/>
      <c r="AU427" s="156">
        <v>36</v>
      </c>
    </row>
    <row r="428" spans="43:47" x14ac:dyDescent="0.2">
      <c r="AQ428" s="156"/>
      <c r="AU428" s="156">
        <v>37</v>
      </c>
    </row>
    <row r="429" spans="43:47" x14ac:dyDescent="0.2">
      <c r="AQ429" s="156"/>
      <c r="AU429" s="156">
        <v>38</v>
      </c>
    </row>
    <row r="430" spans="43:47" x14ac:dyDescent="0.2">
      <c r="AQ430" s="156"/>
      <c r="AU430" s="156">
        <v>39</v>
      </c>
    </row>
    <row r="431" spans="43:47" x14ac:dyDescent="0.2">
      <c r="AQ431" s="156"/>
      <c r="AU431" s="156">
        <v>40</v>
      </c>
    </row>
    <row r="432" spans="43:47" x14ac:dyDescent="0.2">
      <c r="AU432" s="156">
        <v>41</v>
      </c>
    </row>
    <row r="433" spans="47:47" x14ac:dyDescent="0.2">
      <c r="AU433" s="156">
        <v>42</v>
      </c>
    </row>
    <row r="434" spans="47:47" x14ac:dyDescent="0.2">
      <c r="AU434" s="156">
        <v>43</v>
      </c>
    </row>
    <row r="435" spans="47:47" x14ac:dyDescent="0.2">
      <c r="AU435" s="156">
        <v>44</v>
      </c>
    </row>
    <row r="436" spans="47:47" x14ac:dyDescent="0.2">
      <c r="AU436" s="156">
        <v>45</v>
      </c>
    </row>
    <row r="437" spans="47:47" x14ac:dyDescent="0.2">
      <c r="AU437" s="156">
        <v>46</v>
      </c>
    </row>
    <row r="438" spans="47:47" x14ac:dyDescent="0.2">
      <c r="AU438" s="156">
        <v>47</v>
      </c>
    </row>
    <row r="439" spans="47:47" x14ac:dyDescent="0.2">
      <c r="AU439" s="156">
        <v>48</v>
      </c>
    </row>
    <row r="440" spans="47:47" x14ac:dyDescent="0.2">
      <c r="AU440" s="156">
        <v>49</v>
      </c>
    </row>
    <row r="441" spans="47:47" x14ac:dyDescent="0.2">
      <c r="AU441" s="156">
        <v>50</v>
      </c>
    </row>
    <row r="442" spans="47:47" x14ac:dyDescent="0.2">
      <c r="AU442" s="156">
        <v>51</v>
      </c>
    </row>
    <row r="443" spans="47:47" x14ac:dyDescent="0.2">
      <c r="AU443" s="156">
        <v>52</v>
      </c>
    </row>
    <row r="444" spans="47:47" x14ac:dyDescent="0.2">
      <c r="AU444" s="156">
        <v>53</v>
      </c>
    </row>
    <row r="445" spans="47:47" x14ac:dyDescent="0.2">
      <c r="AU445" s="156">
        <v>54</v>
      </c>
    </row>
    <row r="446" spans="47:47" x14ac:dyDescent="0.2">
      <c r="AU446" s="156">
        <v>55</v>
      </c>
    </row>
    <row r="447" spans="47:47" x14ac:dyDescent="0.2">
      <c r="AU447" s="156">
        <v>56</v>
      </c>
    </row>
    <row r="448" spans="47:47" x14ac:dyDescent="0.2">
      <c r="AU448" s="156">
        <v>57</v>
      </c>
    </row>
    <row r="449" spans="47:47" x14ac:dyDescent="0.2">
      <c r="AU449" s="156">
        <v>58</v>
      </c>
    </row>
    <row r="450" spans="47:47" x14ac:dyDescent="0.2">
      <c r="AU450" s="156">
        <v>59</v>
      </c>
    </row>
    <row r="451" spans="47:47" x14ac:dyDescent="0.2">
      <c r="AU451" s="156">
        <v>60</v>
      </c>
    </row>
    <row r="452" spans="47:47" x14ac:dyDescent="0.2">
      <c r="AU452" s="156">
        <v>61</v>
      </c>
    </row>
    <row r="453" spans="47:47" x14ac:dyDescent="0.2">
      <c r="AU453" s="156">
        <v>62</v>
      </c>
    </row>
    <row r="454" spans="47:47" x14ac:dyDescent="0.2">
      <c r="AU454" s="156">
        <v>63</v>
      </c>
    </row>
    <row r="455" spans="47:47" x14ac:dyDescent="0.2">
      <c r="AU455" s="156">
        <v>64</v>
      </c>
    </row>
    <row r="456" spans="47:47" x14ac:dyDescent="0.2">
      <c r="AU456" s="156">
        <v>65</v>
      </c>
    </row>
    <row r="457" spans="47:47" x14ac:dyDescent="0.2">
      <c r="AU457" s="156">
        <v>66</v>
      </c>
    </row>
    <row r="458" spans="47:47" x14ac:dyDescent="0.2">
      <c r="AU458" s="156">
        <v>67</v>
      </c>
    </row>
    <row r="459" spans="47:47" x14ac:dyDescent="0.2">
      <c r="AU459" s="156">
        <v>68</v>
      </c>
    </row>
    <row r="460" spans="47:47" x14ac:dyDescent="0.2">
      <c r="AU460" s="156">
        <v>69</v>
      </c>
    </row>
    <row r="461" spans="47:47" x14ac:dyDescent="0.2">
      <c r="AU461" s="156">
        <v>70</v>
      </c>
    </row>
    <row r="462" spans="47:47" x14ac:dyDescent="0.2">
      <c r="AU462" s="156">
        <v>71</v>
      </c>
    </row>
    <row r="463" spans="47:47" x14ac:dyDescent="0.2">
      <c r="AU463" s="156">
        <v>72</v>
      </c>
    </row>
    <row r="464" spans="47:47" x14ac:dyDescent="0.2">
      <c r="AU464" s="156">
        <v>73</v>
      </c>
    </row>
    <row r="465" spans="47:47" x14ac:dyDescent="0.2">
      <c r="AU465" s="156">
        <v>74</v>
      </c>
    </row>
    <row r="466" spans="47:47" x14ac:dyDescent="0.2">
      <c r="AU466" s="156">
        <v>75</v>
      </c>
    </row>
    <row r="467" spans="47:47" x14ac:dyDescent="0.2">
      <c r="AU467" s="156">
        <v>76</v>
      </c>
    </row>
    <row r="468" spans="47:47" x14ac:dyDescent="0.2">
      <c r="AU468" s="156">
        <v>77</v>
      </c>
    </row>
    <row r="469" spans="47:47" x14ac:dyDescent="0.2">
      <c r="AU469" s="156">
        <v>78</v>
      </c>
    </row>
    <row r="470" spans="47:47" x14ac:dyDescent="0.2">
      <c r="AU470" s="156">
        <v>79</v>
      </c>
    </row>
    <row r="471" spans="47:47" x14ac:dyDescent="0.2">
      <c r="AU471" s="156">
        <v>80</v>
      </c>
    </row>
    <row r="472" spans="47:47" x14ac:dyDescent="0.2">
      <c r="AU472" s="156">
        <v>81</v>
      </c>
    </row>
    <row r="473" spans="47:47" x14ac:dyDescent="0.2">
      <c r="AU473" s="156">
        <v>82</v>
      </c>
    </row>
    <row r="474" spans="47:47" x14ac:dyDescent="0.2">
      <c r="AU474" s="156">
        <v>83</v>
      </c>
    </row>
    <row r="475" spans="47:47" x14ac:dyDescent="0.2">
      <c r="AU475" s="156">
        <v>84</v>
      </c>
    </row>
    <row r="476" spans="47:47" x14ac:dyDescent="0.2">
      <c r="AU476" s="156">
        <v>85</v>
      </c>
    </row>
    <row r="477" spans="47:47" x14ac:dyDescent="0.2">
      <c r="AU477" s="156">
        <v>86</v>
      </c>
    </row>
    <row r="478" spans="47:47" x14ac:dyDescent="0.2">
      <c r="AU478" s="156">
        <v>87</v>
      </c>
    </row>
    <row r="479" spans="47:47" x14ac:dyDescent="0.2">
      <c r="AU479" s="156">
        <v>88</v>
      </c>
    </row>
    <row r="480" spans="47:47" x14ac:dyDescent="0.2">
      <c r="AU480" s="156">
        <v>89</v>
      </c>
    </row>
    <row r="481" spans="47:47" x14ac:dyDescent="0.2">
      <c r="AU481" s="156">
        <v>90</v>
      </c>
    </row>
    <row r="482" spans="47:47" x14ac:dyDescent="0.2">
      <c r="AU482" s="156">
        <v>91</v>
      </c>
    </row>
    <row r="483" spans="47:47" x14ac:dyDescent="0.2">
      <c r="AU483" s="156">
        <v>92</v>
      </c>
    </row>
    <row r="484" spans="47:47" x14ac:dyDescent="0.2">
      <c r="AU484" s="156">
        <v>93</v>
      </c>
    </row>
    <row r="485" spans="47:47" x14ac:dyDescent="0.2">
      <c r="AU485" s="156">
        <v>94</v>
      </c>
    </row>
    <row r="486" spans="47:47" x14ac:dyDescent="0.2">
      <c r="AU486" s="156">
        <v>95</v>
      </c>
    </row>
    <row r="487" spans="47:47" x14ac:dyDescent="0.2">
      <c r="AU487" s="156">
        <v>96</v>
      </c>
    </row>
    <row r="488" spans="47:47" x14ac:dyDescent="0.2">
      <c r="AU488" s="156">
        <v>97</v>
      </c>
    </row>
    <row r="489" spans="47:47" x14ac:dyDescent="0.2">
      <c r="AU489" s="156">
        <v>98</v>
      </c>
    </row>
    <row r="490" spans="47:47" x14ac:dyDescent="0.2">
      <c r="AU490" s="156">
        <v>99</v>
      </c>
    </row>
    <row r="491" spans="47:47" x14ac:dyDescent="0.2">
      <c r="AU491" s="156">
        <v>100</v>
      </c>
    </row>
    <row r="492" spans="47:47" x14ac:dyDescent="0.2">
      <c r="AU492" s="156">
        <v>101</v>
      </c>
    </row>
    <row r="493" spans="47:47" x14ac:dyDescent="0.2">
      <c r="AU493" s="156">
        <v>102</v>
      </c>
    </row>
    <row r="494" spans="47:47" x14ac:dyDescent="0.2">
      <c r="AU494" s="156">
        <v>103</v>
      </c>
    </row>
    <row r="495" spans="47:47" x14ac:dyDescent="0.2">
      <c r="AU495" s="156">
        <v>104</v>
      </c>
    </row>
    <row r="496" spans="47:47" x14ac:dyDescent="0.2">
      <c r="AU496" s="156">
        <v>105</v>
      </c>
    </row>
    <row r="497" spans="47:47" x14ac:dyDescent="0.2">
      <c r="AU497" s="156">
        <v>106</v>
      </c>
    </row>
    <row r="498" spans="47:47" x14ac:dyDescent="0.2">
      <c r="AU498" s="156">
        <v>107</v>
      </c>
    </row>
    <row r="499" spans="47:47" x14ac:dyDescent="0.2">
      <c r="AU499" s="156">
        <v>108</v>
      </c>
    </row>
    <row r="500" spans="47:47" x14ac:dyDescent="0.2">
      <c r="AU500" s="156">
        <v>109</v>
      </c>
    </row>
    <row r="501" spans="47:47" x14ac:dyDescent="0.2">
      <c r="AU501" s="156">
        <v>110</v>
      </c>
    </row>
    <row r="502" spans="47:47" x14ac:dyDescent="0.2">
      <c r="AU502" s="156">
        <v>111</v>
      </c>
    </row>
    <row r="503" spans="47:47" x14ac:dyDescent="0.2">
      <c r="AU503" s="156">
        <v>112</v>
      </c>
    </row>
    <row r="504" spans="47:47" x14ac:dyDescent="0.2">
      <c r="AU504" s="156">
        <v>113</v>
      </c>
    </row>
    <row r="505" spans="47:47" x14ac:dyDescent="0.2">
      <c r="AU505" s="156">
        <v>114</v>
      </c>
    </row>
    <row r="506" spans="47:47" x14ac:dyDescent="0.2">
      <c r="AU506" s="156">
        <v>115</v>
      </c>
    </row>
    <row r="507" spans="47:47" x14ac:dyDescent="0.2">
      <c r="AU507" s="156">
        <v>116</v>
      </c>
    </row>
    <row r="508" spans="47:47" x14ac:dyDescent="0.2">
      <c r="AU508" s="156">
        <v>117</v>
      </c>
    </row>
    <row r="509" spans="47:47" x14ac:dyDescent="0.2">
      <c r="AU509" s="156">
        <v>118</v>
      </c>
    </row>
    <row r="510" spans="47:47" x14ac:dyDescent="0.2">
      <c r="AU510" s="156">
        <v>119</v>
      </c>
    </row>
    <row r="511" spans="47:47" x14ac:dyDescent="0.2">
      <c r="AU511" s="156">
        <v>120</v>
      </c>
    </row>
    <row r="512" spans="47:47" x14ac:dyDescent="0.2">
      <c r="AU512" s="156">
        <v>121</v>
      </c>
    </row>
    <row r="513" spans="47:47" x14ac:dyDescent="0.2">
      <c r="AU513" s="156">
        <v>122</v>
      </c>
    </row>
    <row r="514" spans="47:47" x14ac:dyDescent="0.2">
      <c r="AU514" s="156">
        <v>123</v>
      </c>
    </row>
    <row r="515" spans="47:47" x14ac:dyDescent="0.2">
      <c r="AU515" s="156">
        <v>124</v>
      </c>
    </row>
    <row r="516" spans="47:47" x14ac:dyDescent="0.2">
      <c r="AU516" s="156">
        <v>125</v>
      </c>
    </row>
    <row r="517" spans="47:47" x14ac:dyDescent="0.2">
      <c r="AU517" s="156">
        <v>126</v>
      </c>
    </row>
    <row r="518" spans="47:47" x14ac:dyDescent="0.2">
      <c r="AU518" s="156">
        <v>127</v>
      </c>
    </row>
    <row r="519" spans="47:47" x14ac:dyDescent="0.2">
      <c r="AU519" s="156">
        <v>128</v>
      </c>
    </row>
    <row r="520" spans="47:47" x14ac:dyDescent="0.2">
      <c r="AU520" s="156">
        <v>129</v>
      </c>
    </row>
    <row r="521" spans="47:47" x14ac:dyDescent="0.2">
      <c r="AU521" s="156">
        <v>130</v>
      </c>
    </row>
    <row r="522" spans="47:47" x14ac:dyDescent="0.2">
      <c r="AU522" s="156">
        <v>131</v>
      </c>
    </row>
    <row r="523" spans="47:47" x14ac:dyDescent="0.2">
      <c r="AU523" s="156">
        <v>132</v>
      </c>
    </row>
    <row r="524" spans="47:47" x14ac:dyDescent="0.2">
      <c r="AU524" s="156">
        <v>133</v>
      </c>
    </row>
    <row r="525" spans="47:47" x14ac:dyDescent="0.2">
      <c r="AU525" s="156">
        <v>134</v>
      </c>
    </row>
    <row r="526" spans="47:47" x14ac:dyDescent="0.2">
      <c r="AU526" s="156">
        <v>135</v>
      </c>
    </row>
    <row r="527" spans="47:47" x14ac:dyDescent="0.2">
      <c r="AU527" s="156">
        <v>136</v>
      </c>
    </row>
    <row r="528" spans="47:47" x14ac:dyDescent="0.2">
      <c r="AU528" s="156">
        <v>137</v>
      </c>
    </row>
    <row r="529" spans="47:47" x14ac:dyDescent="0.2">
      <c r="AU529" s="156">
        <v>138</v>
      </c>
    </row>
    <row r="530" spans="47:47" x14ac:dyDescent="0.2">
      <c r="AU530" s="156">
        <v>139</v>
      </c>
    </row>
    <row r="531" spans="47:47" x14ac:dyDescent="0.2">
      <c r="AU531" s="156">
        <v>140</v>
      </c>
    </row>
    <row r="532" spans="47:47" x14ac:dyDescent="0.2">
      <c r="AU532" s="156">
        <v>141</v>
      </c>
    </row>
    <row r="533" spans="47:47" x14ac:dyDescent="0.2">
      <c r="AU533" s="156">
        <v>142</v>
      </c>
    </row>
    <row r="534" spans="47:47" x14ac:dyDescent="0.2">
      <c r="AU534" s="156">
        <v>143</v>
      </c>
    </row>
    <row r="535" spans="47:47" x14ac:dyDescent="0.2">
      <c r="AU535" s="156">
        <v>144</v>
      </c>
    </row>
    <row r="536" spans="47:47" x14ac:dyDescent="0.2">
      <c r="AU536" s="156">
        <v>145</v>
      </c>
    </row>
    <row r="537" spans="47:47" x14ac:dyDescent="0.2">
      <c r="AU537" s="156">
        <v>146</v>
      </c>
    </row>
    <row r="538" spans="47:47" x14ac:dyDescent="0.2">
      <c r="AU538" s="156">
        <v>147</v>
      </c>
    </row>
    <row r="539" spans="47:47" x14ac:dyDescent="0.2">
      <c r="AU539" s="156">
        <v>148</v>
      </c>
    </row>
    <row r="540" spans="47:47" x14ac:dyDescent="0.2">
      <c r="AU540" s="156">
        <v>149</v>
      </c>
    </row>
    <row r="541" spans="47:47" x14ac:dyDescent="0.2">
      <c r="AU541" s="156">
        <v>150</v>
      </c>
    </row>
    <row r="542" spans="47:47" x14ac:dyDescent="0.2">
      <c r="AU542" s="156">
        <v>151</v>
      </c>
    </row>
    <row r="543" spans="47:47" x14ac:dyDescent="0.2">
      <c r="AU543" s="156">
        <v>152</v>
      </c>
    </row>
    <row r="544" spans="47:47" x14ac:dyDescent="0.2">
      <c r="AU544" s="156">
        <v>153</v>
      </c>
    </row>
    <row r="545" spans="47:47" x14ac:dyDescent="0.2">
      <c r="AU545" s="156">
        <v>154</v>
      </c>
    </row>
    <row r="546" spans="47:47" x14ac:dyDescent="0.2">
      <c r="AU546" s="156">
        <v>155</v>
      </c>
    </row>
    <row r="547" spans="47:47" x14ac:dyDescent="0.2">
      <c r="AU547" s="156">
        <v>156</v>
      </c>
    </row>
    <row r="548" spans="47:47" x14ac:dyDescent="0.2">
      <c r="AU548" s="156">
        <v>157</v>
      </c>
    </row>
    <row r="549" spans="47:47" x14ac:dyDescent="0.2">
      <c r="AU549" s="156">
        <v>158</v>
      </c>
    </row>
    <row r="550" spans="47:47" x14ac:dyDescent="0.2">
      <c r="AU550" s="156">
        <v>159</v>
      </c>
    </row>
    <row r="551" spans="47:47" x14ac:dyDescent="0.2">
      <c r="AU551" s="156">
        <v>160</v>
      </c>
    </row>
    <row r="552" spans="47:47" x14ac:dyDescent="0.2">
      <c r="AU552" s="156">
        <v>161</v>
      </c>
    </row>
    <row r="553" spans="47:47" x14ac:dyDescent="0.2">
      <c r="AU553" s="156">
        <v>162</v>
      </c>
    </row>
    <row r="554" spans="47:47" x14ac:dyDescent="0.2">
      <c r="AU554" s="156">
        <v>163</v>
      </c>
    </row>
    <row r="555" spans="47:47" x14ac:dyDescent="0.2">
      <c r="AU555" s="156">
        <v>164</v>
      </c>
    </row>
    <row r="556" spans="47:47" x14ac:dyDescent="0.2">
      <c r="AU556" s="156">
        <v>165</v>
      </c>
    </row>
    <row r="557" spans="47:47" x14ac:dyDescent="0.2">
      <c r="AU557" s="156">
        <v>166</v>
      </c>
    </row>
    <row r="558" spans="47:47" x14ac:dyDescent="0.2">
      <c r="AU558" s="156">
        <v>167</v>
      </c>
    </row>
    <row r="559" spans="47:47" x14ac:dyDescent="0.2">
      <c r="AU559" s="156">
        <v>168</v>
      </c>
    </row>
    <row r="560" spans="47:47" x14ac:dyDescent="0.2">
      <c r="AU560" s="156">
        <v>169</v>
      </c>
    </row>
    <row r="561" spans="47:47" x14ac:dyDescent="0.2">
      <c r="AU561" s="156">
        <v>170</v>
      </c>
    </row>
    <row r="562" spans="47:47" x14ac:dyDescent="0.2">
      <c r="AU562" s="156">
        <v>171</v>
      </c>
    </row>
    <row r="563" spans="47:47" x14ac:dyDescent="0.2">
      <c r="AU563" s="156">
        <v>172</v>
      </c>
    </row>
    <row r="564" spans="47:47" x14ac:dyDescent="0.2">
      <c r="AU564" s="156">
        <v>173</v>
      </c>
    </row>
    <row r="565" spans="47:47" x14ac:dyDescent="0.2">
      <c r="AU565" s="156">
        <v>174</v>
      </c>
    </row>
    <row r="566" spans="47:47" x14ac:dyDescent="0.2">
      <c r="AU566" s="156">
        <v>175</v>
      </c>
    </row>
    <row r="567" spans="47:47" x14ac:dyDescent="0.2">
      <c r="AU567" s="156">
        <v>176</v>
      </c>
    </row>
    <row r="568" spans="47:47" x14ac:dyDescent="0.2">
      <c r="AU568" s="156">
        <v>177</v>
      </c>
    </row>
    <row r="569" spans="47:47" x14ac:dyDescent="0.2">
      <c r="AU569" s="156">
        <v>178</v>
      </c>
    </row>
    <row r="570" spans="47:47" x14ac:dyDescent="0.2">
      <c r="AU570" s="156">
        <v>179</v>
      </c>
    </row>
    <row r="571" spans="47:47" x14ac:dyDescent="0.2">
      <c r="AU571" s="156">
        <v>180</v>
      </c>
    </row>
    <row r="572" spans="47:47" x14ac:dyDescent="0.2">
      <c r="AU572" s="156">
        <v>181</v>
      </c>
    </row>
    <row r="573" spans="47:47" x14ac:dyDescent="0.2">
      <c r="AU573" s="156">
        <v>182</v>
      </c>
    </row>
    <row r="574" spans="47:47" x14ac:dyDescent="0.2">
      <c r="AU574" s="156">
        <v>183</v>
      </c>
    </row>
    <row r="575" spans="47:47" x14ac:dyDescent="0.2">
      <c r="AU575" s="156">
        <v>184</v>
      </c>
    </row>
    <row r="576" spans="47:47" x14ac:dyDescent="0.2">
      <c r="AU576" s="156">
        <v>185</v>
      </c>
    </row>
    <row r="577" spans="47:47" x14ac:dyDescent="0.2">
      <c r="AU577" s="156">
        <v>186</v>
      </c>
    </row>
    <row r="578" spans="47:47" x14ac:dyDescent="0.2">
      <c r="AU578" s="156">
        <v>187</v>
      </c>
    </row>
    <row r="579" spans="47:47" x14ac:dyDescent="0.2">
      <c r="AU579" s="156">
        <v>188</v>
      </c>
    </row>
    <row r="580" spans="47:47" x14ac:dyDescent="0.2">
      <c r="AU580" s="156">
        <v>189</v>
      </c>
    </row>
    <row r="581" spans="47:47" x14ac:dyDescent="0.2">
      <c r="AU581" s="156">
        <v>190</v>
      </c>
    </row>
    <row r="582" spans="47:47" x14ac:dyDescent="0.2">
      <c r="AU582" s="156">
        <v>191</v>
      </c>
    </row>
    <row r="583" spans="47:47" x14ac:dyDescent="0.2">
      <c r="AU583" s="156">
        <v>192</v>
      </c>
    </row>
    <row r="584" spans="47:47" x14ac:dyDescent="0.2">
      <c r="AU584" s="156">
        <v>193</v>
      </c>
    </row>
    <row r="585" spans="47:47" x14ac:dyDescent="0.2">
      <c r="AU585" s="156">
        <v>194</v>
      </c>
    </row>
    <row r="586" spans="47:47" x14ac:dyDescent="0.2">
      <c r="AU586" s="156">
        <v>195</v>
      </c>
    </row>
    <row r="587" spans="47:47" x14ac:dyDescent="0.2">
      <c r="AU587" s="156">
        <v>196</v>
      </c>
    </row>
    <row r="588" spans="47:47" x14ac:dyDescent="0.2">
      <c r="AU588" s="156">
        <v>197</v>
      </c>
    </row>
    <row r="589" spans="47:47" x14ac:dyDescent="0.2">
      <c r="AU589" s="156">
        <v>198</v>
      </c>
    </row>
    <row r="590" spans="47:47" x14ac:dyDescent="0.2">
      <c r="AU590" s="156">
        <v>199</v>
      </c>
    </row>
    <row r="591" spans="47:47" x14ac:dyDescent="0.2">
      <c r="AU591" s="156">
        <v>200</v>
      </c>
    </row>
    <row r="592" spans="47:47" x14ac:dyDescent="0.2">
      <c r="AU592" s="156">
        <v>201</v>
      </c>
    </row>
    <row r="593" spans="47:47" x14ac:dyDescent="0.2">
      <c r="AU593" s="156">
        <v>202</v>
      </c>
    </row>
    <row r="594" spans="47:47" x14ac:dyDescent="0.2">
      <c r="AU594" s="156">
        <v>203</v>
      </c>
    </row>
    <row r="595" spans="47:47" x14ac:dyDescent="0.2">
      <c r="AU595" s="156">
        <v>204</v>
      </c>
    </row>
    <row r="596" spans="47:47" x14ac:dyDescent="0.2">
      <c r="AU596" s="156">
        <v>205</v>
      </c>
    </row>
    <row r="597" spans="47:47" x14ac:dyDescent="0.2">
      <c r="AU597" s="156">
        <v>206</v>
      </c>
    </row>
    <row r="598" spans="47:47" x14ac:dyDescent="0.2">
      <c r="AU598" s="156">
        <v>207</v>
      </c>
    </row>
    <row r="599" spans="47:47" x14ac:dyDescent="0.2">
      <c r="AU599" s="156">
        <v>208</v>
      </c>
    </row>
    <row r="600" spans="47:47" x14ac:dyDescent="0.2">
      <c r="AU600" s="156">
        <v>209</v>
      </c>
    </row>
    <row r="601" spans="47:47" x14ac:dyDescent="0.2">
      <c r="AU601" s="156">
        <v>210</v>
      </c>
    </row>
    <row r="602" spans="47:47" x14ac:dyDescent="0.2">
      <c r="AU602" s="156">
        <v>211</v>
      </c>
    </row>
    <row r="603" spans="47:47" x14ac:dyDescent="0.2">
      <c r="AU603" s="156">
        <v>212</v>
      </c>
    </row>
    <row r="604" spans="47:47" x14ac:dyDescent="0.2">
      <c r="AU604" s="156">
        <v>213</v>
      </c>
    </row>
    <row r="605" spans="47:47" x14ac:dyDescent="0.2">
      <c r="AU605" s="156">
        <v>214</v>
      </c>
    </row>
    <row r="606" spans="47:47" x14ac:dyDescent="0.2">
      <c r="AU606" s="156">
        <v>215</v>
      </c>
    </row>
    <row r="607" spans="47:47" x14ac:dyDescent="0.2">
      <c r="AU607" s="156">
        <v>216</v>
      </c>
    </row>
    <row r="608" spans="47:47" x14ac:dyDescent="0.2">
      <c r="AU608" s="156">
        <v>217</v>
      </c>
    </row>
    <row r="609" spans="47:47" x14ac:dyDescent="0.2">
      <c r="AU609" s="156">
        <v>218</v>
      </c>
    </row>
    <row r="610" spans="47:47" x14ac:dyDescent="0.2">
      <c r="AU610" s="156">
        <v>219</v>
      </c>
    </row>
    <row r="611" spans="47:47" x14ac:dyDescent="0.2">
      <c r="AU611" s="156">
        <v>220</v>
      </c>
    </row>
    <row r="612" spans="47:47" x14ac:dyDescent="0.2">
      <c r="AU612" s="156">
        <v>221</v>
      </c>
    </row>
    <row r="613" spans="47:47" x14ac:dyDescent="0.2">
      <c r="AU613" s="156">
        <v>222</v>
      </c>
    </row>
    <row r="614" spans="47:47" x14ac:dyDescent="0.2">
      <c r="AU614" s="156">
        <v>223</v>
      </c>
    </row>
    <row r="615" spans="47:47" x14ac:dyDescent="0.2">
      <c r="AU615" s="156">
        <v>224</v>
      </c>
    </row>
    <row r="616" spans="47:47" x14ac:dyDescent="0.2">
      <c r="AU616" s="156">
        <v>225</v>
      </c>
    </row>
    <row r="617" spans="47:47" x14ac:dyDescent="0.2">
      <c r="AU617" s="156">
        <v>226</v>
      </c>
    </row>
    <row r="618" spans="47:47" x14ac:dyDescent="0.2">
      <c r="AU618" s="177">
        <v>227</v>
      </c>
    </row>
    <row r="619" spans="47:47" x14ac:dyDescent="0.2">
      <c r="AU619" s="177">
        <v>228</v>
      </c>
    </row>
    <row r="620" spans="47:47" x14ac:dyDescent="0.2">
      <c r="AU620" s="177">
        <v>229</v>
      </c>
    </row>
    <row r="621" spans="47:47" x14ac:dyDescent="0.2">
      <c r="AU621" s="177">
        <v>230</v>
      </c>
    </row>
    <row r="622" spans="47:47" x14ac:dyDescent="0.2">
      <c r="AU622" s="177">
        <v>231</v>
      </c>
    </row>
    <row r="623" spans="47:47" x14ac:dyDescent="0.2">
      <c r="AU623" s="177">
        <v>232</v>
      </c>
    </row>
    <row r="624" spans="47:47" x14ac:dyDescent="0.2">
      <c r="AU624" s="177">
        <v>233</v>
      </c>
    </row>
    <row r="625" spans="47:47" x14ac:dyDescent="0.2">
      <c r="AU625" s="177">
        <v>234</v>
      </c>
    </row>
    <row r="626" spans="47:47" x14ac:dyDescent="0.2">
      <c r="AU626" s="177">
        <v>235</v>
      </c>
    </row>
    <row r="627" spans="47:47" x14ac:dyDescent="0.2">
      <c r="AU627" s="177">
        <v>236</v>
      </c>
    </row>
    <row r="628" spans="47:47" x14ac:dyDescent="0.2">
      <c r="AU628" s="177">
        <v>237</v>
      </c>
    </row>
    <row r="629" spans="47:47" x14ac:dyDescent="0.2">
      <c r="AU629" s="177">
        <v>238</v>
      </c>
    </row>
    <row r="630" spans="47:47" x14ac:dyDescent="0.2">
      <c r="AU630" s="177">
        <v>239</v>
      </c>
    </row>
    <row r="631" spans="47:47" x14ac:dyDescent="0.2">
      <c r="AU631" s="177">
        <v>240</v>
      </c>
    </row>
    <row r="632" spans="47:47" x14ac:dyDescent="0.2">
      <c r="AU632" s="177">
        <v>241</v>
      </c>
    </row>
    <row r="633" spans="47:47" x14ac:dyDescent="0.2">
      <c r="AU633" s="177">
        <v>242</v>
      </c>
    </row>
    <row r="634" spans="47:47" x14ac:dyDescent="0.2">
      <c r="AU634" s="177">
        <v>243</v>
      </c>
    </row>
    <row r="635" spans="47:47" x14ac:dyDescent="0.2">
      <c r="AU635" s="177">
        <v>244</v>
      </c>
    </row>
    <row r="636" spans="47:47" x14ac:dyDescent="0.2">
      <c r="AU636" s="177">
        <v>245</v>
      </c>
    </row>
    <row r="637" spans="47:47" x14ac:dyDescent="0.2">
      <c r="AU637" s="177">
        <v>246</v>
      </c>
    </row>
    <row r="638" spans="47:47" x14ac:dyDescent="0.2">
      <c r="AU638" s="177">
        <v>247</v>
      </c>
    </row>
    <row r="639" spans="47:47" x14ac:dyDescent="0.2">
      <c r="AU639" s="177">
        <v>248</v>
      </c>
    </row>
    <row r="640" spans="47:47" x14ac:dyDescent="0.2">
      <c r="AU640" s="177">
        <v>249</v>
      </c>
    </row>
    <row r="641" spans="47:47" x14ac:dyDescent="0.2">
      <c r="AU641" s="177">
        <v>250</v>
      </c>
    </row>
    <row r="642" spans="47:47" x14ac:dyDescent="0.2">
      <c r="AU642" s="177">
        <v>251</v>
      </c>
    </row>
    <row r="643" spans="47:47" x14ac:dyDescent="0.2">
      <c r="AU643" s="177">
        <v>252</v>
      </c>
    </row>
    <row r="644" spans="47:47" x14ac:dyDescent="0.2">
      <c r="AU644" s="177">
        <v>253</v>
      </c>
    </row>
    <row r="645" spans="47:47" x14ac:dyDescent="0.2">
      <c r="AU645" s="177">
        <v>254</v>
      </c>
    </row>
    <row r="646" spans="47:47" x14ac:dyDescent="0.2">
      <c r="AU646" s="177">
        <v>255</v>
      </c>
    </row>
    <row r="647" spans="47:47" x14ac:dyDescent="0.2">
      <c r="AU647" s="177">
        <v>256</v>
      </c>
    </row>
    <row r="648" spans="47:47" x14ac:dyDescent="0.2">
      <c r="AU648" s="177">
        <v>257</v>
      </c>
    </row>
    <row r="649" spans="47:47" x14ac:dyDescent="0.2">
      <c r="AU649" s="177">
        <v>258</v>
      </c>
    </row>
    <row r="650" spans="47:47" x14ac:dyDescent="0.2">
      <c r="AU650" s="177">
        <v>259</v>
      </c>
    </row>
    <row r="651" spans="47:47" x14ac:dyDescent="0.2">
      <c r="AU651" s="177">
        <v>260</v>
      </c>
    </row>
    <row r="652" spans="47:47" x14ac:dyDescent="0.2">
      <c r="AU652" s="177">
        <v>261</v>
      </c>
    </row>
    <row r="653" spans="47:47" x14ac:dyDescent="0.2">
      <c r="AU653" s="177">
        <v>262</v>
      </c>
    </row>
    <row r="654" spans="47:47" x14ac:dyDescent="0.2">
      <c r="AU654" s="177">
        <v>263</v>
      </c>
    </row>
    <row r="655" spans="47:47" x14ac:dyDescent="0.2">
      <c r="AU655" s="177">
        <v>264</v>
      </c>
    </row>
    <row r="656" spans="47:47" x14ac:dyDescent="0.2">
      <c r="AU656" s="177">
        <v>265</v>
      </c>
    </row>
    <row r="657" spans="47:47" x14ac:dyDescent="0.2">
      <c r="AU657" s="177">
        <v>266</v>
      </c>
    </row>
    <row r="658" spans="47:47" x14ac:dyDescent="0.2">
      <c r="AU658" s="177">
        <v>267</v>
      </c>
    </row>
    <row r="659" spans="47:47" x14ac:dyDescent="0.2">
      <c r="AU659" s="177">
        <v>268</v>
      </c>
    </row>
    <row r="660" spans="47:47" x14ac:dyDescent="0.2">
      <c r="AU660" s="177">
        <v>269</v>
      </c>
    </row>
    <row r="661" spans="47:47" x14ac:dyDescent="0.2">
      <c r="AU661" s="177">
        <v>270</v>
      </c>
    </row>
    <row r="662" spans="47:47" x14ac:dyDescent="0.2">
      <c r="AU662" s="177">
        <v>271</v>
      </c>
    </row>
    <row r="663" spans="47:47" x14ac:dyDescent="0.2">
      <c r="AU663" s="177">
        <v>272</v>
      </c>
    </row>
    <row r="664" spans="47:47" x14ac:dyDescent="0.2">
      <c r="AU664" s="177">
        <v>273</v>
      </c>
    </row>
    <row r="665" spans="47:47" x14ac:dyDescent="0.2">
      <c r="AU665" s="177">
        <v>274</v>
      </c>
    </row>
    <row r="666" spans="47:47" x14ac:dyDescent="0.2">
      <c r="AU666" s="177">
        <v>275</v>
      </c>
    </row>
    <row r="667" spans="47:47" x14ac:dyDescent="0.2">
      <c r="AU667" s="177">
        <v>276</v>
      </c>
    </row>
    <row r="668" spans="47:47" x14ac:dyDescent="0.2">
      <c r="AU668" s="177">
        <v>277</v>
      </c>
    </row>
    <row r="669" spans="47:47" x14ac:dyDescent="0.2">
      <c r="AU669" s="177">
        <v>278</v>
      </c>
    </row>
    <row r="670" spans="47:47" x14ac:dyDescent="0.2">
      <c r="AU670" s="177">
        <v>279</v>
      </c>
    </row>
    <row r="671" spans="47:47" x14ac:dyDescent="0.2">
      <c r="AU671" s="177">
        <v>280</v>
      </c>
    </row>
    <row r="672" spans="47:47" x14ac:dyDescent="0.2">
      <c r="AU672" s="177">
        <v>281</v>
      </c>
    </row>
    <row r="673" spans="47:47" x14ac:dyDescent="0.2">
      <c r="AU673" s="177">
        <v>282</v>
      </c>
    </row>
    <row r="674" spans="47:47" x14ac:dyDescent="0.2">
      <c r="AU674" s="177">
        <v>283</v>
      </c>
    </row>
    <row r="675" spans="47:47" x14ac:dyDescent="0.2">
      <c r="AU675" s="177">
        <v>284</v>
      </c>
    </row>
    <row r="676" spans="47:47" x14ac:dyDescent="0.2">
      <c r="AU676" s="177">
        <v>285</v>
      </c>
    </row>
    <row r="677" spans="47:47" x14ac:dyDescent="0.2">
      <c r="AU677" s="177">
        <v>286</v>
      </c>
    </row>
    <row r="678" spans="47:47" x14ac:dyDescent="0.2">
      <c r="AU678" s="177">
        <v>287</v>
      </c>
    </row>
    <row r="679" spans="47:47" x14ac:dyDescent="0.2">
      <c r="AU679" s="177">
        <v>288</v>
      </c>
    </row>
    <row r="680" spans="47:47" x14ac:dyDescent="0.2">
      <c r="AU680" s="177">
        <v>289</v>
      </c>
    </row>
    <row r="681" spans="47:47" x14ac:dyDescent="0.2">
      <c r="AU681" s="177">
        <v>290</v>
      </c>
    </row>
    <row r="682" spans="47:47" x14ac:dyDescent="0.2">
      <c r="AU682" s="177">
        <v>291</v>
      </c>
    </row>
    <row r="683" spans="47:47" x14ac:dyDescent="0.2">
      <c r="AU683" s="177">
        <v>292</v>
      </c>
    </row>
    <row r="684" spans="47:47" x14ac:dyDescent="0.2">
      <c r="AU684" s="177">
        <v>293</v>
      </c>
    </row>
    <row r="685" spans="47:47" x14ac:dyDescent="0.2">
      <c r="AU685" s="177">
        <v>294</v>
      </c>
    </row>
    <row r="686" spans="47:47" x14ac:dyDescent="0.2">
      <c r="AU686" s="177">
        <v>295</v>
      </c>
    </row>
    <row r="687" spans="47:47" x14ac:dyDescent="0.2">
      <c r="AU687" s="177">
        <v>296</v>
      </c>
    </row>
    <row r="688" spans="47:47" x14ac:dyDescent="0.2">
      <c r="AU688" s="177">
        <v>297</v>
      </c>
    </row>
    <row r="689" spans="47:47" x14ac:dyDescent="0.2">
      <c r="AU689" s="177">
        <v>298</v>
      </c>
    </row>
    <row r="690" spans="47:47" x14ac:dyDescent="0.2">
      <c r="AU690" s="177">
        <v>299</v>
      </c>
    </row>
    <row r="691" spans="47:47" x14ac:dyDescent="0.2">
      <c r="AU691" s="177">
        <v>300</v>
      </c>
    </row>
    <row r="692" spans="47:47" x14ac:dyDescent="0.2">
      <c r="AU692" s="177">
        <v>301</v>
      </c>
    </row>
    <row r="693" spans="47:47" x14ac:dyDescent="0.2">
      <c r="AU693" s="177">
        <v>302</v>
      </c>
    </row>
    <row r="694" spans="47:47" x14ac:dyDescent="0.2">
      <c r="AU694" s="177">
        <v>303</v>
      </c>
    </row>
    <row r="695" spans="47:47" x14ac:dyDescent="0.2">
      <c r="AU695" s="177">
        <v>304</v>
      </c>
    </row>
    <row r="696" spans="47:47" x14ac:dyDescent="0.2">
      <c r="AU696" s="177">
        <v>305</v>
      </c>
    </row>
    <row r="697" spans="47:47" x14ac:dyDescent="0.2">
      <c r="AU697" s="177">
        <v>306</v>
      </c>
    </row>
    <row r="698" spans="47:47" x14ac:dyDescent="0.2">
      <c r="AU698" s="177">
        <v>307</v>
      </c>
    </row>
    <row r="699" spans="47:47" x14ac:dyDescent="0.2">
      <c r="AU699" s="177">
        <v>308</v>
      </c>
    </row>
    <row r="700" spans="47:47" x14ac:dyDescent="0.2">
      <c r="AU700" s="177">
        <v>309</v>
      </c>
    </row>
    <row r="701" spans="47:47" x14ac:dyDescent="0.2">
      <c r="AU701" s="177">
        <v>310</v>
      </c>
    </row>
    <row r="702" spans="47:47" x14ac:dyDescent="0.2">
      <c r="AU702" s="177">
        <v>311</v>
      </c>
    </row>
    <row r="703" spans="47:47" x14ac:dyDescent="0.2">
      <c r="AU703" s="177">
        <v>312</v>
      </c>
    </row>
    <row r="704" spans="47:47" x14ac:dyDescent="0.2">
      <c r="AU704" s="177">
        <v>313</v>
      </c>
    </row>
    <row r="705" spans="47:47" x14ac:dyDescent="0.2">
      <c r="AU705" s="177">
        <v>314</v>
      </c>
    </row>
    <row r="706" spans="47:47" x14ac:dyDescent="0.2">
      <c r="AU706" s="177">
        <v>315</v>
      </c>
    </row>
    <row r="707" spans="47:47" x14ac:dyDescent="0.2">
      <c r="AU707" s="177">
        <v>316</v>
      </c>
    </row>
    <row r="708" spans="47:47" x14ac:dyDescent="0.2">
      <c r="AU708" s="177">
        <v>317</v>
      </c>
    </row>
    <row r="709" spans="47:47" x14ac:dyDescent="0.2">
      <c r="AU709" s="177">
        <v>318</v>
      </c>
    </row>
    <row r="710" spans="47:47" x14ac:dyDescent="0.2">
      <c r="AU710" s="177">
        <v>319</v>
      </c>
    </row>
    <row r="711" spans="47:47" x14ac:dyDescent="0.2">
      <c r="AU711" s="177">
        <v>320</v>
      </c>
    </row>
    <row r="712" spans="47:47" x14ac:dyDescent="0.2">
      <c r="AU712" s="177">
        <v>321</v>
      </c>
    </row>
    <row r="713" spans="47:47" x14ac:dyDescent="0.2">
      <c r="AU713" s="177">
        <v>322</v>
      </c>
    </row>
    <row r="714" spans="47:47" x14ac:dyDescent="0.2">
      <c r="AU714" s="177">
        <v>323</v>
      </c>
    </row>
    <row r="715" spans="47:47" x14ac:dyDescent="0.2">
      <c r="AU715" s="177">
        <v>324</v>
      </c>
    </row>
    <row r="716" spans="47:47" x14ac:dyDescent="0.2">
      <c r="AU716" s="177">
        <v>325</v>
      </c>
    </row>
    <row r="717" spans="47:47" x14ac:dyDescent="0.2">
      <c r="AU717" s="177">
        <v>326</v>
      </c>
    </row>
    <row r="718" spans="47:47" x14ac:dyDescent="0.2">
      <c r="AU718" s="177">
        <v>327</v>
      </c>
    </row>
    <row r="719" spans="47:47" x14ac:dyDescent="0.2">
      <c r="AU719" s="177">
        <v>328</v>
      </c>
    </row>
    <row r="720" spans="47:47" x14ac:dyDescent="0.2">
      <c r="AU720" s="177">
        <v>329</v>
      </c>
    </row>
    <row r="721" spans="47:47" x14ac:dyDescent="0.2">
      <c r="AU721" s="177">
        <v>330</v>
      </c>
    </row>
    <row r="722" spans="47:47" x14ac:dyDescent="0.2">
      <c r="AU722" s="177">
        <v>331</v>
      </c>
    </row>
    <row r="723" spans="47:47" x14ac:dyDescent="0.2">
      <c r="AU723" s="177">
        <v>332</v>
      </c>
    </row>
    <row r="724" spans="47:47" x14ac:dyDescent="0.2">
      <c r="AU724" s="177">
        <v>333</v>
      </c>
    </row>
    <row r="725" spans="47:47" x14ac:dyDescent="0.2">
      <c r="AU725" s="177">
        <v>334</v>
      </c>
    </row>
    <row r="726" spans="47:47" x14ac:dyDescent="0.2">
      <c r="AU726" s="177">
        <v>335</v>
      </c>
    </row>
    <row r="727" spans="47:47" x14ac:dyDescent="0.2">
      <c r="AU727" s="177">
        <v>336</v>
      </c>
    </row>
    <row r="728" spans="47:47" x14ac:dyDescent="0.2">
      <c r="AU728" s="177">
        <v>337</v>
      </c>
    </row>
  </sheetData>
  <phoneticPr fontId="0" type="noConversion"/>
  <pageMargins left="0.7" right="0.7" top="0.75" bottom="0.75" header="0.5" footer="0.5"/>
  <pageSetup scale="87" fitToHeight="1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40"/>
  <sheetViews>
    <sheetView showRuler="0" topLeftCell="A206" workbookViewId="0">
      <selection activeCell="A166" sqref="A166:XFD221"/>
    </sheetView>
  </sheetViews>
  <sheetFormatPr baseColWidth="10" defaultColWidth="8.7109375" defaultRowHeight="16" x14ac:dyDescent="0.2"/>
  <cols>
    <col min="1" max="1" width="8.85546875" style="85" customWidth="1"/>
    <col min="2" max="2" width="17" customWidth="1"/>
    <col min="3" max="3" width="18.28515625" customWidth="1"/>
    <col min="8" max="8" width="7.7109375" customWidth="1"/>
    <col min="13" max="13" width="8.85546875" style="125" customWidth="1"/>
    <col min="18" max="18" width="8.140625" style="125" customWidth="1"/>
    <col min="23" max="23" width="8.42578125" style="125" customWidth="1"/>
    <col min="28" max="28" width="8.42578125" style="125" customWidth="1"/>
    <col min="33" max="33" width="8.28515625" style="125" customWidth="1"/>
    <col min="34" max="34" width="10" bestFit="1" customWidth="1"/>
    <col min="35" max="35" width="9.7109375" customWidth="1"/>
    <col min="37" max="37" width="8.85546875" style="30" customWidth="1"/>
    <col min="38" max="38" width="8.140625" style="125" customWidth="1"/>
    <col min="39" max="39" width="8.85546875" style="30" customWidth="1"/>
    <col min="41" max="41" width="8.85546875" style="30" customWidth="1"/>
  </cols>
  <sheetData>
    <row r="1" spans="1:51" s="29" customFormat="1" ht="15.75" customHeight="1" x14ac:dyDescent="0.2">
      <c r="A1" s="95" t="s">
        <v>725</v>
      </c>
      <c r="B1" s="24"/>
      <c r="C1" s="24"/>
      <c r="D1" s="24">
        <v>2001</v>
      </c>
      <c r="E1" s="24">
        <v>2001</v>
      </c>
      <c r="F1" s="24">
        <v>2001</v>
      </c>
      <c r="G1" s="24" t="s">
        <v>2238</v>
      </c>
      <c r="H1" s="24" t="s">
        <v>969</v>
      </c>
      <c r="I1" s="33">
        <v>2002</v>
      </c>
      <c r="J1" s="24">
        <v>2002</v>
      </c>
      <c r="K1" s="24">
        <v>2002</v>
      </c>
      <c r="L1" s="24" t="s">
        <v>2238</v>
      </c>
      <c r="M1" s="95" t="s">
        <v>969</v>
      </c>
      <c r="N1" s="33">
        <v>2003</v>
      </c>
      <c r="O1" s="24">
        <v>2003</v>
      </c>
      <c r="P1" s="24">
        <v>2003</v>
      </c>
      <c r="Q1" s="24" t="s">
        <v>2238</v>
      </c>
      <c r="R1" s="95" t="s">
        <v>969</v>
      </c>
      <c r="S1" s="33">
        <v>2004</v>
      </c>
      <c r="T1" s="24">
        <v>2004</v>
      </c>
      <c r="U1" s="24">
        <v>2004</v>
      </c>
      <c r="V1" s="24" t="s">
        <v>2238</v>
      </c>
      <c r="W1" s="95" t="s">
        <v>969</v>
      </c>
      <c r="X1" s="33">
        <v>2005</v>
      </c>
      <c r="Y1" s="24">
        <v>2005</v>
      </c>
      <c r="Z1" s="24">
        <v>2005</v>
      </c>
      <c r="AA1" s="24" t="s">
        <v>2238</v>
      </c>
      <c r="AB1" s="95" t="s">
        <v>969</v>
      </c>
      <c r="AC1" s="33">
        <v>2006</v>
      </c>
      <c r="AD1" s="24">
        <v>2006</v>
      </c>
      <c r="AE1" s="24">
        <v>2006</v>
      </c>
      <c r="AF1" s="24" t="s">
        <v>2238</v>
      </c>
      <c r="AG1" s="95" t="s">
        <v>969</v>
      </c>
      <c r="AH1" s="33" t="s">
        <v>971</v>
      </c>
      <c r="AI1" s="24" t="s">
        <v>971</v>
      </c>
      <c r="AJ1" s="24" t="s">
        <v>971</v>
      </c>
      <c r="AK1" s="24" t="s">
        <v>2238</v>
      </c>
      <c r="AL1" s="95" t="s">
        <v>969</v>
      </c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</row>
    <row r="2" spans="1:51" s="29" customFormat="1" ht="15.75" customHeight="1" x14ac:dyDescent="0.2">
      <c r="A2" s="95" t="s">
        <v>1891</v>
      </c>
      <c r="B2" s="24" t="s">
        <v>2681</v>
      </c>
      <c r="C2" s="24" t="s">
        <v>2680</v>
      </c>
      <c r="D2" s="28" t="s">
        <v>1217</v>
      </c>
      <c r="E2" s="24" t="s">
        <v>2684</v>
      </c>
      <c r="F2" s="24" t="s">
        <v>970</v>
      </c>
      <c r="G2" s="24" t="s">
        <v>968</v>
      </c>
      <c r="H2" s="24" t="s">
        <v>968</v>
      </c>
      <c r="I2" s="34" t="s">
        <v>1217</v>
      </c>
      <c r="J2" s="24" t="s">
        <v>2684</v>
      </c>
      <c r="K2" s="24" t="s">
        <v>970</v>
      </c>
      <c r="L2" s="24" t="s">
        <v>968</v>
      </c>
      <c r="M2" s="95" t="s">
        <v>968</v>
      </c>
      <c r="N2" s="38" t="s">
        <v>1218</v>
      </c>
      <c r="O2" s="25" t="s">
        <v>855</v>
      </c>
      <c r="P2" s="25" t="s">
        <v>970</v>
      </c>
      <c r="Q2" s="24" t="s">
        <v>968</v>
      </c>
      <c r="R2" s="95" t="s">
        <v>968</v>
      </c>
      <c r="S2" s="40" t="s">
        <v>1024</v>
      </c>
      <c r="T2" s="26" t="s">
        <v>855</v>
      </c>
      <c r="U2" s="26" t="s">
        <v>970</v>
      </c>
      <c r="V2" s="24" t="s">
        <v>968</v>
      </c>
      <c r="W2" s="95" t="s">
        <v>968</v>
      </c>
      <c r="X2" s="45" t="s">
        <v>1219</v>
      </c>
      <c r="Y2" s="25" t="s">
        <v>1461</v>
      </c>
      <c r="Z2" s="25" t="s">
        <v>970</v>
      </c>
      <c r="AA2" s="24" t="s">
        <v>968</v>
      </c>
      <c r="AB2" s="95" t="s">
        <v>968</v>
      </c>
      <c r="AC2" s="33"/>
      <c r="AD2" s="27" t="s">
        <v>1769</v>
      </c>
      <c r="AE2" s="24" t="s">
        <v>970</v>
      </c>
      <c r="AF2" s="24" t="s">
        <v>968</v>
      </c>
      <c r="AG2" s="95" t="s">
        <v>968</v>
      </c>
      <c r="AH2" s="33" t="s">
        <v>972</v>
      </c>
      <c r="AI2" s="24" t="s">
        <v>973</v>
      </c>
      <c r="AJ2" s="24" t="s">
        <v>970</v>
      </c>
      <c r="AK2" s="24" t="s">
        <v>968</v>
      </c>
      <c r="AL2" s="95" t="s">
        <v>968</v>
      </c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</row>
    <row r="3" spans="1:51" x14ac:dyDescent="0.2">
      <c r="AK3" s="54"/>
      <c r="AM3" s="54"/>
      <c r="AO3" s="54"/>
    </row>
    <row r="4" spans="1:51" ht="15.75" customHeight="1" x14ac:dyDescent="0.2">
      <c r="A4" s="85">
        <v>8</v>
      </c>
      <c r="B4" s="15" t="s">
        <v>2740</v>
      </c>
      <c r="C4" s="15" t="s">
        <v>209</v>
      </c>
      <c r="D4" s="72">
        <v>86125</v>
      </c>
      <c r="E4" s="18">
        <v>764103</v>
      </c>
      <c r="F4" s="32">
        <f t="shared" ref="F4:F67" si="0">E4/D4</f>
        <v>8.8720232220609585</v>
      </c>
      <c r="G4" s="85">
        <v>242</v>
      </c>
      <c r="H4" s="96">
        <v>145</v>
      </c>
      <c r="I4" s="71">
        <v>86044</v>
      </c>
      <c r="J4" s="19">
        <v>778637</v>
      </c>
      <c r="K4" s="37">
        <f t="shared" ref="K4:K80" si="1">J4/I4</f>
        <v>9.0492887359955372</v>
      </c>
      <c r="L4" s="85">
        <v>246</v>
      </c>
      <c r="M4" s="96">
        <v>150</v>
      </c>
      <c r="N4" s="71">
        <v>86082</v>
      </c>
      <c r="O4" s="20">
        <v>860057</v>
      </c>
      <c r="P4" s="39">
        <f t="shared" ref="P4:P67" si="2">O4/N4</f>
        <v>9.9911363583559858</v>
      </c>
      <c r="Q4" s="85">
        <v>241</v>
      </c>
      <c r="R4" s="96">
        <v>145</v>
      </c>
      <c r="S4" s="41">
        <v>85782</v>
      </c>
      <c r="T4" s="112">
        <v>727559</v>
      </c>
      <c r="U4" s="44">
        <f t="shared" ref="U4:U67" si="3">T4/S4</f>
        <v>8.4814879578466353</v>
      </c>
      <c r="V4" s="85">
        <v>253</v>
      </c>
      <c r="W4" s="96">
        <v>152</v>
      </c>
      <c r="X4" s="46">
        <v>85889</v>
      </c>
      <c r="Y4" s="17">
        <v>1044400</v>
      </c>
      <c r="Z4" s="49">
        <f t="shared" ref="Z4:Z67" si="4">Y4/X4</f>
        <v>12.159880776350871</v>
      </c>
      <c r="AA4" s="85">
        <v>235</v>
      </c>
      <c r="AB4" s="96">
        <v>145</v>
      </c>
      <c r="AC4" s="70">
        <v>85170</v>
      </c>
      <c r="AD4" s="21">
        <v>1050263</v>
      </c>
      <c r="AE4" s="51">
        <f t="shared" ref="AE4:AE67" si="5">AD4/AC4</f>
        <v>12.331372549019608</v>
      </c>
      <c r="AF4" s="85">
        <v>234</v>
      </c>
      <c r="AG4" s="96">
        <v>143</v>
      </c>
      <c r="AH4" s="120">
        <f t="shared" ref="AH4:AH67" si="6">D4+I4+N4+S4+X4+AC4</f>
        <v>515092</v>
      </c>
      <c r="AI4" s="121">
        <f t="shared" ref="AI4:AI67" si="7">E4+J4+O4+T4+Y4+AD4</f>
        <v>5225019</v>
      </c>
      <c r="AJ4" s="32">
        <f t="shared" ref="AJ4:AJ67" si="8">AI4/AH4</f>
        <v>10.14385585487641</v>
      </c>
      <c r="AK4" s="85">
        <v>250</v>
      </c>
      <c r="AL4" s="96">
        <v>151</v>
      </c>
      <c r="AM4" s="54"/>
      <c r="AN4" s="54">
        <v>1</v>
      </c>
      <c r="AP4" s="30"/>
      <c r="AQ4" s="30"/>
      <c r="AR4" s="30"/>
      <c r="AS4" s="30"/>
      <c r="AT4" s="30"/>
      <c r="AU4" s="30"/>
      <c r="AV4" s="30"/>
      <c r="AW4" s="30"/>
      <c r="AX4" s="30"/>
    </row>
    <row r="5" spans="1:51" s="80" customFormat="1" ht="15.75" customHeight="1" x14ac:dyDescent="0.15">
      <c r="A5" s="85">
        <v>8</v>
      </c>
      <c r="B5" s="15" t="s">
        <v>101</v>
      </c>
      <c r="C5" s="15" t="s">
        <v>649</v>
      </c>
      <c r="D5" s="72">
        <v>89325</v>
      </c>
      <c r="E5" s="18">
        <v>587851</v>
      </c>
      <c r="F5" s="32">
        <f t="shared" si="0"/>
        <v>6.5810355443604811</v>
      </c>
      <c r="G5" s="85">
        <v>252</v>
      </c>
      <c r="H5" s="96">
        <v>151</v>
      </c>
      <c r="I5" s="71">
        <v>91264</v>
      </c>
      <c r="J5" s="19">
        <v>553801</v>
      </c>
      <c r="K5" s="37">
        <f t="shared" ref="K5:K16" si="9">J5/I5</f>
        <v>6.0681210553997191</v>
      </c>
      <c r="L5" s="85">
        <v>255</v>
      </c>
      <c r="M5" s="96">
        <v>153</v>
      </c>
      <c r="N5" s="71">
        <v>93037</v>
      </c>
      <c r="O5" s="20">
        <v>475991</v>
      </c>
      <c r="P5" s="39">
        <f t="shared" si="2"/>
        <v>5.1161473392306283</v>
      </c>
      <c r="Q5" s="85">
        <v>262</v>
      </c>
      <c r="R5" s="96">
        <v>158</v>
      </c>
      <c r="S5" s="42">
        <v>94820</v>
      </c>
      <c r="T5" s="113">
        <v>514501</v>
      </c>
      <c r="U5" s="44">
        <f t="shared" si="3"/>
        <v>5.4260809955705547</v>
      </c>
      <c r="V5" s="85">
        <v>269</v>
      </c>
      <c r="W5" s="96">
        <v>159</v>
      </c>
      <c r="X5" s="46">
        <v>97191</v>
      </c>
      <c r="Y5" s="17">
        <v>551689</v>
      </c>
      <c r="Z5" s="49">
        <f t="shared" si="4"/>
        <v>5.6763383440853579</v>
      </c>
      <c r="AA5" s="85">
        <v>272</v>
      </c>
      <c r="AB5" s="96">
        <v>162</v>
      </c>
      <c r="AC5" s="50">
        <v>98649</v>
      </c>
      <c r="AD5" s="21">
        <v>1148276</v>
      </c>
      <c r="AE5" s="51">
        <f t="shared" si="5"/>
        <v>11.640016624598323</v>
      </c>
      <c r="AF5" s="85">
        <v>239</v>
      </c>
      <c r="AG5" s="96">
        <v>148</v>
      </c>
      <c r="AH5" s="120">
        <f t="shared" si="6"/>
        <v>564286</v>
      </c>
      <c r="AI5" s="121">
        <f t="shared" si="7"/>
        <v>3832109</v>
      </c>
      <c r="AJ5" s="32">
        <f t="shared" si="8"/>
        <v>6.7910758019869357</v>
      </c>
      <c r="AK5" s="85">
        <v>267</v>
      </c>
      <c r="AL5" s="96">
        <v>159</v>
      </c>
      <c r="AM5" s="54"/>
      <c r="AN5" s="54">
        <v>2</v>
      </c>
    </row>
    <row r="6" spans="1:51" ht="15.75" customHeight="1" x14ac:dyDescent="0.2">
      <c r="A6" s="85">
        <v>8</v>
      </c>
      <c r="B6" s="15" t="s">
        <v>2697</v>
      </c>
      <c r="C6" s="15" t="s">
        <v>713</v>
      </c>
      <c r="D6" s="72">
        <v>60269</v>
      </c>
      <c r="E6" s="18">
        <v>3398746</v>
      </c>
      <c r="F6" s="32">
        <f t="shared" si="0"/>
        <v>56.392938326502843</v>
      </c>
      <c r="G6" s="96">
        <v>61</v>
      </c>
      <c r="H6" s="96">
        <v>39</v>
      </c>
      <c r="I6" s="88">
        <v>61248</v>
      </c>
      <c r="J6" s="19">
        <v>3961249</v>
      </c>
      <c r="K6" s="37">
        <f t="shared" si="9"/>
        <v>64.675564916405435</v>
      </c>
      <c r="L6" s="96">
        <v>53</v>
      </c>
      <c r="M6" s="96">
        <v>37</v>
      </c>
      <c r="N6" s="88">
        <v>62850</v>
      </c>
      <c r="O6" s="20">
        <v>3172336</v>
      </c>
      <c r="P6" s="39">
        <f t="shared" si="2"/>
        <v>50.474717581543359</v>
      </c>
      <c r="Q6" s="96">
        <v>73</v>
      </c>
      <c r="R6" s="96">
        <v>53</v>
      </c>
      <c r="S6" s="90">
        <v>63789</v>
      </c>
      <c r="T6" s="114">
        <v>3228835</v>
      </c>
      <c r="U6" s="44">
        <f t="shared" si="3"/>
        <v>50.617426202009753</v>
      </c>
      <c r="V6" s="96">
        <v>74</v>
      </c>
      <c r="W6" s="96">
        <v>54</v>
      </c>
      <c r="X6" s="94">
        <f>50877+6726+6629</f>
        <v>64232</v>
      </c>
      <c r="Y6" s="17">
        <v>4060604</v>
      </c>
      <c r="Z6" s="49">
        <f t="shared" si="4"/>
        <v>63.217773072611784</v>
      </c>
      <c r="AA6" s="96">
        <v>65</v>
      </c>
      <c r="AB6" s="96">
        <v>48</v>
      </c>
      <c r="AC6" s="70">
        <f>51294+6774+6643</f>
        <v>64711</v>
      </c>
      <c r="AD6" s="21">
        <v>4394339</v>
      </c>
      <c r="AE6" s="51">
        <f t="shared" si="5"/>
        <v>67.90714098066789</v>
      </c>
      <c r="AF6" s="96">
        <v>54</v>
      </c>
      <c r="AG6" s="96">
        <v>43</v>
      </c>
      <c r="AH6" s="121">
        <f t="shared" si="6"/>
        <v>377099</v>
      </c>
      <c r="AI6" s="121">
        <f t="shared" si="7"/>
        <v>22216109</v>
      </c>
      <c r="AJ6" s="32">
        <f t="shared" si="8"/>
        <v>58.913200512332303</v>
      </c>
      <c r="AK6" s="96">
        <v>65</v>
      </c>
      <c r="AL6" s="96">
        <v>49</v>
      </c>
      <c r="AM6" s="54"/>
      <c r="AN6" s="54">
        <v>3</v>
      </c>
      <c r="AP6" s="30"/>
      <c r="AQ6" s="30"/>
      <c r="AR6" s="30"/>
      <c r="AS6" s="30"/>
      <c r="AT6" s="30"/>
      <c r="AU6" s="30"/>
      <c r="AV6" s="30"/>
      <c r="AW6" s="30"/>
      <c r="AX6" s="30"/>
    </row>
    <row r="7" spans="1:51" ht="15.75" customHeight="1" x14ac:dyDescent="0.2">
      <c r="A7" s="85">
        <v>9</v>
      </c>
      <c r="B7" s="15" t="s">
        <v>2699</v>
      </c>
      <c r="C7" s="15" t="s">
        <v>2698</v>
      </c>
      <c r="D7" s="72">
        <v>18364</v>
      </c>
      <c r="E7" s="18">
        <v>502275</v>
      </c>
      <c r="F7" s="32">
        <f t="shared" si="0"/>
        <v>27.351067305597908</v>
      </c>
      <c r="G7" s="96">
        <v>142</v>
      </c>
      <c r="H7" s="96">
        <v>94</v>
      </c>
      <c r="I7" s="71">
        <v>18079</v>
      </c>
      <c r="J7" s="19">
        <v>532893</v>
      </c>
      <c r="K7" s="37">
        <f t="shared" si="9"/>
        <v>29.475800652690967</v>
      </c>
      <c r="L7" s="96">
        <v>139</v>
      </c>
      <c r="M7" s="96">
        <v>90</v>
      </c>
      <c r="N7" s="71">
        <v>18082</v>
      </c>
      <c r="O7" s="20">
        <v>676708</v>
      </c>
      <c r="P7" s="39">
        <f t="shared" si="2"/>
        <v>37.424399955757103</v>
      </c>
      <c r="Q7" s="96">
        <v>107</v>
      </c>
      <c r="R7" s="96">
        <v>71</v>
      </c>
      <c r="S7" s="42">
        <v>18140</v>
      </c>
      <c r="T7" s="113">
        <v>654823</v>
      </c>
      <c r="U7" s="44">
        <f t="shared" si="3"/>
        <v>36.098291069459755</v>
      </c>
      <c r="V7" s="96">
        <v>114</v>
      </c>
      <c r="W7" s="96">
        <v>78</v>
      </c>
      <c r="X7" s="46">
        <v>18153</v>
      </c>
      <c r="Y7" s="17">
        <v>640655</v>
      </c>
      <c r="Z7" s="49">
        <f t="shared" si="4"/>
        <v>35.291962760976148</v>
      </c>
      <c r="AA7" s="96">
        <v>131</v>
      </c>
      <c r="AB7" s="96">
        <v>87</v>
      </c>
      <c r="AC7" s="50">
        <v>18184</v>
      </c>
      <c r="AD7" s="21">
        <v>696361</v>
      </c>
      <c r="AE7" s="51">
        <f t="shared" si="5"/>
        <v>38.295259568851741</v>
      </c>
      <c r="AF7" s="96">
        <v>123</v>
      </c>
      <c r="AG7" s="96">
        <v>80</v>
      </c>
      <c r="AH7" s="120">
        <f t="shared" si="6"/>
        <v>109002</v>
      </c>
      <c r="AI7" s="121">
        <f t="shared" si="7"/>
        <v>3703715</v>
      </c>
      <c r="AJ7" s="32">
        <f t="shared" si="8"/>
        <v>33.978413240124034</v>
      </c>
      <c r="AK7" s="96">
        <v>132</v>
      </c>
      <c r="AL7" s="96">
        <v>85</v>
      </c>
      <c r="AM7" s="54"/>
      <c r="AN7" s="54">
        <v>4</v>
      </c>
      <c r="AP7" s="30"/>
      <c r="AQ7" s="30"/>
      <c r="AR7" s="30"/>
      <c r="AS7" s="30"/>
      <c r="AT7" s="30"/>
      <c r="AU7" s="30"/>
      <c r="AV7" s="30"/>
      <c r="AW7" s="30"/>
      <c r="AX7" s="30"/>
    </row>
    <row r="8" spans="1:51" ht="15.75" customHeight="1" x14ac:dyDescent="0.2">
      <c r="A8" s="85">
        <v>9</v>
      </c>
      <c r="B8" s="15" t="s">
        <v>2688</v>
      </c>
      <c r="C8" s="15" t="s">
        <v>2741</v>
      </c>
      <c r="D8" s="72">
        <v>23376</v>
      </c>
      <c r="E8" s="18">
        <v>355878</v>
      </c>
      <c r="F8" s="32">
        <f t="shared" si="0"/>
        <v>15.224075975359343</v>
      </c>
      <c r="G8" s="96">
        <v>204</v>
      </c>
      <c r="H8" s="96">
        <v>124</v>
      </c>
      <c r="I8" s="88">
        <v>23670</v>
      </c>
      <c r="J8" s="19">
        <v>363223</v>
      </c>
      <c r="K8" s="37">
        <f t="shared" si="9"/>
        <v>15.345289395859739</v>
      </c>
      <c r="L8" s="96">
        <v>207</v>
      </c>
      <c r="M8" s="96">
        <v>127</v>
      </c>
      <c r="N8" s="88">
        <v>23685</v>
      </c>
      <c r="O8" s="20">
        <v>355535</v>
      </c>
      <c r="P8" s="39">
        <f t="shared" si="2"/>
        <v>15.010977411864049</v>
      </c>
      <c r="Q8" s="96">
        <v>214</v>
      </c>
      <c r="R8" s="96">
        <v>131</v>
      </c>
      <c r="S8" s="90">
        <v>23749</v>
      </c>
      <c r="T8" s="114">
        <v>353198</v>
      </c>
      <c r="U8" s="44">
        <f t="shared" si="3"/>
        <v>14.872120931407638</v>
      </c>
      <c r="V8" s="96">
        <v>220</v>
      </c>
      <c r="W8" s="96">
        <v>136</v>
      </c>
      <c r="X8" s="94">
        <v>23761</v>
      </c>
      <c r="Y8" s="17">
        <v>374114</v>
      </c>
      <c r="Z8" s="49">
        <f t="shared" si="4"/>
        <v>15.744876057404991</v>
      </c>
      <c r="AA8" s="96">
        <v>219</v>
      </c>
      <c r="AB8" s="96">
        <v>137</v>
      </c>
      <c r="AC8" s="70">
        <v>23702</v>
      </c>
      <c r="AD8" s="21">
        <v>359536</v>
      </c>
      <c r="AE8" s="51">
        <f t="shared" si="5"/>
        <v>15.169015272972745</v>
      </c>
      <c r="AF8" s="96">
        <v>222</v>
      </c>
      <c r="AG8" s="96">
        <v>139</v>
      </c>
      <c r="AH8" s="121">
        <f t="shared" si="6"/>
        <v>141943</v>
      </c>
      <c r="AI8" s="121">
        <f t="shared" si="7"/>
        <v>2161484</v>
      </c>
      <c r="AJ8" s="32">
        <f t="shared" si="8"/>
        <v>15.227830889864242</v>
      </c>
      <c r="AK8" s="96">
        <v>222</v>
      </c>
      <c r="AL8" s="96">
        <v>135</v>
      </c>
      <c r="AM8" s="54"/>
      <c r="AN8" s="54">
        <v>5</v>
      </c>
      <c r="AP8" s="30"/>
      <c r="AQ8" s="30"/>
      <c r="AR8" s="30"/>
      <c r="AS8" s="30"/>
      <c r="AT8" s="30"/>
      <c r="AU8" s="30"/>
      <c r="AV8" s="30"/>
      <c r="AW8" s="30"/>
      <c r="AX8" s="30"/>
    </row>
    <row r="9" spans="1:51" ht="15.75" customHeight="1" x14ac:dyDescent="0.2">
      <c r="A9" s="85">
        <v>9</v>
      </c>
      <c r="B9" s="15" t="s">
        <v>27</v>
      </c>
      <c r="C9" s="15" t="s">
        <v>31</v>
      </c>
      <c r="D9" s="72">
        <v>12073</v>
      </c>
      <c r="E9" s="18">
        <v>278210</v>
      </c>
      <c r="F9" s="32">
        <f t="shared" si="0"/>
        <v>23.04398244015572</v>
      </c>
      <c r="G9" s="96">
        <v>162</v>
      </c>
      <c r="H9" s="96">
        <v>103</v>
      </c>
      <c r="I9" s="88">
        <v>12408</v>
      </c>
      <c r="J9" s="19">
        <v>1122455</v>
      </c>
      <c r="K9" s="37">
        <f t="shared" si="9"/>
        <v>90.462201805286909</v>
      </c>
      <c r="L9" s="96">
        <v>23</v>
      </c>
      <c r="M9" s="96">
        <v>15</v>
      </c>
      <c r="N9" s="88">
        <v>12758</v>
      </c>
      <c r="O9" s="20">
        <v>1053506</v>
      </c>
      <c r="P9" s="39">
        <f t="shared" si="2"/>
        <v>82.576109108010655</v>
      </c>
      <c r="Q9" s="96">
        <v>25</v>
      </c>
      <c r="R9" s="96">
        <v>21</v>
      </c>
      <c r="S9" s="90">
        <v>12962</v>
      </c>
      <c r="T9" s="114">
        <v>1112311</v>
      </c>
      <c r="U9" s="44">
        <f t="shared" si="3"/>
        <v>85.813223268014198</v>
      </c>
      <c r="V9" s="96">
        <v>27</v>
      </c>
      <c r="W9" s="96">
        <v>22</v>
      </c>
      <c r="X9" s="94">
        <v>13059</v>
      </c>
      <c r="Y9" s="17">
        <v>1152224</v>
      </c>
      <c r="Z9" s="49">
        <f t="shared" si="4"/>
        <v>88.23217704265258</v>
      </c>
      <c r="AA9" s="96">
        <v>29</v>
      </c>
      <c r="AB9" s="96">
        <v>24</v>
      </c>
      <c r="AC9" s="70">
        <v>13074</v>
      </c>
      <c r="AD9" s="21">
        <v>1236323</v>
      </c>
      <c r="AE9" s="51">
        <f t="shared" si="5"/>
        <v>94.563484778950595</v>
      </c>
      <c r="AF9" s="96">
        <v>26</v>
      </c>
      <c r="AG9" s="96">
        <v>20</v>
      </c>
      <c r="AH9" s="121">
        <f t="shared" si="6"/>
        <v>76334</v>
      </c>
      <c r="AI9" s="121">
        <f t="shared" si="7"/>
        <v>5955029</v>
      </c>
      <c r="AJ9" s="32">
        <f t="shared" si="8"/>
        <v>78.012799014855759</v>
      </c>
      <c r="AK9" s="96">
        <v>32</v>
      </c>
      <c r="AL9" s="96">
        <v>27</v>
      </c>
      <c r="AM9" s="54"/>
      <c r="AN9" s="54">
        <v>6</v>
      </c>
      <c r="AP9" s="30"/>
      <c r="AQ9" s="30"/>
      <c r="AR9" s="30"/>
      <c r="AS9" s="30"/>
      <c r="AT9" s="30"/>
      <c r="AU9" s="30"/>
      <c r="AV9" s="30"/>
      <c r="AW9" s="30"/>
      <c r="AX9" s="30"/>
    </row>
    <row r="10" spans="1:51" ht="15.75" customHeight="1" x14ac:dyDescent="0.2">
      <c r="A10" s="85">
        <v>9</v>
      </c>
      <c r="B10" s="15" t="s">
        <v>10</v>
      </c>
      <c r="C10" s="15" t="s">
        <v>70</v>
      </c>
      <c r="D10" s="72">
        <v>13421</v>
      </c>
      <c r="E10" s="18">
        <v>214557</v>
      </c>
      <c r="F10" s="32">
        <f t="shared" si="0"/>
        <v>15.986662692794873</v>
      </c>
      <c r="G10" s="96">
        <v>200</v>
      </c>
      <c r="H10" s="96">
        <v>121</v>
      </c>
      <c r="I10" s="71">
        <v>13646</v>
      </c>
      <c r="J10" s="19">
        <v>289275</v>
      </c>
      <c r="K10" s="37">
        <f t="shared" si="9"/>
        <v>21.198519712736331</v>
      </c>
      <c r="L10" s="96">
        <v>176</v>
      </c>
      <c r="M10" s="96">
        <v>113</v>
      </c>
      <c r="N10" s="71">
        <v>13780</v>
      </c>
      <c r="O10" s="20">
        <v>327341</v>
      </c>
      <c r="P10" s="39">
        <f t="shared" si="2"/>
        <v>23.754789550072569</v>
      </c>
      <c r="Q10" s="96">
        <v>164</v>
      </c>
      <c r="R10" s="96">
        <v>107</v>
      </c>
      <c r="S10" s="42">
        <v>13798</v>
      </c>
      <c r="T10" s="113">
        <v>572883</v>
      </c>
      <c r="U10" s="44">
        <f t="shared" si="3"/>
        <v>41.519278156254529</v>
      </c>
      <c r="V10" s="96">
        <v>100</v>
      </c>
      <c r="W10" s="96">
        <v>71</v>
      </c>
      <c r="X10" s="46">
        <v>13849</v>
      </c>
      <c r="Y10" s="17">
        <v>606871</v>
      </c>
      <c r="Z10" s="49">
        <f t="shared" si="4"/>
        <v>43.820564661708424</v>
      </c>
      <c r="AA10" s="96">
        <v>105</v>
      </c>
      <c r="AB10" s="96">
        <v>70</v>
      </c>
      <c r="AC10" s="50">
        <v>13947</v>
      </c>
      <c r="AD10" s="21">
        <v>507758</v>
      </c>
      <c r="AE10" s="51">
        <f t="shared" si="5"/>
        <v>36.406252240625221</v>
      </c>
      <c r="AF10" s="96">
        <v>131</v>
      </c>
      <c r="AG10" s="96">
        <v>85</v>
      </c>
      <c r="AH10" s="120">
        <f t="shared" si="6"/>
        <v>82441</v>
      </c>
      <c r="AI10" s="121">
        <f t="shared" si="7"/>
        <v>2518685</v>
      </c>
      <c r="AJ10" s="32">
        <f t="shared" si="8"/>
        <v>30.551364005773827</v>
      </c>
      <c r="AK10" s="96">
        <v>148</v>
      </c>
      <c r="AL10" s="96">
        <v>95</v>
      </c>
      <c r="AM10" s="54"/>
      <c r="AN10" s="54">
        <v>7</v>
      </c>
      <c r="AP10" s="30"/>
      <c r="AQ10" s="30"/>
      <c r="AR10" s="30"/>
      <c r="AS10" s="30"/>
      <c r="AT10" s="30"/>
      <c r="AU10" s="30"/>
      <c r="AV10" s="30"/>
      <c r="AW10" s="30"/>
      <c r="AX10" s="30"/>
    </row>
    <row r="11" spans="1:51" ht="15.75" customHeight="1" x14ac:dyDescent="0.2">
      <c r="A11" s="85">
        <v>9</v>
      </c>
      <c r="B11" s="15" t="s">
        <v>1</v>
      </c>
      <c r="C11" s="15" t="s">
        <v>149</v>
      </c>
      <c r="D11" s="72">
        <v>11370</v>
      </c>
      <c r="E11" s="18">
        <v>75845</v>
      </c>
      <c r="F11" s="32">
        <f t="shared" si="0"/>
        <v>6.6706244503078276</v>
      </c>
      <c r="G11" s="85">
        <v>251</v>
      </c>
      <c r="H11" s="96">
        <v>150</v>
      </c>
      <c r="I11" s="71">
        <v>11378</v>
      </c>
      <c r="J11" s="19">
        <v>60616</v>
      </c>
      <c r="K11" s="37">
        <f t="shared" si="9"/>
        <v>5.3274740727720165</v>
      </c>
      <c r="L11" s="85">
        <v>259</v>
      </c>
      <c r="M11" s="96">
        <v>155</v>
      </c>
      <c r="N11" s="71">
        <v>11499</v>
      </c>
      <c r="O11" s="20">
        <v>66634</v>
      </c>
      <c r="P11" s="39">
        <f t="shared" si="2"/>
        <v>5.794764762153231</v>
      </c>
      <c r="Q11" s="85">
        <v>259</v>
      </c>
      <c r="R11" s="96">
        <v>155</v>
      </c>
      <c r="S11" s="42">
        <v>11548</v>
      </c>
      <c r="T11" s="113">
        <v>50625</v>
      </c>
      <c r="U11" s="44">
        <f t="shared" si="3"/>
        <v>4.3838759958434359</v>
      </c>
      <c r="V11" s="85">
        <v>271</v>
      </c>
      <c r="W11" s="96">
        <v>160</v>
      </c>
      <c r="X11" s="46">
        <v>11601</v>
      </c>
      <c r="Y11" s="17">
        <v>49344</v>
      </c>
      <c r="Z11" s="49">
        <f t="shared" si="4"/>
        <v>4.2534264287561419</v>
      </c>
      <c r="AA11" s="85">
        <v>280</v>
      </c>
      <c r="AB11" s="96">
        <v>167</v>
      </c>
      <c r="AC11" s="50">
        <v>11714</v>
      </c>
      <c r="AD11" s="21">
        <v>52817</v>
      </c>
      <c r="AE11" s="51">
        <f t="shared" si="5"/>
        <v>4.5088782653235446</v>
      </c>
      <c r="AF11" s="85">
        <v>278</v>
      </c>
      <c r="AG11" s="96">
        <v>167</v>
      </c>
      <c r="AH11" s="120">
        <f t="shared" si="6"/>
        <v>69110</v>
      </c>
      <c r="AI11" s="121">
        <f t="shared" si="7"/>
        <v>355881</v>
      </c>
      <c r="AJ11" s="32">
        <f t="shared" si="8"/>
        <v>5.1494863261467225</v>
      </c>
      <c r="AK11" s="85">
        <v>275</v>
      </c>
      <c r="AL11" s="96">
        <v>162</v>
      </c>
      <c r="AM11" s="54"/>
      <c r="AN11" s="54">
        <v>8</v>
      </c>
      <c r="AP11" s="30"/>
      <c r="AQ11" s="30"/>
      <c r="AR11" s="30"/>
      <c r="AS11" s="30"/>
      <c r="AT11" s="30"/>
      <c r="AU11" s="30"/>
      <c r="AV11" s="30"/>
      <c r="AW11" s="30"/>
      <c r="AX11" s="30"/>
    </row>
    <row r="12" spans="1:51" ht="15.75" customHeight="1" x14ac:dyDescent="0.2">
      <c r="A12" s="85">
        <v>9</v>
      </c>
      <c r="B12" s="15" t="s">
        <v>121</v>
      </c>
      <c r="C12" s="15" t="s">
        <v>256</v>
      </c>
      <c r="D12" s="72">
        <v>10947</v>
      </c>
      <c r="E12" s="18">
        <v>388384</v>
      </c>
      <c r="F12" s="32">
        <f t="shared" si="0"/>
        <v>35.478578606010778</v>
      </c>
      <c r="G12" s="96">
        <v>109</v>
      </c>
      <c r="H12" s="96">
        <v>72</v>
      </c>
      <c r="I12" s="88">
        <v>10816</v>
      </c>
      <c r="J12" s="19">
        <v>414634</v>
      </c>
      <c r="K12" s="37">
        <f t="shared" si="9"/>
        <v>38.335244082840234</v>
      </c>
      <c r="L12" s="96">
        <v>110</v>
      </c>
      <c r="M12" s="96">
        <v>70</v>
      </c>
      <c r="N12" s="88">
        <v>10778</v>
      </c>
      <c r="O12" s="20">
        <v>448515</v>
      </c>
      <c r="P12" s="39">
        <f t="shared" si="2"/>
        <v>41.613935795138246</v>
      </c>
      <c r="Q12" s="96">
        <v>94</v>
      </c>
      <c r="R12" s="96">
        <v>64</v>
      </c>
      <c r="S12" s="90">
        <v>10747</v>
      </c>
      <c r="T12" s="114">
        <v>434472</v>
      </c>
      <c r="U12" s="44">
        <f t="shared" si="3"/>
        <v>40.427282032195031</v>
      </c>
      <c r="V12" s="96">
        <v>102</v>
      </c>
      <c r="W12" s="96">
        <v>72</v>
      </c>
      <c r="X12" s="94">
        <v>10729</v>
      </c>
      <c r="Y12" s="17">
        <v>445746</v>
      </c>
      <c r="Z12" s="49">
        <f t="shared" si="4"/>
        <v>41.545903625687387</v>
      </c>
      <c r="AA12" s="96">
        <v>112</v>
      </c>
      <c r="AB12" s="96">
        <v>73</v>
      </c>
      <c r="AC12" s="70">
        <v>10720</v>
      </c>
      <c r="AD12" s="21">
        <v>445961</v>
      </c>
      <c r="AE12" s="51">
        <f t="shared" si="5"/>
        <v>41.600839552238803</v>
      </c>
      <c r="AF12" s="96">
        <v>111</v>
      </c>
      <c r="AG12" s="96">
        <v>76</v>
      </c>
      <c r="AH12" s="121">
        <f t="shared" si="6"/>
        <v>64737</v>
      </c>
      <c r="AI12" s="121">
        <f t="shared" si="7"/>
        <v>2577712</v>
      </c>
      <c r="AJ12" s="32">
        <f t="shared" si="8"/>
        <v>39.818218329548792</v>
      </c>
      <c r="AK12" s="96">
        <v>110</v>
      </c>
      <c r="AL12" s="96">
        <v>76</v>
      </c>
      <c r="AM12" s="54"/>
      <c r="AN12" s="54">
        <v>9</v>
      </c>
      <c r="AP12" s="30"/>
      <c r="AQ12" s="30"/>
      <c r="AR12" s="30"/>
      <c r="AS12" s="30"/>
      <c r="AT12" s="30"/>
      <c r="AU12" s="30"/>
      <c r="AV12" s="30"/>
      <c r="AW12" s="30"/>
      <c r="AX12" s="30"/>
    </row>
    <row r="13" spans="1:51" ht="15.75" customHeight="1" x14ac:dyDescent="0.2">
      <c r="A13" s="85">
        <v>9</v>
      </c>
      <c r="B13" s="15" t="s">
        <v>212</v>
      </c>
      <c r="C13" s="15" t="s">
        <v>58</v>
      </c>
      <c r="D13" s="72">
        <v>21166</v>
      </c>
      <c r="E13" s="18">
        <v>700286</v>
      </c>
      <c r="F13" s="32">
        <f t="shared" si="0"/>
        <v>33.085420013228763</v>
      </c>
      <c r="G13" s="96">
        <v>120</v>
      </c>
      <c r="H13" s="96">
        <v>81</v>
      </c>
      <c r="I13" s="71">
        <v>21476</v>
      </c>
      <c r="J13" s="19">
        <v>616037</v>
      </c>
      <c r="K13" s="37">
        <f t="shared" si="9"/>
        <v>28.684904078971876</v>
      </c>
      <c r="L13" s="96">
        <v>144</v>
      </c>
      <c r="M13" s="96">
        <v>94</v>
      </c>
      <c r="N13" s="71">
        <v>22037</v>
      </c>
      <c r="O13" s="20">
        <v>542537</v>
      </c>
      <c r="P13" s="39">
        <f t="shared" si="2"/>
        <v>24.61936742750828</v>
      </c>
      <c r="Q13" s="96">
        <v>159</v>
      </c>
      <c r="R13" s="96">
        <v>102</v>
      </c>
      <c r="S13" s="42">
        <v>22218</v>
      </c>
      <c r="T13" s="113">
        <v>673057</v>
      </c>
      <c r="U13" s="44">
        <f t="shared" si="3"/>
        <v>30.293320730938877</v>
      </c>
      <c r="V13" s="96">
        <v>140</v>
      </c>
      <c r="W13" s="96">
        <v>92</v>
      </c>
      <c r="X13" s="46">
        <v>22605</v>
      </c>
      <c r="Y13" s="17">
        <v>639613</v>
      </c>
      <c r="Z13" s="49">
        <f t="shared" si="4"/>
        <v>28.295200176952001</v>
      </c>
      <c r="AA13" s="96">
        <v>160</v>
      </c>
      <c r="AB13" s="96">
        <v>104</v>
      </c>
      <c r="AC13" s="50">
        <v>22733</v>
      </c>
      <c r="AD13" s="21">
        <v>854407</v>
      </c>
      <c r="AE13" s="51">
        <f t="shared" si="5"/>
        <v>37.584436721946069</v>
      </c>
      <c r="AF13" s="96">
        <v>127</v>
      </c>
      <c r="AG13" s="96">
        <v>82</v>
      </c>
      <c r="AH13" s="120">
        <f t="shared" si="6"/>
        <v>132235</v>
      </c>
      <c r="AI13" s="121">
        <f t="shared" si="7"/>
        <v>4025937</v>
      </c>
      <c r="AJ13" s="32">
        <f t="shared" si="8"/>
        <v>30.445320830339924</v>
      </c>
      <c r="AK13" s="96">
        <v>149</v>
      </c>
      <c r="AL13" s="96">
        <v>96</v>
      </c>
      <c r="AM13" s="54"/>
      <c r="AN13" s="54">
        <v>10</v>
      </c>
      <c r="AP13" s="30"/>
      <c r="AQ13" s="30"/>
      <c r="AR13" s="30"/>
      <c r="AS13" s="30"/>
      <c r="AT13" s="30"/>
      <c r="AU13" s="30"/>
      <c r="AV13" s="30"/>
      <c r="AW13" s="30"/>
      <c r="AX13" s="30"/>
    </row>
    <row r="14" spans="1:51" s="80" customFormat="1" ht="15.75" customHeight="1" x14ac:dyDescent="0.15">
      <c r="A14" s="85">
        <v>9</v>
      </c>
      <c r="B14" s="15" t="s">
        <v>6</v>
      </c>
      <c r="C14" s="15" t="s">
        <v>262</v>
      </c>
      <c r="D14" s="72">
        <v>13645</v>
      </c>
      <c r="E14" s="18">
        <v>129438</v>
      </c>
      <c r="F14" s="32">
        <f t="shared" si="0"/>
        <v>9.4861121289849759</v>
      </c>
      <c r="G14" s="85">
        <v>239</v>
      </c>
      <c r="H14" s="96">
        <v>143</v>
      </c>
      <c r="I14" s="71">
        <v>13703</v>
      </c>
      <c r="J14" s="19">
        <v>188257</v>
      </c>
      <c r="K14" s="37">
        <f t="shared" si="9"/>
        <v>13.73837845727213</v>
      </c>
      <c r="L14" s="96">
        <v>217</v>
      </c>
      <c r="M14" s="96">
        <v>133</v>
      </c>
      <c r="N14" s="71">
        <v>13782</v>
      </c>
      <c r="O14" s="20">
        <v>225145</v>
      </c>
      <c r="P14" s="39">
        <f t="shared" si="2"/>
        <v>16.3361631113046</v>
      </c>
      <c r="Q14" s="96">
        <v>203</v>
      </c>
      <c r="R14" s="96">
        <v>124</v>
      </c>
      <c r="S14" s="42">
        <v>13780</v>
      </c>
      <c r="T14" s="113">
        <v>135263</v>
      </c>
      <c r="U14" s="44">
        <f t="shared" si="3"/>
        <v>9.8158925979680696</v>
      </c>
      <c r="V14" s="85">
        <v>245</v>
      </c>
      <c r="W14" s="96">
        <v>147</v>
      </c>
      <c r="X14" s="46">
        <v>13903</v>
      </c>
      <c r="Y14" s="17">
        <v>139824</v>
      </c>
      <c r="Z14" s="49">
        <f t="shared" si="4"/>
        <v>10.057109976264115</v>
      </c>
      <c r="AA14" s="85">
        <v>251</v>
      </c>
      <c r="AB14" s="96">
        <v>152</v>
      </c>
      <c r="AC14" s="50">
        <v>13949</v>
      </c>
      <c r="AD14" s="21">
        <v>129267</v>
      </c>
      <c r="AE14" s="51">
        <f t="shared" si="5"/>
        <v>9.2671159222883368</v>
      </c>
      <c r="AF14" s="85">
        <v>254</v>
      </c>
      <c r="AG14" s="96">
        <v>155</v>
      </c>
      <c r="AH14" s="120">
        <f t="shared" si="6"/>
        <v>82762</v>
      </c>
      <c r="AI14" s="121">
        <f t="shared" si="7"/>
        <v>947194</v>
      </c>
      <c r="AJ14" s="32">
        <f t="shared" si="8"/>
        <v>11.444793504265242</v>
      </c>
      <c r="AK14" s="85">
        <v>240</v>
      </c>
      <c r="AL14" s="96">
        <v>147</v>
      </c>
      <c r="AM14" s="54"/>
      <c r="AN14" s="54">
        <v>11</v>
      </c>
    </row>
    <row r="15" spans="1:51" ht="15.75" customHeight="1" x14ac:dyDescent="0.2">
      <c r="A15" s="85">
        <v>9</v>
      </c>
      <c r="B15" s="15" t="s">
        <v>2740</v>
      </c>
      <c r="C15" s="15" t="s">
        <v>361</v>
      </c>
      <c r="D15" s="72">
        <v>17020</v>
      </c>
      <c r="E15" s="18">
        <v>35630</v>
      </c>
      <c r="F15" s="32">
        <f t="shared" si="0"/>
        <v>2.0934195064629848</v>
      </c>
      <c r="G15" s="85">
        <v>285</v>
      </c>
      <c r="H15" s="96">
        <v>172</v>
      </c>
      <c r="I15" s="71">
        <v>16968</v>
      </c>
      <c r="J15" s="19">
        <v>54354</v>
      </c>
      <c r="K15" s="37">
        <f t="shared" si="9"/>
        <v>3.2033239038189532</v>
      </c>
      <c r="L15" s="85">
        <v>275</v>
      </c>
      <c r="M15" s="96">
        <v>167</v>
      </c>
      <c r="N15" s="71">
        <v>16800</v>
      </c>
      <c r="O15" s="20">
        <v>71084</v>
      </c>
      <c r="P15" s="39">
        <f t="shared" si="2"/>
        <v>4.2311904761904762</v>
      </c>
      <c r="Q15" s="85">
        <v>266</v>
      </c>
      <c r="R15" s="96">
        <v>162</v>
      </c>
      <c r="S15" s="42">
        <v>16672</v>
      </c>
      <c r="T15" s="113">
        <v>71137</v>
      </c>
      <c r="U15" s="44">
        <f t="shared" si="3"/>
        <v>4.2668546065259116</v>
      </c>
      <c r="V15" s="85">
        <v>275</v>
      </c>
      <c r="W15" s="96">
        <v>164</v>
      </c>
      <c r="X15" s="46">
        <v>16582</v>
      </c>
      <c r="Y15" s="17">
        <v>62368</v>
      </c>
      <c r="Z15" s="49">
        <f t="shared" si="4"/>
        <v>3.7611868290917863</v>
      </c>
      <c r="AA15" s="85">
        <v>281</v>
      </c>
      <c r="AB15" s="96">
        <v>168</v>
      </c>
      <c r="AC15" s="50">
        <v>16283</v>
      </c>
      <c r="AD15" s="21">
        <v>71323</v>
      </c>
      <c r="AE15" s="51">
        <f t="shared" si="5"/>
        <v>4.3802124915556098</v>
      </c>
      <c r="AF15" s="85">
        <v>279</v>
      </c>
      <c r="AG15" s="96">
        <v>168</v>
      </c>
      <c r="AH15" s="120">
        <f t="shared" si="6"/>
        <v>100325</v>
      </c>
      <c r="AI15" s="121">
        <f t="shared" si="7"/>
        <v>365896</v>
      </c>
      <c r="AJ15" s="32">
        <f t="shared" si="8"/>
        <v>3.6471069025666583</v>
      </c>
      <c r="AK15" s="85">
        <v>284</v>
      </c>
      <c r="AL15" s="96">
        <v>170</v>
      </c>
      <c r="AM15" s="54"/>
      <c r="AN15" s="54">
        <v>12</v>
      </c>
      <c r="AP15" s="30"/>
      <c r="AQ15" s="30"/>
      <c r="AR15" s="30"/>
      <c r="AS15" s="30"/>
      <c r="AT15" s="30"/>
      <c r="AU15" s="30"/>
      <c r="AV15" s="30"/>
      <c r="AW15" s="30"/>
      <c r="AX15" s="30"/>
    </row>
    <row r="16" spans="1:51" ht="15.75" customHeight="1" x14ac:dyDescent="0.2">
      <c r="A16" s="85">
        <v>9</v>
      </c>
      <c r="B16" s="15" t="s">
        <v>49</v>
      </c>
      <c r="C16" s="15" t="s">
        <v>380</v>
      </c>
      <c r="D16" s="72">
        <v>13185</v>
      </c>
      <c r="E16" s="18">
        <v>917999</v>
      </c>
      <c r="F16" s="32">
        <f t="shared" si="0"/>
        <v>69.624497535077737</v>
      </c>
      <c r="G16" s="96">
        <v>42</v>
      </c>
      <c r="H16" s="96">
        <v>25</v>
      </c>
      <c r="I16" s="71">
        <v>13403</v>
      </c>
      <c r="J16" s="19">
        <v>911124</v>
      </c>
      <c r="K16" s="37">
        <f t="shared" si="9"/>
        <v>67.979109154666872</v>
      </c>
      <c r="L16" s="96">
        <v>46</v>
      </c>
      <c r="M16" s="96">
        <v>33</v>
      </c>
      <c r="N16" s="71">
        <v>13545</v>
      </c>
      <c r="O16" s="20">
        <v>872991</v>
      </c>
      <c r="P16" s="39">
        <f t="shared" si="2"/>
        <v>64.45116279069768</v>
      </c>
      <c r="Q16" s="96">
        <v>49</v>
      </c>
      <c r="R16" s="96">
        <v>36</v>
      </c>
      <c r="S16" s="42">
        <v>13616</v>
      </c>
      <c r="T16" s="113">
        <v>805567</v>
      </c>
      <c r="U16" s="44">
        <f t="shared" si="3"/>
        <v>59.163263807285546</v>
      </c>
      <c r="V16" s="96">
        <v>61</v>
      </c>
      <c r="W16" s="96">
        <v>47</v>
      </c>
      <c r="X16" s="46">
        <v>13817</v>
      </c>
      <c r="Y16" s="17">
        <v>919404</v>
      </c>
      <c r="Z16" s="49">
        <f t="shared" si="4"/>
        <v>66.541506839400739</v>
      </c>
      <c r="AA16" s="96">
        <v>55</v>
      </c>
      <c r="AB16" s="96">
        <v>42</v>
      </c>
      <c r="AC16" s="50">
        <v>13977</v>
      </c>
      <c r="AD16" s="21">
        <v>840661</v>
      </c>
      <c r="AE16" s="51">
        <f t="shared" si="5"/>
        <v>60.146025613507909</v>
      </c>
      <c r="AF16" s="96">
        <v>64</v>
      </c>
      <c r="AG16" s="96">
        <v>48</v>
      </c>
      <c r="AH16" s="120">
        <f t="shared" si="6"/>
        <v>81543</v>
      </c>
      <c r="AI16" s="121">
        <f t="shared" si="7"/>
        <v>5267746</v>
      </c>
      <c r="AJ16" s="32">
        <f t="shared" si="8"/>
        <v>64.600836368541749</v>
      </c>
      <c r="AK16" s="96">
        <v>51</v>
      </c>
      <c r="AL16" s="96">
        <v>38</v>
      </c>
      <c r="AM16" s="54"/>
      <c r="AN16" s="54">
        <v>13</v>
      </c>
      <c r="AP16" s="30"/>
      <c r="AQ16" s="30"/>
      <c r="AR16" s="30"/>
      <c r="AS16" s="30"/>
      <c r="AT16" s="30"/>
      <c r="AU16" s="30"/>
      <c r="AV16" s="30"/>
      <c r="AW16" s="30"/>
      <c r="AX16" s="30"/>
    </row>
    <row r="17" spans="1:50" ht="15.75" customHeight="1" x14ac:dyDescent="0.2">
      <c r="A17" s="85">
        <v>9</v>
      </c>
      <c r="B17" s="15" t="s">
        <v>65</v>
      </c>
      <c r="C17" s="15" t="s">
        <v>462</v>
      </c>
      <c r="D17" s="72">
        <v>7826</v>
      </c>
      <c r="E17" s="18">
        <v>503389</v>
      </c>
      <c r="F17" s="32">
        <f t="shared" si="0"/>
        <v>64.32264247380526</v>
      </c>
      <c r="G17" s="96">
        <v>48</v>
      </c>
      <c r="H17" s="96">
        <v>29</v>
      </c>
      <c r="I17" s="71">
        <v>7955</v>
      </c>
      <c r="J17" s="19">
        <v>516613</v>
      </c>
      <c r="K17" s="37">
        <f t="shared" si="1"/>
        <v>64.941923318667506</v>
      </c>
      <c r="L17" s="96">
        <v>52</v>
      </c>
      <c r="M17" s="96">
        <v>36</v>
      </c>
      <c r="N17" s="71">
        <v>8224</v>
      </c>
      <c r="O17" s="20">
        <v>496226</v>
      </c>
      <c r="P17" s="39">
        <f t="shared" si="2"/>
        <v>60.338764591439691</v>
      </c>
      <c r="Q17" s="96">
        <v>57</v>
      </c>
      <c r="R17" s="96">
        <v>42</v>
      </c>
      <c r="S17" s="42">
        <v>8304</v>
      </c>
      <c r="T17" s="113">
        <v>517847</v>
      </c>
      <c r="U17" s="44">
        <f t="shared" si="3"/>
        <v>62.361151252408476</v>
      </c>
      <c r="V17" s="96">
        <v>49</v>
      </c>
      <c r="W17" s="96">
        <v>37</v>
      </c>
      <c r="X17" s="46">
        <v>8339</v>
      </c>
      <c r="Y17" s="17">
        <v>503306</v>
      </c>
      <c r="Z17" s="49">
        <f t="shared" si="4"/>
        <v>60.355678138865571</v>
      </c>
      <c r="AA17" s="96">
        <v>68</v>
      </c>
      <c r="AB17" s="96">
        <v>51</v>
      </c>
      <c r="AC17" s="50">
        <v>8407</v>
      </c>
      <c r="AD17" s="21">
        <v>660787</v>
      </c>
      <c r="AE17" s="51">
        <f t="shared" si="5"/>
        <v>78.599619364815041</v>
      </c>
      <c r="AF17" s="96">
        <v>41</v>
      </c>
      <c r="AG17" s="96">
        <v>32</v>
      </c>
      <c r="AH17" s="120">
        <f t="shared" si="6"/>
        <v>49055</v>
      </c>
      <c r="AI17" s="121">
        <f t="shared" si="7"/>
        <v>3198168</v>
      </c>
      <c r="AJ17" s="32">
        <f t="shared" si="8"/>
        <v>65.195556008561823</v>
      </c>
      <c r="AK17" s="96">
        <v>50</v>
      </c>
      <c r="AL17" s="96">
        <v>37</v>
      </c>
      <c r="AM17" s="54"/>
      <c r="AN17" s="54">
        <v>14</v>
      </c>
      <c r="AP17" s="30"/>
      <c r="AQ17" s="30"/>
      <c r="AR17" s="30"/>
      <c r="AS17" s="30"/>
      <c r="AT17" s="30"/>
      <c r="AU17" s="30"/>
      <c r="AV17" s="30"/>
      <c r="AW17" s="30"/>
      <c r="AX17" s="30"/>
    </row>
    <row r="18" spans="1:50" ht="15.75" customHeight="1" x14ac:dyDescent="0.2">
      <c r="A18" s="85">
        <v>9</v>
      </c>
      <c r="B18" s="15" t="s">
        <v>2716</v>
      </c>
      <c r="C18" s="15" t="s">
        <v>484</v>
      </c>
      <c r="D18" s="72">
        <v>32698</v>
      </c>
      <c r="E18" s="18">
        <v>1700596</v>
      </c>
      <c r="F18" s="32">
        <f t="shared" si="0"/>
        <v>52.009174873080923</v>
      </c>
      <c r="G18" s="96">
        <v>67</v>
      </c>
      <c r="H18" s="96">
        <v>43</v>
      </c>
      <c r="I18" s="71">
        <v>33362</v>
      </c>
      <c r="J18" s="19">
        <v>2058207</v>
      </c>
      <c r="K18" s="37">
        <f t="shared" si="1"/>
        <v>61.693153887656614</v>
      </c>
      <c r="L18" s="96">
        <v>56</v>
      </c>
      <c r="M18" s="96">
        <v>39</v>
      </c>
      <c r="N18" s="71">
        <v>33844</v>
      </c>
      <c r="O18" s="20">
        <v>2195847</v>
      </c>
      <c r="P18" s="39">
        <f t="shared" si="2"/>
        <v>64.88142654532561</v>
      </c>
      <c r="Q18" s="96">
        <v>48</v>
      </c>
      <c r="R18" s="96">
        <v>35</v>
      </c>
      <c r="S18" s="42">
        <v>34597</v>
      </c>
      <c r="T18" s="113">
        <v>2133727</v>
      </c>
      <c r="U18" s="44">
        <f t="shared" si="3"/>
        <v>61.673757840275165</v>
      </c>
      <c r="V18" s="96">
        <v>55</v>
      </c>
      <c r="W18" s="96">
        <v>42</v>
      </c>
      <c r="X18" s="46">
        <v>35031</v>
      </c>
      <c r="Y18" s="17">
        <v>2625656</v>
      </c>
      <c r="Z18" s="49">
        <f t="shared" si="4"/>
        <v>74.952356484256796</v>
      </c>
      <c r="AA18" s="96">
        <v>44</v>
      </c>
      <c r="AB18" s="96">
        <v>35</v>
      </c>
      <c r="AC18" s="50">
        <v>35493</v>
      </c>
      <c r="AD18" s="21">
        <v>2768656</v>
      </c>
      <c r="AE18" s="51">
        <f t="shared" si="5"/>
        <v>78.005691263065955</v>
      </c>
      <c r="AF18" s="96">
        <v>42</v>
      </c>
      <c r="AG18" s="96">
        <v>33</v>
      </c>
      <c r="AH18" s="120">
        <f t="shared" si="6"/>
        <v>205025</v>
      </c>
      <c r="AI18" s="121">
        <f t="shared" si="7"/>
        <v>13482689</v>
      </c>
      <c r="AJ18" s="32">
        <f t="shared" si="8"/>
        <v>65.761194976222413</v>
      </c>
      <c r="AK18" s="96">
        <v>47</v>
      </c>
      <c r="AL18" s="96">
        <v>34</v>
      </c>
      <c r="AM18" s="54"/>
      <c r="AN18" s="54">
        <v>15</v>
      </c>
      <c r="AP18" s="30"/>
      <c r="AQ18" s="30"/>
      <c r="AR18" s="30"/>
      <c r="AS18" s="30"/>
      <c r="AT18" s="30"/>
      <c r="AU18" s="30"/>
      <c r="AV18" s="30"/>
      <c r="AW18" s="30"/>
      <c r="AX18" s="30"/>
    </row>
    <row r="19" spans="1:50" s="80" customFormat="1" ht="15.75" customHeight="1" x14ac:dyDescent="0.15">
      <c r="A19" s="85">
        <v>9</v>
      </c>
      <c r="B19" s="15" t="s">
        <v>2753</v>
      </c>
      <c r="C19" s="15" t="s">
        <v>2714</v>
      </c>
      <c r="D19" s="72">
        <v>12828</v>
      </c>
      <c r="E19" s="18">
        <v>270444</v>
      </c>
      <c r="F19" s="32">
        <f t="shared" si="0"/>
        <v>21.082319925163706</v>
      </c>
      <c r="G19" s="96">
        <v>175</v>
      </c>
      <c r="H19" s="96">
        <v>109</v>
      </c>
      <c r="I19" s="71">
        <v>12778</v>
      </c>
      <c r="J19" s="19">
        <v>206164</v>
      </c>
      <c r="K19" s="37">
        <f t="shared" si="1"/>
        <v>16.134293316637972</v>
      </c>
      <c r="L19" s="96">
        <v>202</v>
      </c>
      <c r="M19" s="96">
        <v>124</v>
      </c>
      <c r="N19" s="71">
        <v>12788</v>
      </c>
      <c r="O19" s="20">
        <v>253054</v>
      </c>
      <c r="P19" s="39">
        <f t="shared" si="2"/>
        <v>19.788395370659995</v>
      </c>
      <c r="Q19" s="96">
        <v>187</v>
      </c>
      <c r="R19" s="96">
        <v>119</v>
      </c>
      <c r="S19" s="42">
        <v>12874</v>
      </c>
      <c r="T19" s="113">
        <v>205224</v>
      </c>
      <c r="U19" s="44">
        <f t="shared" si="3"/>
        <v>15.940966288643779</v>
      </c>
      <c r="V19" s="96">
        <v>215</v>
      </c>
      <c r="W19" s="96">
        <v>133</v>
      </c>
      <c r="X19" s="46">
        <v>12932</v>
      </c>
      <c r="Y19" s="17">
        <v>174888</v>
      </c>
      <c r="Z19" s="49">
        <f t="shared" si="4"/>
        <v>13.52366223321992</v>
      </c>
      <c r="AA19" s="85">
        <v>229</v>
      </c>
      <c r="AB19" s="96">
        <v>141</v>
      </c>
      <c r="AC19" s="50">
        <v>13031</v>
      </c>
      <c r="AD19" s="21">
        <v>218729</v>
      </c>
      <c r="AE19" s="51">
        <f t="shared" si="5"/>
        <v>16.785281252398129</v>
      </c>
      <c r="AF19" s="96">
        <v>215</v>
      </c>
      <c r="AG19" s="96">
        <v>137</v>
      </c>
      <c r="AH19" s="120">
        <f t="shared" si="6"/>
        <v>77231</v>
      </c>
      <c r="AI19" s="121">
        <f t="shared" si="7"/>
        <v>1328503</v>
      </c>
      <c r="AJ19" s="32">
        <f t="shared" si="8"/>
        <v>17.201680672268907</v>
      </c>
      <c r="AK19" s="96">
        <v>212</v>
      </c>
      <c r="AL19" s="96">
        <v>130</v>
      </c>
      <c r="AM19" s="54"/>
      <c r="AN19" s="54">
        <v>16</v>
      </c>
    </row>
    <row r="20" spans="1:50" ht="15.75" customHeight="1" x14ac:dyDescent="0.2">
      <c r="A20" s="85">
        <v>9</v>
      </c>
      <c r="B20" s="15" t="s">
        <v>2755</v>
      </c>
      <c r="C20" s="15" t="s">
        <v>535</v>
      </c>
      <c r="D20" s="72">
        <v>32376</v>
      </c>
      <c r="E20" s="18">
        <v>55136</v>
      </c>
      <c r="F20" s="32">
        <f t="shared" si="0"/>
        <v>1.7029898690387941</v>
      </c>
      <c r="G20" s="85">
        <v>288</v>
      </c>
      <c r="H20" s="96">
        <v>175</v>
      </c>
      <c r="I20" s="71">
        <v>32572</v>
      </c>
      <c r="J20" s="19">
        <v>63858</v>
      </c>
      <c r="K20" s="37">
        <f t="shared" si="1"/>
        <v>1.9605182365221663</v>
      </c>
      <c r="L20" s="85">
        <v>290</v>
      </c>
      <c r="M20" s="96">
        <v>178</v>
      </c>
      <c r="N20" s="71">
        <v>32720</v>
      </c>
      <c r="O20" s="20">
        <v>55425</v>
      </c>
      <c r="P20" s="39">
        <f t="shared" si="2"/>
        <v>1.6939180929095354</v>
      </c>
      <c r="Q20" s="85">
        <v>291</v>
      </c>
      <c r="R20" s="96">
        <v>179</v>
      </c>
      <c r="S20" s="42">
        <v>33485</v>
      </c>
      <c r="T20" s="113">
        <v>50138</v>
      </c>
      <c r="U20" s="44">
        <f t="shared" si="3"/>
        <v>1.4973271614155592</v>
      </c>
      <c r="V20" s="85">
        <v>294</v>
      </c>
      <c r="W20" s="96">
        <v>181</v>
      </c>
      <c r="X20" s="46">
        <v>34244</v>
      </c>
      <c r="Y20" s="17">
        <v>88828</v>
      </c>
      <c r="Z20" s="49">
        <f t="shared" si="4"/>
        <v>2.5939726667445391</v>
      </c>
      <c r="AA20" s="85">
        <v>292</v>
      </c>
      <c r="AB20" s="96">
        <v>178</v>
      </c>
      <c r="AC20" s="50">
        <v>35225</v>
      </c>
      <c r="AD20" s="21">
        <v>82706</v>
      </c>
      <c r="AE20" s="51">
        <f t="shared" si="5"/>
        <v>2.3479347054648687</v>
      </c>
      <c r="AF20" s="85">
        <v>289</v>
      </c>
      <c r="AG20" s="96">
        <v>176</v>
      </c>
      <c r="AH20" s="120">
        <f t="shared" si="6"/>
        <v>200622</v>
      </c>
      <c r="AI20" s="121">
        <f t="shared" si="7"/>
        <v>396091</v>
      </c>
      <c r="AJ20" s="32">
        <f t="shared" si="8"/>
        <v>1.9743148807209578</v>
      </c>
      <c r="AK20" s="85">
        <v>296</v>
      </c>
      <c r="AL20" s="96">
        <v>181</v>
      </c>
      <c r="AM20" s="54"/>
      <c r="AN20" s="54">
        <v>17</v>
      </c>
      <c r="AP20" s="30"/>
      <c r="AQ20" s="30"/>
      <c r="AR20" s="30"/>
      <c r="AS20" s="30"/>
      <c r="AT20" s="30"/>
      <c r="AU20" s="30"/>
      <c r="AV20" s="30"/>
      <c r="AW20" s="30"/>
      <c r="AX20" s="30"/>
    </row>
    <row r="21" spans="1:50" ht="15.75" customHeight="1" x14ac:dyDescent="0.2">
      <c r="A21" s="85">
        <v>9</v>
      </c>
      <c r="B21" s="15" t="s">
        <v>152</v>
      </c>
      <c r="C21" s="15" t="s">
        <v>565</v>
      </c>
      <c r="D21" s="72">
        <v>13547</v>
      </c>
      <c r="E21" s="18">
        <v>707072</v>
      </c>
      <c r="F21" s="32">
        <f t="shared" si="0"/>
        <v>52.19399128958441</v>
      </c>
      <c r="G21" s="96">
        <v>65</v>
      </c>
      <c r="H21" s="96">
        <v>42</v>
      </c>
      <c r="I21" s="71">
        <v>13543</v>
      </c>
      <c r="J21" s="19">
        <v>700182</v>
      </c>
      <c r="K21" s="37">
        <f t="shared" si="1"/>
        <v>51.70065716606365</v>
      </c>
      <c r="L21" s="96">
        <v>79</v>
      </c>
      <c r="M21" s="96">
        <v>54</v>
      </c>
      <c r="N21" s="71">
        <v>13798</v>
      </c>
      <c r="O21" s="20">
        <v>681579</v>
      </c>
      <c r="P21" s="39">
        <f t="shared" si="2"/>
        <v>49.396941585737061</v>
      </c>
      <c r="Q21" s="96">
        <v>77</v>
      </c>
      <c r="R21" s="96">
        <v>56</v>
      </c>
      <c r="S21" s="42">
        <v>13936</v>
      </c>
      <c r="T21" s="113">
        <v>700432</v>
      </c>
      <c r="U21" s="44">
        <f t="shared" si="3"/>
        <v>50.260619977037891</v>
      </c>
      <c r="V21" s="96">
        <v>75</v>
      </c>
      <c r="W21" s="96">
        <v>55</v>
      </c>
      <c r="X21" s="46">
        <v>13714</v>
      </c>
      <c r="Y21" s="17">
        <v>808027</v>
      </c>
      <c r="Z21" s="49">
        <f t="shared" si="4"/>
        <v>58.919862913810704</v>
      </c>
      <c r="AA21" s="96">
        <v>70</v>
      </c>
      <c r="AB21" s="96">
        <v>52</v>
      </c>
      <c r="AC21" s="50">
        <v>13610</v>
      </c>
      <c r="AD21" s="21">
        <v>974467</v>
      </c>
      <c r="AE21" s="51">
        <f t="shared" si="5"/>
        <v>71.599338721528284</v>
      </c>
      <c r="AF21" s="96">
        <v>50</v>
      </c>
      <c r="AG21" s="96">
        <v>39</v>
      </c>
      <c r="AH21" s="120">
        <f t="shared" si="6"/>
        <v>82148</v>
      </c>
      <c r="AI21" s="121">
        <f t="shared" si="7"/>
        <v>4571759</v>
      </c>
      <c r="AJ21" s="32">
        <f t="shared" si="8"/>
        <v>55.65271217802016</v>
      </c>
      <c r="AK21" s="96">
        <v>73</v>
      </c>
      <c r="AL21" s="96">
        <v>54</v>
      </c>
      <c r="AM21" s="54"/>
      <c r="AN21" s="54">
        <v>18</v>
      </c>
      <c r="AP21" s="30"/>
      <c r="AQ21" s="30"/>
      <c r="AR21" s="30"/>
      <c r="AS21" s="30"/>
      <c r="AT21" s="30"/>
      <c r="AU21" s="30"/>
      <c r="AV21" s="30"/>
      <c r="AW21" s="30"/>
      <c r="AX21" s="30"/>
    </row>
    <row r="22" spans="1:50" ht="15.75" customHeight="1" x14ac:dyDescent="0.2">
      <c r="A22" s="85">
        <v>9</v>
      </c>
      <c r="B22" s="15" t="s">
        <v>212</v>
      </c>
      <c r="C22" s="15" t="s">
        <v>577</v>
      </c>
      <c r="D22" s="72">
        <v>17509</v>
      </c>
      <c r="E22" s="18">
        <v>60264</v>
      </c>
      <c r="F22" s="32">
        <f t="shared" si="0"/>
        <v>3.4418870295276713</v>
      </c>
      <c r="G22" s="85">
        <v>271</v>
      </c>
      <c r="H22" s="96">
        <v>161</v>
      </c>
      <c r="I22" s="88">
        <v>17846</v>
      </c>
      <c r="J22" s="19">
        <v>91437</v>
      </c>
      <c r="K22" s="37">
        <f t="shared" si="1"/>
        <v>5.1236691695618068</v>
      </c>
      <c r="L22" s="85">
        <v>262</v>
      </c>
      <c r="M22" s="96">
        <v>158</v>
      </c>
      <c r="N22" s="88">
        <v>18256</v>
      </c>
      <c r="O22" s="20">
        <v>104952</v>
      </c>
      <c r="P22" s="39">
        <f t="shared" si="2"/>
        <v>5.7489044697633656</v>
      </c>
      <c r="Q22" s="85">
        <v>260</v>
      </c>
      <c r="R22" s="96">
        <v>156</v>
      </c>
      <c r="S22" s="90">
        <v>18584</v>
      </c>
      <c r="T22" s="114">
        <v>111980</v>
      </c>
      <c r="U22" s="44">
        <f t="shared" si="3"/>
        <v>6.025613430908308</v>
      </c>
      <c r="V22" s="85">
        <v>263</v>
      </c>
      <c r="W22" s="96">
        <v>155</v>
      </c>
      <c r="X22" s="94">
        <f>18087+874</f>
        <v>18961</v>
      </c>
      <c r="Y22" s="17">
        <v>149480</v>
      </c>
      <c r="Z22" s="49">
        <f t="shared" si="4"/>
        <v>7.8835504456516006</v>
      </c>
      <c r="AA22" s="85">
        <v>257</v>
      </c>
      <c r="AB22" s="96">
        <v>157</v>
      </c>
      <c r="AC22" s="70">
        <v>18476</v>
      </c>
      <c r="AD22" s="21">
        <v>527188</v>
      </c>
      <c r="AE22" s="51">
        <f t="shared" si="5"/>
        <v>28.53366529551851</v>
      </c>
      <c r="AF22" s="96">
        <v>162</v>
      </c>
      <c r="AG22" s="96">
        <v>101</v>
      </c>
      <c r="AH22" s="121">
        <f t="shared" si="6"/>
        <v>109632</v>
      </c>
      <c r="AI22" s="121">
        <f t="shared" si="7"/>
        <v>1045301</v>
      </c>
      <c r="AJ22" s="32">
        <f t="shared" si="8"/>
        <v>9.5346340484530057</v>
      </c>
      <c r="AK22" s="85">
        <v>254</v>
      </c>
      <c r="AL22" s="96">
        <v>154</v>
      </c>
      <c r="AM22" s="54"/>
      <c r="AN22" s="54">
        <v>19</v>
      </c>
      <c r="AP22" s="30"/>
      <c r="AQ22" s="30"/>
      <c r="AR22" s="30"/>
      <c r="AS22" s="30"/>
      <c r="AT22" s="30"/>
      <c r="AU22" s="30"/>
      <c r="AV22" s="30"/>
      <c r="AW22" s="30"/>
      <c r="AX22" s="30"/>
    </row>
    <row r="23" spans="1:50" ht="15.75" customHeight="1" x14ac:dyDescent="0.2">
      <c r="A23" s="85">
        <v>9</v>
      </c>
      <c r="B23" s="15" t="s">
        <v>55</v>
      </c>
      <c r="C23" s="15" t="s">
        <v>602</v>
      </c>
      <c r="D23" s="72">
        <v>22780</v>
      </c>
      <c r="E23" s="18">
        <v>0</v>
      </c>
      <c r="F23" s="32">
        <f t="shared" si="0"/>
        <v>0</v>
      </c>
      <c r="G23" s="85">
        <v>309</v>
      </c>
      <c r="H23" s="96">
        <v>191</v>
      </c>
      <c r="I23" s="88">
        <v>23082</v>
      </c>
      <c r="J23" s="19">
        <v>226824</v>
      </c>
      <c r="K23" s="37">
        <f t="shared" si="1"/>
        <v>9.8268780868208996</v>
      </c>
      <c r="L23" s="85">
        <v>238</v>
      </c>
      <c r="M23" s="96">
        <v>144</v>
      </c>
      <c r="N23" s="88">
        <v>23379</v>
      </c>
      <c r="O23" s="20">
        <v>0</v>
      </c>
      <c r="P23" s="39">
        <f t="shared" si="2"/>
        <v>0</v>
      </c>
      <c r="Q23" s="85">
        <v>307</v>
      </c>
      <c r="R23" s="96">
        <v>191</v>
      </c>
      <c r="S23" s="90">
        <v>23843</v>
      </c>
      <c r="T23" s="114">
        <v>0</v>
      </c>
      <c r="U23" s="44">
        <f t="shared" si="3"/>
        <v>0</v>
      </c>
      <c r="V23" s="85">
        <v>309</v>
      </c>
      <c r="W23" s="96">
        <v>195</v>
      </c>
      <c r="X23" s="94">
        <v>24255</v>
      </c>
      <c r="Y23" s="17">
        <v>0</v>
      </c>
      <c r="Z23" s="49">
        <f t="shared" si="4"/>
        <v>0</v>
      </c>
      <c r="AA23" s="85">
        <v>307</v>
      </c>
      <c r="AB23" s="96">
        <v>193</v>
      </c>
      <c r="AC23" s="70">
        <v>24725</v>
      </c>
      <c r="AD23" s="21">
        <v>113</v>
      </c>
      <c r="AE23" s="51">
        <f t="shared" si="5"/>
        <v>4.5702730030333667E-3</v>
      </c>
      <c r="AF23" s="85">
        <v>309</v>
      </c>
      <c r="AG23" s="96">
        <v>194</v>
      </c>
      <c r="AH23" s="121">
        <f t="shared" si="6"/>
        <v>142064</v>
      </c>
      <c r="AI23" s="121">
        <f t="shared" si="7"/>
        <v>226937</v>
      </c>
      <c r="AJ23" s="32">
        <f t="shared" si="8"/>
        <v>1.5974279198107895</v>
      </c>
      <c r="AK23" s="85">
        <v>299</v>
      </c>
      <c r="AL23" s="96">
        <v>184</v>
      </c>
      <c r="AM23" s="54"/>
      <c r="AN23" s="54">
        <v>20</v>
      </c>
      <c r="AP23" s="30"/>
      <c r="AQ23" s="30"/>
      <c r="AR23" s="30"/>
      <c r="AS23" s="30"/>
      <c r="AT23" s="30"/>
      <c r="AU23" s="30"/>
      <c r="AV23" s="30"/>
      <c r="AW23" s="30"/>
      <c r="AX23" s="30"/>
    </row>
    <row r="24" spans="1:50" ht="15.75" customHeight="1" x14ac:dyDescent="0.2">
      <c r="A24" s="85">
        <v>9</v>
      </c>
      <c r="B24" s="15" t="s">
        <v>24</v>
      </c>
      <c r="C24" s="15" t="s">
        <v>639</v>
      </c>
      <c r="D24" s="72">
        <v>16211</v>
      </c>
      <c r="E24" s="18">
        <v>1013747</v>
      </c>
      <c r="F24" s="32">
        <f t="shared" si="0"/>
        <v>62.534513601875268</v>
      </c>
      <c r="G24" s="96">
        <v>50</v>
      </c>
      <c r="H24" s="96">
        <v>31</v>
      </c>
      <c r="I24" s="88">
        <v>16269</v>
      </c>
      <c r="J24" s="19">
        <v>939368</v>
      </c>
      <c r="K24" s="37">
        <f t="shared" si="1"/>
        <v>57.739750445632801</v>
      </c>
      <c r="L24" s="96">
        <v>65</v>
      </c>
      <c r="M24" s="96">
        <v>47</v>
      </c>
      <c r="N24" s="88">
        <v>16191</v>
      </c>
      <c r="O24" s="20">
        <v>1236666</v>
      </c>
      <c r="P24" s="39">
        <f t="shared" si="2"/>
        <v>76.379840652214199</v>
      </c>
      <c r="Q24" s="96">
        <v>31</v>
      </c>
      <c r="R24" s="96">
        <v>24</v>
      </c>
      <c r="S24" s="90">
        <v>16274</v>
      </c>
      <c r="T24" s="114">
        <v>817741</v>
      </c>
      <c r="U24" s="44">
        <f t="shared" si="3"/>
        <v>50.24831018802999</v>
      </c>
      <c r="V24" s="96">
        <v>76</v>
      </c>
      <c r="W24" s="96">
        <v>56</v>
      </c>
      <c r="X24" s="94">
        <v>16358</v>
      </c>
      <c r="Y24" s="17">
        <v>657631</v>
      </c>
      <c r="Z24" s="49">
        <f t="shared" si="4"/>
        <v>40.202408607409218</v>
      </c>
      <c r="AA24" s="96">
        <v>117</v>
      </c>
      <c r="AB24" s="96">
        <v>77</v>
      </c>
      <c r="AC24" s="70">
        <v>16329</v>
      </c>
      <c r="AD24" s="21">
        <v>495078</v>
      </c>
      <c r="AE24" s="51">
        <f t="shared" si="5"/>
        <v>30.318941760058792</v>
      </c>
      <c r="AF24" s="96">
        <v>152</v>
      </c>
      <c r="AG24" s="96">
        <v>94</v>
      </c>
      <c r="AH24" s="121">
        <f t="shared" si="6"/>
        <v>97632</v>
      </c>
      <c r="AI24" s="121">
        <f t="shared" si="7"/>
        <v>5160231</v>
      </c>
      <c r="AJ24" s="32">
        <f t="shared" si="8"/>
        <v>52.853890117994098</v>
      </c>
      <c r="AK24" s="96">
        <v>81</v>
      </c>
      <c r="AL24" s="96">
        <v>59</v>
      </c>
      <c r="AM24" s="54"/>
      <c r="AN24" s="54">
        <v>21</v>
      </c>
      <c r="AP24" s="30"/>
      <c r="AQ24" s="30"/>
      <c r="AR24" s="30"/>
      <c r="AS24" s="30"/>
      <c r="AT24" s="30"/>
      <c r="AU24" s="30"/>
      <c r="AV24" s="30"/>
      <c r="AW24" s="30"/>
      <c r="AX24" s="30"/>
    </row>
    <row r="25" spans="1:50" ht="15.75" customHeight="1" x14ac:dyDescent="0.2">
      <c r="A25" s="85">
        <v>9</v>
      </c>
      <c r="B25" s="15" t="s">
        <v>2740</v>
      </c>
      <c r="C25" s="15" t="s">
        <v>790</v>
      </c>
      <c r="D25" s="72">
        <v>9131</v>
      </c>
      <c r="E25" s="18">
        <v>29098</v>
      </c>
      <c r="F25" s="32">
        <f t="shared" si="0"/>
        <v>3.1867265359763444</v>
      </c>
      <c r="G25" s="85">
        <v>273</v>
      </c>
      <c r="H25" s="96">
        <v>163</v>
      </c>
      <c r="I25" s="71">
        <v>9108</v>
      </c>
      <c r="J25" s="19">
        <v>48147</v>
      </c>
      <c r="K25" s="37">
        <f t="shared" si="1"/>
        <v>5.2862318840579707</v>
      </c>
      <c r="L25" s="85">
        <v>260</v>
      </c>
      <c r="M25" s="96">
        <v>156</v>
      </c>
      <c r="N25" s="71">
        <v>8981</v>
      </c>
      <c r="O25" s="20">
        <v>92670</v>
      </c>
      <c r="P25" s="39">
        <f t="shared" si="2"/>
        <v>10.318450061240396</v>
      </c>
      <c r="Q25" s="85">
        <v>239</v>
      </c>
      <c r="R25" s="96">
        <v>143</v>
      </c>
      <c r="S25" s="42">
        <v>8953</v>
      </c>
      <c r="T25" s="113">
        <v>182214</v>
      </c>
      <c r="U25" s="44">
        <f t="shared" si="3"/>
        <v>20.352284150564056</v>
      </c>
      <c r="V25" s="96">
        <v>187</v>
      </c>
      <c r="W25" s="96">
        <v>117</v>
      </c>
      <c r="X25" s="46">
        <v>8895</v>
      </c>
      <c r="Y25" s="17">
        <v>218512</v>
      </c>
      <c r="Z25" s="49">
        <f t="shared" si="4"/>
        <v>24.565711073636873</v>
      </c>
      <c r="AA25" s="96">
        <v>174</v>
      </c>
      <c r="AB25" s="96">
        <v>114</v>
      </c>
      <c r="AC25" s="50">
        <v>8776</v>
      </c>
      <c r="AD25" s="21">
        <v>254461</v>
      </c>
      <c r="AE25" s="51">
        <f t="shared" si="5"/>
        <v>28.99510027347311</v>
      </c>
      <c r="AF25" s="96">
        <v>161</v>
      </c>
      <c r="AG25" s="96">
        <v>100</v>
      </c>
      <c r="AH25" s="120">
        <f t="shared" si="6"/>
        <v>53844</v>
      </c>
      <c r="AI25" s="121">
        <f t="shared" si="7"/>
        <v>825102</v>
      </c>
      <c r="AJ25" s="32">
        <f t="shared" si="8"/>
        <v>15.323935814575441</v>
      </c>
      <c r="AK25" s="96">
        <v>221</v>
      </c>
      <c r="AL25" s="96">
        <v>134</v>
      </c>
      <c r="AM25" s="54"/>
      <c r="AN25" s="54">
        <v>22</v>
      </c>
      <c r="AP25" s="30"/>
      <c r="AQ25" s="30"/>
      <c r="AR25" s="30"/>
      <c r="AS25" s="30"/>
      <c r="AT25" s="30"/>
      <c r="AU25" s="30"/>
      <c r="AV25" s="30"/>
      <c r="AW25" s="30"/>
      <c r="AX25" s="30"/>
    </row>
    <row r="26" spans="1:50" ht="15.75" customHeight="1" x14ac:dyDescent="0.2">
      <c r="A26" s="85">
        <v>9</v>
      </c>
      <c r="B26" s="15" t="s">
        <v>2736</v>
      </c>
      <c r="C26" s="15" t="s">
        <v>826</v>
      </c>
      <c r="D26" s="72">
        <v>18413</v>
      </c>
      <c r="E26" s="18">
        <v>543837</v>
      </c>
      <c r="F26" s="32">
        <f t="shared" si="0"/>
        <v>29.535491229022973</v>
      </c>
      <c r="G26" s="96">
        <v>135</v>
      </c>
      <c r="H26" s="96">
        <v>89</v>
      </c>
      <c r="I26" s="71">
        <v>18512</v>
      </c>
      <c r="J26" s="19">
        <v>525292</v>
      </c>
      <c r="K26" s="37">
        <f t="shared" si="1"/>
        <v>28.375756266205705</v>
      </c>
      <c r="L26" s="96">
        <v>146</v>
      </c>
      <c r="M26" s="96">
        <v>96</v>
      </c>
      <c r="N26" s="71">
        <v>18597</v>
      </c>
      <c r="O26" s="20">
        <v>444256</v>
      </c>
      <c r="P26" s="39">
        <f t="shared" si="2"/>
        <v>23.888584180244127</v>
      </c>
      <c r="Q26" s="96">
        <v>163</v>
      </c>
      <c r="R26" s="96">
        <v>106</v>
      </c>
      <c r="S26" s="42">
        <v>18659</v>
      </c>
      <c r="T26" s="113">
        <v>543756</v>
      </c>
      <c r="U26" s="44">
        <f t="shared" si="3"/>
        <v>29.141754649230933</v>
      </c>
      <c r="V26" s="96">
        <v>147</v>
      </c>
      <c r="W26" s="96">
        <v>96</v>
      </c>
      <c r="X26" s="46">
        <v>18709</v>
      </c>
      <c r="Y26" s="17">
        <v>662448</v>
      </c>
      <c r="Z26" s="49">
        <f t="shared" si="4"/>
        <v>35.407985461542573</v>
      </c>
      <c r="AA26" s="96">
        <v>129</v>
      </c>
      <c r="AB26" s="96">
        <v>85</v>
      </c>
      <c r="AC26" s="50">
        <v>18948</v>
      </c>
      <c r="AD26" s="21">
        <v>1083925</v>
      </c>
      <c r="AE26" s="51">
        <f t="shared" si="5"/>
        <v>57.20524593624657</v>
      </c>
      <c r="AF26" s="96">
        <v>70</v>
      </c>
      <c r="AG26" s="96">
        <v>52</v>
      </c>
      <c r="AH26" s="120">
        <f t="shared" si="6"/>
        <v>111838</v>
      </c>
      <c r="AI26" s="121">
        <f t="shared" si="7"/>
        <v>3803514</v>
      </c>
      <c r="AJ26" s="32">
        <f t="shared" si="8"/>
        <v>34.009138217779288</v>
      </c>
      <c r="AK26" s="96">
        <v>131</v>
      </c>
      <c r="AL26" s="96">
        <v>84</v>
      </c>
      <c r="AM26" s="54"/>
      <c r="AN26" s="54">
        <v>23</v>
      </c>
      <c r="AP26" s="30"/>
      <c r="AQ26" s="30"/>
      <c r="AR26" s="30"/>
      <c r="AS26" s="30"/>
      <c r="AT26" s="30"/>
      <c r="AU26" s="30"/>
      <c r="AV26" s="30"/>
      <c r="AW26" s="30"/>
      <c r="AX26" s="30"/>
    </row>
    <row r="27" spans="1:50" s="80" customFormat="1" ht="15.75" customHeight="1" x14ac:dyDescent="0.15">
      <c r="A27" s="85">
        <v>9</v>
      </c>
      <c r="B27" s="15" t="s">
        <v>2712</v>
      </c>
      <c r="C27" s="15" t="s">
        <v>2712</v>
      </c>
      <c r="D27" s="72">
        <v>27100</v>
      </c>
      <c r="E27" s="18">
        <v>464348</v>
      </c>
      <c r="F27" s="32">
        <f t="shared" si="0"/>
        <v>17.13461254612546</v>
      </c>
      <c r="G27" s="96">
        <v>197</v>
      </c>
      <c r="H27" s="96">
        <v>119</v>
      </c>
      <c r="I27" s="71">
        <v>26902</v>
      </c>
      <c r="J27" s="19">
        <v>410003</v>
      </c>
      <c r="K27" s="37">
        <f t="shared" si="1"/>
        <v>15.240614080737492</v>
      </c>
      <c r="L27" s="96">
        <v>209</v>
      </c>
      <c r="M27" s="96">
        <v>128</v>
      </c>
      <c r="N27" s="71">
        <v>27018</v>
      </c>
      <c r="O27" s="20">
        <v>424404</v>
      </c>
      <c r="P27" s="39">
        <f t="shared" si="2"/>
        <v>15.70819453697535</v>
      </c>
      <c r="Q27" s="96">
        <v>207</v>
      </c>
      <c r="R27" s="96">
        <v>128</v>
      </c>
      <c r="S27" s="42">
        <v>27221</v>
      </c>
      <c r="T27" s="113">
        <v>451233</v>
      </c>
      <c r="U27" s="44">
        <f t="shared" si="3"/>
        <v>16.576650380221153</v>
      </c>
      <c r="V27" s="96">
        <v>211</v>
      </c>
      <c r="W27" s="96">
        <v>130</v>
      </c>
      <c r="X27" s="46">
        <v>27295</v>
      </c>
      <c r="Y27" s="17">
        <v>817356</v>
      </c>
      <c r="Z27" s="49">
        <f t="shared" si="4"/>
        <v>29.945264700494597</v>
      </c>
      <c r="AA27" s="96">
        <v>152</v>
      </c>
      <c r="AB27" s="96">
        <v>98</v>
      </c>
      <c r="AC27" s="50">
        <v>27324</v>
      </c>
      <c r="AD27" s="21">
        <v>677353</v>
      </c>
      <c r="AE27" s="51">
        <f t="shared" si="5"/>
        <v>24.789672083150343</v>
      </c>
      <c r="AF27" s="96">
        <v>176</v>
      </c>
      <c r="AG27" s="96">
        <v>112</v>
      </c>
      <c r="AH27" s="120">
        <f t="shared" si="6"/>
        <v>162860</v>
      </c>
      <c r="AI27" s="121">
        <f t="shared" si="7"/>
        <v>3244697</v>
      </c>
      <c r="AJ27" s="32">
        <f t="shared" si="8"/>
        <v>19.923228539850179</v>
      </c>
      <c r="AK27" s="96">
        <v>194</v>
      </c>
      <c r="AL27" s="96">
        <v>124</v>
      </c>
      <c r="AM27" s="54"/>
      <c r="AN27" s="54">
        <v>24</v>
      </c>
    </row>
    <row r="28" spans="1:50" s="80" customFormat="1" ht="15.75" customHeight="1" x14ac:dyDescent="0.15">
      <c r="A28" s="85">
        <v>9</v>
      </c>
      <c r="B28" s="15" t="s">
        <v>2690</v>
      </c>
      <c r="C28" s="15" t="s">
        <v>842</v>
      </c>
      <c r="D28" s="72">
        <v>11272</v>
      </c>
      <c r="E28" s="18">
        <v>162823</v>
      </c>
      <c r="F28" s="32">
        <f t="shared" si="0"/>
        <v>14.444907735982966</v>
      </c>
      <c r="G28" s="96">
        <v>209</v>
      </c>
      <c r="H28" s="96">
        <v>126</v>
      </c>
      <c r="I28" s="88">
        <v>11248</v>
      </c>
      <c r="J28" s="19">
        <v>243757</v>
      </c>
      <c r="K28" s="37">
        <f t="shared" si="1"/>
        <v>21.671141536273115</v>
      </c>
      <c r="L28" s="96">
        <v>172</v>
      </c>
      <c r="M28" s="96">
        <v>109</v>
      </c>
      <c r="N28" s="88">
        <v>11300</v>
      </c>
      <c r="O28" s="20">
        <v>262066</v>
      </c>
      <c r="P28" s="39">
        <f t="shared" si="2"/>
        <v>23.191681415929203</v>
      </c>
      <c r="Q28" s="96">
        <v>167</v>
      </c>
      <c r="R28" s="96">
        <v>109</v>
      </c>
      <c r="S28" s="90">
        <v>11307</v>
      </c>
      <c r="T28" s="114">
        <v>247347</v>
      </c>
      <c r="U28" s="44">
        <f t="shared" si="3"/>
        <v>21.875563810029185</v>
      </c>
      <c r="V28" s="96">
        <v>178</v>
      </c>
      <c r="W28" s="96">
        <v>114</v>
      </c>
      <c r="X28" s="94">
        <v>11341</v>
      </c>
      <c r="Y28" s="17">
        <v>258275</v>
      </c>
      <c r="Z28" s="49">
        <f t="shared" si="4"/>
        <v>22.773564941363194</v>
      </c>
      <c r="AA28" s="96">
        <v>182</v>
      </c>
      <c r="AB28" s="96">
        <v>117</v>
      </c>
      <c r="AC28" s="70">
        <v>11349</v>
      </c>
      <c r="AD28" s="21">
        <v>232066</v>
      </c>
      <c r="AE28" s="51">
        <f t="shared" si="5"/>
        <v>20.448145211031807</v>
      </c>
      <c r="AF28" s="96">
        <v>193</v>
      </c>
      <c r="AG28" s="96">
        <v>123</v>
      </c>
      <c r="AH28" s="121">
        <f t="shared" si="6"/>
        <v>67817</v>
      </c>
      <c r="AI28" s="121">
        <f t="shared" si="7"/>
        <v>1406334</v>
      </c>
      <c r="AJ28" s="32">
        <f t="shared" si="8"/>
        <v>20.737189790170607</v>
      </c>
      <c r="AK28" s="96">
        <v>191</v>
      </c>
      <c r="AL28" s="96">
        <v>122</v>
      </c>
      <c r="AM28" s="54"/>
      <c r="AN28" s="54">
        <v>25</v>
      </c>
    </row>
    <row r="29" spans="1:50" ht="15.75" customHeight="1" x14ac:dyDescent="0.2">
      <c r="A29" s="85">
        <v>10</v>
      </c>
      <c r="B29" s="15" t="s">
        <v>2693</v>
      </c>
      <c r="C29" s="15" t="s">
        <v>2693</v>
      </c>
      <c r="D29" s="72">
        <v>2036</v>
      </c>
      <c r="E29" s="18">
        <v>24441</v>
      </c>
      <c r="F29" s="32">
        <f t="shared" si="0"/>
        <v>12.004420432220039</v>
      </c>
      <c r="G29" s="96">
        <v>223</v>
      </c>
      <c r="H29" s="96">
        <v>134</v>
      </c>
      <c r="I29" s="88">
        <v>2074</v>
      </c>
      <c r="J29" s="19">
        <v>22791</v>
      </c>
      <c r="K29" s="37">
        <f t="shared" si="1"/>
        <v>10.988910318225651</v>
      </c>
      <c r="L29" s="85">
        <v>231</v>
      </c>
      <c r="M29" s="96">
        <v>140</v>
      </c>
      <c r="N29" s="88">
        <v>2092</v>
      </c>
      <c r="O29" s="20">
        <v>26633</v>
      </c>
      <c r="P29" s="39">
        <f t="shared" si="2"/>
        <v>12.730879541108987</v>
      </c>
      <c r="Q29" s="96">
        <v>224</v>
      </c>
      <c r="R29" s="96">
        <v>135</v>
      </c>
      <c r="S29" s="90">
        <v>2124</v>
      </c>
      <c r="T29" s="114">
        <v>19241</v>
      </c>
      <c r="U29" s="44">
        <f t="shared" si="3"/>
        <v>9.058851224105462</v>
      </c>
      <c r="V29" s="85">
        <v>249</v>
      </c>
      <c r="W29" s="96">
        <v>150</v>
      </c>
      <c r="X29" s="94">
        <v>2124</v>
      </c>
      <c r="Y29" s="17">
        <v>24682</v>
      </c>
      <c r="Z29" s="49">
        <f t="shared" si="4"/>
        <v>11.620527306967984</v>
      </c>
      <c r="AA29" s="85">
        <v>239</v>
      </c>
      <c r="AB29" s="96">
        <v>146</v>
      </c>
      <c r="AC29" s="70">
        <v>2127</v>
      </c>
      <c r="AD29" s="21">
        <v>21104</v>
      </c>
      <c r="AE29" s="51">
        <f t="shared" si="5"/>
        <v>9.9219558062999536</v>
      </c>
      <c r="AF29" s="85">
        <v>250</v>
      </c>
      <c r="AG29" s="96">
        <v>152</v>
      </c>
      <c r="AH29" s="121">
        <f t="shared" si="6"/>
        <v>12577</v>
      </c>
      <c r="AI29" s="121">
        <f t="shared" si="7"/>
        <v>138892</v>
      </c>
      <c r="AJ29" s="32">
        <f t="shared" si="8"/>
        <v>11.043333068299276</v>
      </c>
      <c r="AK29" s="85">
        <v>242</v>
      </c>
      <c r="AL29" s="96">
        <v>148</v>
      </c>
      <c r="AM29" s="54"/>
      <c r="AN29" s="54">
        <v>26</v>
      </c>
      <c r="AP29" s="30"/>
      <c r="AQ29" s="30"/>
      <c r="AR29" s="30"/>
      <c r="AS29" s="30"/>
      <c r="AT29" s="30"/>
      <c r="AU29" s="30"/>
      <c r="AV29" s="30"/>
      <c r="AW29" s="30"/>
      <c r="AX29" s="30"/>
    </row>
    <row r="30" spans="1:50" ht="15.75" customHeight="1" x14ac:dyDescent="0.2">
      <c r="A30" s="85">
        <v>10</v>
      </c>
      <c r="B30" s="15" t="s">
        <v>2708</v>
      </c>
      <c r="C30" s="15" t="s">
        <v>2707</v>
      </c>
      <c r="D30" s="72">
        <v>9247</v>
      </c>
      <c r="E30" s="18">
        <v>373784</v>
      </c>
      <c r="F30" s="32">
        <f t="shared" si="0"/>
        <v>40.422190980858659</v>
      </c>
      <c r="G30" s="96">
        <v>96</v>
      </c>
      <c r="H30" s="96">
        <v>62</v>
      </c>
      <c r="I30" s="88">
        <v>9855</v>
      </c>
      <c r="J30" s="19">
        <v>523918</v>
      </c>
      <c r="K30" s="37">
        <f t="shared" si="1"/>
        <v>53.162658548959918</v>
      </c>
      <c r="L30" s="96">
        <v>74</v>
      </c>
      <c r="M30" s="96">
        <v>51</v>
      </c>
      <c r="N30" s="88">
        <v>10165</v>
      </c>
      <c r="O30" s="20">
        <v>399175</v>
      </c>
      <c r="P30" s="39">
        <f t="shared" si="2"/>
        <v>39.269552385636992</v>
      </c>
      <c r="Q30" s="96">
        <v>102</v>
      </c>
      <c r="R30" s="96">
        <v>68</v>
      </c>
      <c r="S30" s="90">
        <v>10421</v>
      </c>
      <c r="T30" s="114">
        <v>490853</v>
      </c>
      <c r="U30" s="44">
        <f t="shared" si="3"/>
        <v>47.102293445926492</v>
      </c>
      <c r="V30" s="96">
        <v>89</v>
      </c>
      <c r="W30" s="96">
        <v>64</v>
      </c>
      <c r="X30" s="94">
        <v>11043</v>
      </c>
      <c r="Y30" s="17">
        <v>736504</v>
      </c>
      <c r="Z30" s="49">
        <f t="shared" si="4"/>
        <v>66.6941954179118</v>
      </c>
      <c r="AA30" s="96">
        <v>54</v>
      </c>
      <c r="AB30" s="96">
        <v>41</v>
      </c>
      <c r="AC30" s="70">
        <v>11323</v>
      </c>
      <c r="AD30" s="21">
        <v>1093844</v>
      </c>
      <c r="AE30" s="51">
        <f t="shared" si="5"/>
        <v>96.603726927492716</v>
      </c>
      <c r="AF30" s="96">
        <v>23</v>
      </c>
      <c r="AG30" s="96">
        <v>17</v>
      </c>
      <c r="AH30" s="121">
        <f t="shared" si="6"/>
        <v>62054</v>
      </c>
      <c r="AI30" s="121">
        <f t="shared" si="7"/>
        <v>3618078</v>
      </c>
      <c r="AJ30" s="32">
        <f t="shared" si="8"/>
        <v>58.30531472588391</v>
      </c>
      <c r="AK30" s="96">
        <v>67</v>
      </c>
      <c r="AL30" s="96">
        <v>51</v>
      </c>
      <c r="AM30" s="54"/>
      <c r="AN30" s="54">
        <v>27</v>
      </c>
      <c r="AP30" s="30"/>
      <c r="AQ30" s="30"/>
      <c r="AR30" s="30"/>
      <c r="AS30" s="30"/>
      <c r="AT30" s="30"/>
      <c r="AU30" s="30"/>
      <c r="AV30" s="30"/>
      <c r="AW30" s="30"/>
      <c r="AX30" s="30"/>
    </row>
    <row r="31" spans="1:50" ht="15.75" customHeight="1" x14ac:dyDescent="0.2">
      <c r="A31" s="85">
        <v>10</v>
      </c>
      <c r="B31" s="15" t="s">
        <v>2723</v>
      </c>
      <c r="C31" s="15" t="s">
        <v>2722</v>
      </c>
      <c r="D31" s="72">
        <v>2843</v>
      </c>
      <c r="E31" s="18">
        <v>0</v>
      </c>
      <c r="F31" s="32">
        <f t="shared" si="0"/>
        <v>0</v>
      </c>
      <c r="G31" s="85">
        <v>309</v>
      </c>
      <c r="H31" s="96">
        <v>191</v>
      </c>
      <c r="I31" s="71">
        <v>2586</v>
      </c>
      <c r="J31" s="19">
        <v>0</v>
      </c>
      <c r="K31" s="37">
        <f t="shared" si="1"/>
        <v>0</v>
      </c>
      <c r="L31" s="85">
        <v>306</v>
      </c>
      <c r="M31" s="96">
        <v>190</v>
      </c>
      <c r="N31" s="71">
        <v>2877</v>
      </c>
      <c r="O31" s="20">
        <v>0</v>
      </c>
      <c r="P31" s="39">
        <f t="shared" si="2"/>
        <v>0</v>
      </c>
      <c r="Q31" s="85">
        <v>307</v>
      </c>
      <c r="R31" s="96">
        <v>191</v>
      </c>
      <c r="S31" s="42">
        <v>2849</v>
      </c>
      <c r="T31" s="113">
        <v>2280</v>
      </c>
      <c r="U31" s="44">
        <f t="shared" si="3"/>
        <v>0.80028080028080029</v>
      </c>
      <c r="V31" s="85">
        <v>300</v>
      </c>
      <c r="W31" s="96">
        <v>186</v>
      </c>
      <c r="X31" s="46">
        <v>2680</v>
      </c>
      <c r="Y31" s="17">
        <v>0</v>
      </c>
      <c r="Z31" s="49">
        <f t="shared" si="4"/>
        <v>0</v>
      </c>
      <c r="AA31" s="85">
        <v>307</v>
      </c>
      <c r="AB31" s="96">
        <v>193</v>
      </c>
      <c r="AC31" s="50">
        <v>2749</v>
      </c>
      <c r="AD31" s="21">
        <v>0</v>
      </c>
      <c r="AE31" s="51">
        <f t="shared" si="5"/>
        <v>0</v>
      </c>
      <c r="AF31" s="85">
        <v>309</v>
      </c>
      <c r="AG31" s="96">
        <v>194</v>
      </c>
      <c r="AH31" s="120">
        <f t="shared" si="6"/>
        <v>16584</v>
      </c>
      <c r="AI31" s="121">
        <f t="shared" si="7"/>
        <v>2280</v>
      </c>
      <c r="AJ31" s="32">
        <f t="shared" si="8"/>
        <v>0.13748191027496381</v>
      </c>
      <c r="AK31" s="85">
        <v>316</v>
      </c>
      <c r="AL31" s="96">
        <v>199</v>
      </c>
      <c r="AM31" s="54"/>
      <c r="AN31" s="54">
        <v>28</v>
      </c>
      <c r="AP31" s="30"/>
      <c r="AQ31" s="30"/>
      <c r="AR31" s="30"/>
      <c r="AS31" s="30"/>
      <c r="AT31" s="30"/>
      <c r="AU31" s="30"/>
      <c r="AV31" s="30"/>
      <c r="AW31" s="30"/>
      <c r="AX31" s="30"/>
    </row>
    <row r="32" spans="1:50" ht="15.75" customHeight="1" x14ac:dyDescent="0.2">
      <c r="A32" s="85">
        <v>10</v>
      </c>
      <c r="B32" s="15" t="s">
        <v>8</v>
      </c>
      <c r="C32" s="15" t="s">
        <v>7</v>
      </c>
      <c r="D32" s="72">
        <v>1096</v>
      </c>
      <c r="E32" s="18">
        <v>354</v>
      </c>
      <c r="F32" s="32">
        <f t="shared" si="0"/>
        <v>0.32299270072992703</v>
      </c>
      <c r="G32" s="85">
        <v>301</v>
      </c>
      <c r="H32" s="96">
        <v>184</v>
      </c>
      <c r="I32" s="71">
        <v>1072</v>
      </c>
      <c r="J32" s="19">
        <v>0</v>
      </c>
      <c r="K32" s="37">
        <f t="shared" si="1"/>
        <v>0</v>
      </c>
      <c r="L32" s="85">
        <v>306</v>
      </c>
      <c r="M32" s="96">
        <v>190</v>
      </c>
      <c r="N32" s="71">
        <v>1078</v>
      </c>
      <c r="O32" s="20">
        <v>0</v>
      </c>
      <c r="P32" s="39">
        <f t="shared" si="2"/>
        <v>0</v>
      </c>
      <c r="Q32" s="85">
        <v>307</v>
      </c>
      <c r="R32" s="96">
        <v>191</v>
      </c>
      <c r="S32" s="42">
        <v>1085</v>
      </c>
      <c r="T32" s="113">
        <v>0</v>
      </c>
      <c r="U32" s="44">
        <f t="shared" si="3"/>
        <v>0</v>
      </c>
      <c r="V32" s="85">
        <v>309</v>
      </c>
      <c r="W32" s="96">
        <v>195</v>
      </c>
      <c r="X32" s="46">
        <v>1084</v>
      </c>
      <c r="Y32" s="17">
        <v>0</v>
      </c>
      <c r="Z32" s="49">
        <f t="shared" si="4"/>
        <v>0</v>
      </c>
      <c r="AA32" s="85">
        <v>307</v>
      </c>
      <c r="AB32" s="96">
        <v>193</v>
      </c>
      <c r="AC32" s="50">
        <v>1067</v>
      </c>
      <c r="AD32" s="21">
        <v>0</v>
      </c>
      <c r="AE32" s="51">
        <f t="shared" si="5"/>
        <v>0</v>
      </c>
      <c r="AF32" s="85">
        <v>309</v>
      </c>
      <c r="AG32" s="96">
        <v>194</v>
      </c>
      <c r="AH32" s="120">
        <f t="shared" si="6"/>
        <v>6482</v>
      </c>
      <c r="AI32" s="121">
        <f t="shared" si="7"/>
        <v>354</v>
      </c>
      <c r="AJ32" s="32">
        <f t="shared" si="8"/>
        <v>5.4612773835236036E-2</v>
      </c>
      <c r="AK32" s="96">
        <v>319</v>
      </c>
      <c r="AL32" s="96">
        <v>202</v>
      </c>
      <c r="AM32" s="54"/>
      <c r="AN32" s="54">
        <v>29</v>
      </c>
      <c r="AP32" s="30"/>
      <c r="AQ32" s="30"/>
      <c r="AR32" s="30"/>
      <c r="AS32" s="30"/>
      <c r="AT32" s="30"/>
      <c r="AU32" s="30"/>
      <c r="AV32" s="30"/>
      <c r="AW32" s="30"/>
      <c r="AX32" s="30"/>
    </row>
    <row r="33" spans="1:50" ht="15.75" customHeight="1" x14ac:dyDescent="0.2">
      <c r="A33" s="85">
        <v>10</v>
      </c>
      <c r="B33" s="15" t="s">
        <v>10</v>
      </c>
      <c r="C33" s="15" t="s">
        <v>9</v>
      </c>
      <c r="D33" s="72">
        <v>5815</v>
      </c>
      <c r="E33" s="18">
        <v>754423</v>
      </c>
      <c r="F33" s="32">
        <f t="shared" si="0"/>
        <v>129.73740326741188</v>
      </c>
      <c r="G33" s="96">
        <v>3</v>
      </c>
      <c r="H33" s="96">
        <v>1</v>
      </c>
      <c r="I33" s="71">
        <v>6124</v>
      </c>
      <c r="J33" s="19">
        <v>923331</v>
      </c>
      <c r="K33" s="37">
        <f t="shared" si="1"/>
        <v>150.77253429131287</v>
      </c>
      <c r="L33" s="96">
        <v>4</v>
      </c>
      <c r="M33" s="96">
        <v>4</v>
      </c>
      <c r="N33" s="71">
        <v>6564</v>
      </c>
      <c r="O33" s="20">
        <v>1112551</v>
      </c>
      <c r="P33" s="39">
        <f t="shared" si="2"/>
        <v>169.49283973187082</v>
      </c>
      <c r="Q33" s="96">
        <v>3</v>
      </c>
      <c r="R33" s="96">
        <v>3</v>
      </c>
      <c r="S33" s="42">
        <v>6887</v>
      </c>
      <c r="T33" s="113">
        <v>1751057</v>
      </c>
      <c r="U33" s="44">
        <f t="shared" si="3"/>
        <v>254.25540874110644</v>
      </c>
      <c r="V33" s="96">
        <v>1</v>
      </c>
      <c r="W33" s="96">
        <v>1</v>
      </c>
      <c r="X33" s="46">
        <v>7219</v>
      </c>
      <c r="Y33" s="17">
        <v>2953782</v>
      </c>
      <c r="Z33" s="49">
        <f t="shared" si="4"/>
        <v>409.16775176617261</v>
      </c>
      <c r="AA33" s="96">
        <v>1</v>
      </c>
      <c r="AB33" s="96">
        <v>1</v>
      </c>
      <c r="AC33" s="50">
        <v>7594</v>
      </c>
      <c r="AD33" s="21">
        <v>3088260</v>
      </c>
      <c r="AE33" s="51">
        <f t="shared" si="5"/>
        <v>406.67105609691862</v>
      </c>
      <c r="AF33" s="96">
        <v>1</v>
      </c>
      <c r="AG33" s="96">
        <v>1</v>
      </c>
      <c r="AH33" s="120">
        <f t="shared" si="6"/>
        <v>40203</v>
      </c>
      <c r="AI33" s="121">
        <f t="shared" si="7"/>
        <v>10583404</v>
      </c>
      <c r="AJ33" s="32">
        <f t="shared" si="8"/>
        <v>263.24911076287839</v>
      </c>
      <c r="AK33" s="96">
        <v>1</v>
      </c>
      <c r="AL33" s="96">
        <v>1</v>
      </c>
      <c r="AM33" s="54"/>
      <c r="AN33" s="54">
        <v>30</v>
      </c>
      <c r="AP33" s="30"/>
      <c r="AQ33" s="30"/>
      <c r="AR33" s="30"/>
      <c r="AS33" s="30"/>
      <c r="AT33" s="30"/>
      <c r="AU33" s="30"/>
      <c r="AV33" s="30"/>
      <c r="AW33" s="30"/>
      <c r="AX33" s="30"/>
    </row>
    <row r="34" spans="1:50" ht="15.75" customHeight="1" x14ac:dyDescent="0.2">
      <c r="A34" s="85">
        <v>10</v>
      </c>
      <c r="B34" s="15" t="s">
        <v>69</v>
      </c>
      <c r="C34" s="15" t="s">
        <v>105</v>
      </c>
      <c r="D34" s="72">
        <v>5715</v>
      </c>
      <c r="E34" s="18">
        <v>387801</v>
      </c>
      <c r="F34" s="32">
        <f t="shared" si="0"/>
        <v>67.856692913385828</v>
      </c>
      <c r="G34" s="96">
        <v>45</v>
      </c>
      <c r="H34" s="96">
        <v>27</v>
      </c>
      <c r="I34" s="71">
        <v>5846</v>
      </c>
      <c r="J34" s="19">
        <v>539608</v>
      </c>
      <c r="K34" s="37">
        <f t="shared" si="1"/>
        <v>92.303797468354432</v>
      </c>
      <c r="L34" s="96">
        <v>21</v>
      </c>
      <c r="M34" s="96">
        <v>13</v>
      </c>
      <c r="N34" s="71">
        <v>6306</v>
      </c>
      <c r="O34" s="20">
        <v>472725</v>
      </c>
      <c r="P34" s="39">
        <f t="shared" si="2"/>
        <v>74.964319695528062</v>
      </c>
      <c r="Q34" s="96">
        <v>32</v>
      </c>
      <c r="R34" s="96">
        <v>25</v>
      </c>
      <c r="S34" s="42">
        <v>6642</v>
      </c>
      <c r="T34" s="113">
        <v>546242</v>
      </c>
      <c r="U34" s="44">
        <f t="shared" si="3"/>
        <v>82.240590183679615</v>
      </c>
      <c r="V34" s="96">
        <v>32</v>
      </c>
      <c r="W34" s="96">
        <v>26</v>
      </c>
      <c r="X34" s="46">
        <v>7057</v>
      </c>
      <c r="Y34" s="17">
        <v>605406</v>
      </c>
      <c r="Z34" s="49">
        <f t="shared" si="4"/>
        <v>85.78801190307496</v>
      </c>
      <c r="AA34" s="96">
        <v>30</v>
      </c>
      <c r="AB34" s="96">
        <v>25</v>
      </c>
      <c r="AC34" s="50">
        <v>7382</v>
      </c>
      <c r="AD34" s="21">
        <v>539305</v>
      </c>
      <c r="AE34" s="51">
        <f t="shared" si="5"/>
        <v>73.056759685722028</v>
      </c>
      <c r="AF34" s="96">
        <v>48</v>
      </c>
      <c r="AG34" s="96">
        <v>37</v>
      </c>
      <c r="AH34" s="120">
        <f t="shared" si="6"/>
        <v>38948</v>
      </c>
      <c r="AI34" s="121">
        <f t="shared" si="7"/>
        <v>3091087</v>
      </c>
      <c r="AJ34" s="32">
        <f t="shared" si="8"/>
        <v>79.364460306049097</v>
      </c>
      <c r="AK34" s="96">
        <v>30</v>
      </c>
      <c r="AL34" s="96">
        <v>25</v>
      </c>
      <c r="AM34" s="54"/>
      <c r="AN34" s="54">
        <v>31</v>
      </c>
      <c r="AP34" s="30"/>
      <c r="AQ34" s="30"/>
      <c r="AR34" s="30"/>
      <c r="AS34" s="30"/>
      <c r="AT34" s="30"/>
      <c r="AU34" s="30"/>
      <c r="AV34" s="30"/>
      <c r="AW34" s="30"/>
      <c r="AX34" s="30"/>
    </row>
    <row r="35" spans="1:50" s="80" customFormat="1" ht="15.75" customHeight="1" x14ac:dyDescent="0.15">
      <c r="A35" s="85">
        <v>10</v>
      </c>
      <c r="B35" s="15" t="s">
        <v>2738</v>
      </c>
      <c r="C35" s="15" t="s">
        <v>199</v>
      </c>
      <c r="D35" s="72">
        <v>7483</v>
      </c>
      <c r="E35" s="18">
        <v>454522</v>
      </c>
      <c r="F35" s="32">
        <f t="shared" si="0"/>
        <v>60.74061205398904</v>
      </c>
      <c r="G35" s="96">
        <v>53</v>
      </c>
      <c r="H35" s="96">
        <v>33</v>
      </c>
      <c r="I35" s="88">
        <v>7557</v>
      </c>
      <c r="J35" s="19">
        <v>512850</v>
      </c>
      <c r="K35" s="37">
        <f t="shared" si="1"/>
        <v>67.86423183803096</v>
      </c>
      <c r="L35" s="96">
        <v>47</v>
      </c>
      <c r="M35" s="96">
        <v>34</v>
      </c>
      <c r="N35" s="88">
        <v>7719</v>
      </c>
      <c r="O35" s="20">
        <v>502855</v>
      </c>
      <c r="P35" s="39">
        <f t="shared" si="2"/>
        <v>65.145096515092632</v>
      </c>
      <c r="Q35" s="96">
        <v>47</v>
      </c>
      <c r="R35" s="96">
        <v>34</v>
      </c>
      <c r="S35" s="90">
        <v>7929</v>
      </c>
      <c r="T35" s="114">
        <v>480593</v>
      </c>
      <c r="U35" s="44">
        <f t="shared" si="3"/>
        <v>60.61205700592761</v>
      </c>
      <c r="V35" s="96">
        <v>58</v>
      </c>
      <c r="W35" s="96">
        <v>44</v>
      </c>
      <c r="X35" s="94">
        <v>8004</v>
      </c>
      <c r="Y35" s="17">
        <v>523579</v>
      </c>
      <c r="Z35" s="49">
        <f t="shared" si="4"/>
        <v>65.41466766616692</v>
      </c>
      <c r="AA35" s="96">
        <v>60</v>
      </c>
      <c r="AB35" s="96">
        <v>44</v>
      </c>
      <c r="AC35" s="70">
        <v>8195</v>
      </c>
      <c r="AD35" s="21">
        <v>599586</v>
      </c>
      <c r="AE35" s="51">
        <f t="shared" si="5"/>
        <v>73.164856619890173</v>
      </c>
      <c r="AF35" s="96">
        <v>47</v>
      </c>
      <c r="AG35" s="96">
        <v>36</v>
      </c>
      <c r="AH35" s="121">
        <f t="shared" si="6"/>
        <v>46887</v>
      </c>
      <c r="AI35" s="121">
        <f t="shared" si="7"/>
        <v>3073985</v>
      </c>
      <c r="AJ35" s="32">
        <f t="shared" si="8"/>
        <v>65.561562906562585</v>
      </c>
      <c r="AK35" s="96">
        <v>48</v>
      </c>
      <c r="AL35" s="96">
        <v>35</v>
      </c>
      <c r="AM35" s="54"/>
      <c r="AN35" s="54">
        <v>32</v>
      </c>
    </row>
    <row r="36" spans="1:50" ht="15.75" customHeight="1" x14ac:dyDescent="0.2">
      <c r="A36" s="85">
        <v>10</v>
      </c>
      <c r="B36" s="15" t="s">
        <v>162</v>
      </c>
      <c r="C36" s="15" t="s">
        <v>311</v>
      </c>
      <c r="D36" s="72">
        <v>1369</v>
      </c>
      <c r="E36" s="18">
        <v>49157</v>
      </c>
      <c r="F36" s="32">
        <f t="shared" si="0"/>
        <v>35.907231555880202</v>
      </c>
      <c r="G36" s="96">
        <v>108</v>
      </c>
      <c r="H36" s="96">
        <v>71</v>
      </c>
      <c r="I36" s="71">
        <v>1402</v>
      </c>
      <c r="J36" s="19">
        <v>46589</v>
      </c>
      <c r="K36" s="37">
        <f t="shared" si="1"/>
        <v>33.230385164051356</v>
      </c>
      <c r="L36" s="96">
        <v>128</v>
      </c>
      <c r="M36" s="96">
        <v>83</v>
      </c>
      <c r="N36" s="71">
        <v>1416</v>
      </c>
      <c r="O36" s="20">
        <v>40674</v>
      </c>
      <c r="P36" s="39">
        <f t="shared" si="2"/>
        <v>28.724576271186439</v>
      </c>
      <c r="Q36" s="96">
        <v>141</v>
      </c>
      <c r="R36" s="96">
        <v>90</v>
      </c>
      <c r="S36" s="42">
        <v>1409</v>
      </c>
      <c r="T36" s="113">
        <v>69620</v>
      </c>
      <c r="U36" s="44">
        <f t="shared" si="3"/>
        <v>49.410929737402412</v>
      </c>
      <c r="V36" s="96">
        <v>83</v>
      </c>
      <c r="W36" s="96">
        <v>61</v>
      </c>
      <c r="X36" s="46">
        <v>1417</v>
      </c>
      <c r="Y36" s="17">
        <v>68879</v>
      </c>
      <c r="Z36" s="49">
        <f t="shared" si="4"/>
        <v>48.609033168666194</v>
      </c>
      <c r="AA36" s="96">
        <v>90</v>
      </c>
      <c r="AB36" s="96">
        <v>63</v>
      </c>
      <c r="AC36" s="50">
        <v>1419</v>
      </c>
      <c r="AD36" s="21">
        <v>67546</v>
      </c>
      <c r="AE36" s="51">
        <f t="shared" si="5"/>
        <v>47.601127554615928</v>
      </c>
      <c r="AF36" s="96">
        <v>95</v>
      </c>
      <c r="AG36" s="96">
        <v>67</v>
      </c>
      <c r="AH36" s="120">
        <f t="shared" si="6"/>
        <v>8432</v>
      </c>
      <c r="AI36" s="121">
        <f t="shared" si="7"/>
        <v>342465</v>
      </c>
      <c r="AJ36" s="32">
        <f t="shared" si="8"/>
        <v>40.614919354838712</v>
      </c>
      <c r="AK36" s="96">
        <v>107</v>
      </c>
      <c r="AL36" s="96">
        <v>73</v>
      </c>
      <c r="AM36" s="54"/>
      <c r="AN36" s="54">
        <v>33</v>
      </c>
      <c r="AP36" s="30"/>
      <c r="AQ36" s="30"/>
      <c r="AR36" s="30"/>
      <c r="AS36" s="30"/>
      <c r="AT36" s="30"/>
      <c r="AU36" s="30"/>
      <c r="AV36" s="30"/>
      <c r="AW36" s="30"/>
      <c r="AX36" s="30"/>
    </row>
    <row r="37" spans="1:50" ht="15.75" customHeight="1" x14ac:dyDescent="0.2">
      <c r="A37" s="85">
        <v>10</v>
      </c>
      <c r="B37" s="15" t="s">
        <v>42</v>
      </c>
      <c r="C37" s="15" t="s">
        <v>313</v>
      </c>
      <c r="D37" s="72">
        <v>7824</v>
      </c>
      <c r="E37" s="18">
        <v>462709</v>
      </c>
      <c r="F37" s="32">
        <f t="shared" si="0"/>
        <v>59.139698364008183</v>
      </c>
      <c r="G37" s="96">
        <v>57</v>
      </c>
      <c r="H37" s="96">
        <v>35</v>
      </c>
      <c r="I37" s="71">
        <v>7829</v>
      </c>
      <c r="J37" s="19">
        <v>463784</v>
      </c>
      <c r="K37" s="37">
        <f t="shared" si="1"/>
        <v>59.239238727806871</v>
      </c>
      <c r="L37" s="96">
        <v>61</v>
      </c>
      <c r="M37" s="96">
        <v>43</v>
      </c>
      <c r="N37" s="71">
        <v>8233</v>
      </c>
      <c r="O37" s="20">
        <v>498965</v>
      </c>
      <c r="P37" s="39">
        <f t="shared" si="2"/>
        <v>60.605490100813796</v>
      </c>
      <c r="Q37" s="96">
        <v>56</v>
      </c>
      <c r="R37" s="96">
        <v>41</v>
      </c>
      <c r="S37" s="42">
        <v>8478</v>
      </c>
      <c r="T37" s="113">
        <v>446243</v>
      </c>
      <c r="U37" s="44">
        <f t="shared" si="3"/>
        <v>52.635409294644965</v>
      </c>
      <c r="V37" s="96">
        <v>70</v>
      </c>
      <c r="W37" s="96">
        <v>51</v>
      </c>
      <c r="X37" s="46">
        <v>8543</v>
      </c>
      <c r="Y37" s="17">
        <v>655699</v>
      </c>
      <c r="Z37" s="49">
        <f t="shared" si="4"/>
        <v>76.752780053845257</v>
      </c>
      <c r="AA37" s="96">
        <v>39</v>
      </c>
      <c r="AB37" s="96">
        <v>32</v>
      </c>
      <c r="AC37" s="50">
        <v>8790</v>
      </c>
      <c r="AD37" s="21">
        <v>955153</v>
      </c>
      <c r="AE37" s="51">
        <f t="shared" si="5"/>
        <v>108.66359499431172</v>
      </c>
      <c r="AF37" s="96">
        <v>19</v>
      </c>
      <c r="AG37" s="96">
        <v>14</v>
      </c>
      <c r="AH37" s="120">
        <f t="shared" si="6"/>
        <v>49697</v>
      </c>
      <c r="AI37" s="121">
        <f t="shared" si="7"/>
        <v>3482553</v>
      </c>
      <c r="AJ37" s="32">
        <f t="shared" si="8"/>
        <v>70.075718856268992</v>
      </c>
      <c r="AK37" s="96">
        <v>40</v>
      </c>
      <c r="AL37" s="96">
        <v>30</v>
      </c>
      <c r="AM37" s="54"/>
      <c r="AN37" s="54">
        <v>34</v>
      </c>
      <c r="AP37" s="30"/>
      <c r="AQ37" s="30"/>
      <c r="AR37" s="30"/>
      <c r="AS37" s="30"/>
      <c r="AT37" s="30"/>
      <c r="AU37" s="30"/>
      <c r="AV37" s="30"/>
      <c r="AW37" s="30"/>
      <c r="AX37" s="30"/>
    </row>
    <row r="38" spans="1:50" ht="15.75" customHeight="1" x14ac:dyDescent="0.2">
      <c r="A38" s="85">
        <v>10</v>
      </c>
      <c r="B38" s="15" t="s">
        <v>38</v>
      </c>
      <c r="C38" s="15" t="s">
        <v>383</v>
      </c>
      <c r="D38" s="72">
        <v>6606</v>
      </c>
      <c r="E38" s="18">
        <v>14235</v>
      </c>
      <c r="F38" s="32">
        <f t="shared" si="0"/>
        <v>2.1548592188919162</v>
      </c>
      <c r="G38" s="85">
        <v>283</v>
      </c>
      <c r="H38" s="96">
        <v>170</v>
      </c>
      <c r="I38" s="71">
        <v>6554</v>
      </c>
      <c r="J38" s="19">
        <v>12721</v>
      </c>
      <c r="K38" s="37">
        <f t="shared" si="1"/>
        <v>1.9409520903265181</v>
      </c>
      <c r="L38" s="85">
        <v>291</v>
      </c>
      <c r="M38" s="96">
        <v>179</v>
      </c>
      <c r="N38" s="71">
        <v>6537</v>
      </c>
      <c r="O38" s="20">
        <v>8024</v>
      </c>
      <c r="P38" s="39">
        <f t="shared" si="2"/>
        <v>1.2274743766253633</v>
      </c>
      <c r="Q38" s="85">
        <v>299</v>
      </c>
      <c r="R38" s="96">
        <v>185</v>
      </c>
      <c r="S38" s="42">
        <v>6447</v>
      </c>
      <c r="T38" s="113">
        <v>28006</v>
      </c>
      <c r="U38" s="44">
        <f t="shared" si="3"/>
        <v>4.3440359857297972</v>
      </c>
      <c r="V38" s="85">
        <v>273</v>
      </c>
      <c r="W38" s="96">
        <v>162</v>
      </c>
      <c r="X38" s="46">
        <v>6397</v>
      </c>
      <c r="Y38" s="17">
        <v>20748</v>
      </c>
      <c r="Z38" s="49">
        <f t="shared" si="4"/>
        <v>3.2433953415663592</v>
      </c>
      <c r="AA38" s="85">
        <v>288</v>
      </c>
      <c r="AB38" s="96">
        <v>174</v>
      </c>
      <c r="AC38" s="50">
        <v>6335</v>
      </c>
      <c r="AD38" s="21">
        <v>19538</v>
      </c>
      <c r="AE38" s="51">
        <f t="shared" si="5"/>
        <v>3.0841357537490133</v>
      </c>
      <c r="AF38" s="85">
        <v>287</v>
      </c>
      <c r="AG38" s="96">
        <v>174</v>
      </c>
      <c r="AH38" s="120">
        <f t="shared" si="6"/>
        <v>38876</v>
      </c>
      <c r="AI38" s="121">
        <f t="shared" si="7"/>
        <v>103272</v>
      </c>
      <c r="AJ38" s="32">
        <f t="shared" si="8"/>
        <v>2.6564461364337895</v>
      </c>
      <c r="AK38" s="85">
        <v>291</v>
      </c>
      <c r="AL38" s="96">
        <v>177</v>
      </c>
      <c r="AM38" s="54"/>
      <c r="AN38" s="54">
        <v>35</v>
      </c>
      <c r="AP38" s="30"/>
      <c r="AQ38" s="30"/>
      <c r="AR38" s="30"/>
      <c r="AS38" s="30"/>
      <c r="AT38" s="30"/>
      <c r="AU38" s="30"/>
      <c r="AV38" s="30"/>
      <c r="AW38" s="30"/>
      <c r="AX38" s="30"/>
    </row>
    <row r="39" spans="1:50" ht="15.75" customHeight="1" x14ac:dyDescent="0.2">
      <c r="A39" s="85">
        <v>10</v>
      </c>
      <c r="B39" s="15" t="s">
        <v>35</v>
      </c>
      <c r="C39" s="15" t="s">
        <v>466</v>
      </c>
      <c r="D39" s="72">
        <v>3047</v>
      </c>
      <c r="E39" s="18">
        <v>63082</v>
      </c>
      <c r="F39" s="32">
        <f t="shared" si="0"/>
        <v>20.70298654414178</v>
      </c>
      <c r="G39" s="96">
        <v>178</v>
      </c>
      <c r="H39" s="96">
        <v>112</v>
      </c>
      <c r="I39" s="71">
        <v>3027</v>
      </c>
      <c r="J39" s="19">
        <v>72561</v>
      </c>
      <c r="K39" s="37">
        <f t="shared" si="1"/>
        <v>23.971258671952427</v>
      </c>
      <c r="L39" s="96">
        <v>161</v>
      </c>
      <c r="M39" s="96">
        <v>103</v>
      </c>
      <c r="N39" s="71">
        <v>3023</v>
      </c>
      <c r="O39" s="20">
        <v>64014</v>
      </c>
      <c r="P39" s="39">
        <f t="shared" si="2"/>
        <v>21.175653324512073</v>
      </c>
      <c r="Q39" s="96">
        <v>179</v>
      </c>
      <c r="R39" s="96">
        <v>117</v>
      </c>
      <c r="S39" s="42">
        <v>3019</v>
      </c>
      <c r="T39" s="113">
        <v>92973</v>
      </c>
      <c r="U39" s="44">
        <f t="shared" si="3"/>
        <v>30.795958926796953</v>
      </c>
      <c r="V39" s="96">
        <v>138</v>
      </c>
      <c r="W39" s="96">
        <v>90</v>
      </c>
      <c r="X39" s="46">
        <v>3045</v>
      </c>
      <c r="Y39" s="17">
        <v>80712</v>
      </c>
      <c r="Z39" s="49">
        <f t="shared" si="4"/>
        <v>26.506403940886699</v>
      </c>
      <c r="AA39" s="96">
        <v>170</v>
      </c>
      <c r="AB39" s="96">
        <v>110</v>
      </c>
      <c r="AC39" s="50">
        <v>3040</v>
      </c>
      <c r="AD39" s="21">
        <v>81859</v>
      </c>
      <c r="AE39" s="51">
        <f t="shared" si="5"/>
        <v>26.927302631578947</v>
      </c>
      <c r="AF39" s="96">
        <v>169</v>
      </c>
      <c r="AG39" s="96">
        <v>107</v>
      </c>
      <c r="AH39" s="120">
        <f t="shared" si="6"/>
        <v>18201</v>
      </c>
      <c r="AI39" s="121">
        <f t="shared" si="7"/>
        <v>455201</v>
      </c>
      <c r="AJ39" s="32">
        <f t="shared" si="8"/>
        <v>25.009669798362726</v>
      </c>
      <c r="AK39" s="96">
        <v>174</v>
      </c>
      <c r="AL39" s="96">
        <v>111</v>
      </c>
      <c r="AM39" s="54"/>
      <c r="AN39" s="54">
        <v>36</v>
      </c>
      <c r="AP39" s="30"/>
      <c r="AQ39" s="30"/>
      <c r="AR39" s="30"/>
      <c r="AS39" s="30"/>
      <c r="AT39" s="30"/>
      <c r="AU39" s="30"/>
      <c r="AV39" s="30"/>
      <c r="AW39" s="30"/>
      <c r="AX39" s="30"/>
    </row>
    <row r="40" spans="1:50" ht="15.75" customHeight="1" x14ac:dyDescent="0.2">
      <c r="A40" s="85">
        <v>10</v>
      </c>
      <c r="B40" s="15" t="s">
        <v>19</v>
      </c>
      <c r="C40" s="15" t="s">
        <v>19</v>
      </c>
      <c r="D40" s="72">
        <v>1214</v>
      </c>
      <c r="E40" s="18">
        <v>117827</v>
      </c>
      <c r="F40" s="32">
        <f t="shared" si="0"/>
        <v>97.056836902800654</v>
      </c>
      <c r="G40" s="96">
        <v>14</v>
      </c>
      <c r="H40" s="96">
        <v>11</v>
      </c>
      <c r="I40" s="71">
        <v>1214</v>
      </c>
      <c r="J40" s="19">
        <v>107247</v>
      </c>
      <c r="K40" s="37">
        <f t="shared" si="1"/>
        <v>88.341845140032945</v>
      </c>
      <c r="L40" s="96">
        <v>25</v>
      </c>
      <c r="M40" s="96">
        <v>17</v>
      </c>
      <c r="N40" s="71">
        <v>1202</v>
      </c>
      <c r="O40" s="20">
        <v>101831</v>
      </c>
      <c r="P40" s="39">
        <f t="shared" si="2"/>
        <v>84.717970049916801</v>
      </c>
      <c r="Q40" s="96">
        <v>22</v>
      </c>
      <c r="R40" s="96">
        <v>18</v>
      </c>
      <c r="S40" s="42">
        <v>1194</v>
      </c>
      <c r="T40" s="113">
        <v>75615</v>
      </c>
      <c r="U40" s="44">
        <f t="shared" si="3"/>
        <v>63.329145728643219</v>
      </c>
      <c r="V40" s="96">
        <v>46</v>
      </c>
      <c r="W40" s="96">
        <v>34</v>
      </c>
      <c r="X40" s="46">
        <v>1204</v>
      </c>
      <c r="Y40" s="17">
        <v>65475</v>
      </c>
      <c r="Z40" s="49">
        <f t="shared" si="4"/>
        <v>54.381229235880397</v>
      </c>
      <c r="AA40" s="96">
        <v>78</v>
      </c>
      <c r="AB40" s="96">
        <v>57</v>
      </c>
      <c r="AC40" s="50">
        <v>1183</v>
      </c>
      <c r="AD40" s="21">
        <v>65105</v>
      </c>
      <c r="AE40" s="51">
        <f t="shared" si="5"/>
        <v>55.03381234150465</v>
      </c>
      <c r="AF40" s="96">
        <v>74</v>
      </c>
      <c r="AG40" s="96">
        <v>55</v>
      </c>
      <c r="AH40" s="120">
        <f t="shared" si="6"/>
        <v>7211</v>
      </c>
      <c r="AI40" s="121">
        <f t="shared" si="7"/>
        <v>533100</v>
      </c>
      <c r="AJ40" s="32">
        <f t="shared" si="8"/>
        <v>73.928720011094157</v>
      </c>
      <c r="AK40" s="96">
        <v>37</v>
      </c>
      <c r="AL40" s="96">
        <v>29</v>
      </c>
      <c r="AM40" s="54"/>
      <c r="AN40" s="54">
        <v>37</v>
      </c>
      <c r="AP40" s="30"/>
      <c r="AQ40" s="30"/>
      <c r="AR40" s="30"/>
      <c r="AS40" s="30"/>
      <c r="AT40" s="30"/>
      <c r="AU40" s="30"/>
      <c r="AV40" s="30"/>
      <c r="AW40" s="30"/>
      <c r="AX40" s="30"/>
    </row>
    <row r="41" spans="1:50" ht="15.75" customHeight="1" x14ac:dyDescent="0.2">
      <c r="A41" s="85">
        <v>10</v>
      </c>
      <c r="B41" s="15" t="s">
        <v>316</v>
      </c>
      <c r="C41" s="15" t="s">
        <v>537</v>
      </c>
      <c r="D41" s="72">
        <v>3235</v>
      </c>
      <c r="E41" s="18">
        <v>4138</v>
      </c>
      <c r="F41" s="32">
        <f t="shared" si="0"/>
        <v>1.2791344667697064</v>
      </c>
      <c r="G41" s="85">
        <v>292</v>
      </c>
      <c r="H41" s="96">
        <v>178</v>
      </c>
      <c r="I41" s="71">
        <v>3304</v>
      </c>
      <c r="J41" s="19">
        <v>3014</v>
      </c>
      <c r="K41" s="37">
        <f t="shared" si="1"/>
        <v>0.91222760290556903</v>
      </c>
      <c r="L41" s="85">
        <v>301</v>
      </c>
      <c r="M41" s="96">
        <v>186</v>
      </c>
      <c r="N41" s="71">
        <v>3421</v>
      </c>
      <c r="O41" s="20">
        <v>21775</v>
      </c>
      <c r="P41" s="39">
        <f t="shared" si="2"/>
        <v>6.3650979245834547</v>
      </c>
      <c r="Q41" s="85">
        <v>257</v>
      </c>
      <c r="R41" s="96">
        <v>153</v>
      </c>
      <c r="S41" s="42">
        <v>3444</v>
      </c>
      <c r="T41" s="113">
        <v>893</v>
      </c>
      <c r="U41" s="44">
        <f t="shared" si="3"/>
        <v>0.25929152148664342</v>
      </c>
      <c r="V41" s="85">
        <v>305</v>
      </c>
      <c r="W41" s="96">
        <v>191</v>
      </c>
      <c r="X41" s="46">
        <v>3560</v>
      </c>
      <c r="Y41" s="17">
        <v>46190</v>
      </c>
      <c r="Z41" s="49">
        <f t="shared" si="4"/>
        <v>12.974719101123595</v>
      </c>
      <c r="AA41" s="85">
        <v>232</v>
      </c>
      <c r="AB41" s="96">
        <v>144</v>
      </c>
      <c r="AC41" s="50">
        <v>3568</v>
      </c>
      <c r="AD41" s="21">
        <v>14330</v>
      </c>
      <c r="AE41" s="51">
        <f t="shared" si="5"/>
        <v>4.0162556053811658</v>
      </c>
      <c r="AF41" s="85">
        <v>282</v>
      </c>
      <c r="AG41" s="96">
        <v>169</v>
      </c>
      <c r="AH41" s="120">
        <f t="shared" si="6"/>
        <v>20532</v>
      </c>
      <c r="AI41" s="121">
        <f t="shared" si="7"/>
        <v>90340</v>
      </c>
      <c r="AJ41" s="32">
        <f t="shared" si="8"/>
        <v>4.3999610364309367</v>
      </c>
      <c r="AK41" s="85">
        <v>279</v>
      </c>
      <c r="AL41" s="96">
        <v>165</v>
      </c>
      <c r="AM41" s="54"/>
      <c r="AN41" s="54">
        <v>38</v>
      </c>
      <c r="AP41" s="30"/>
      <c r="AQ41" s="30"/>
      <c r="AR41" s="30"/>
      <c r="AS41" s="30"/>
      <c r="AT41" s="30"/>
      <c r="AU41" s="30"/>
      <c r="AV41" s="30"/>
      <c r="AW41" s="30"/>
      <c r="AX41" s="30"/>
    </row>
    <row r="42" spans="1:50" ht="15.75" customHeight="1" x14ac:dyDescent="0.2">
      <c r="A42" s="85">
        <v>10</v>
      </c>
      <c r="B42" s="15" t="s">
        <v>2695</v>
      </c>
      <c r="C42" s="15" t="s">
        <v>604</v>
      </c>
      <c r="D42" s="72">
        <v>3338</v>
      </c>
      <c r="E42" s="18">
        <v>369826</v>
      </c>
      <c r="F42" s="32">
        <f t="shared" si="0"/>
        <v>110.79269023367286</v>
      </c>
      <c r="G42" s="96">
        <v>8</v>
      </c>
      <c r="H42" s="96">
        <v>5</v>
      </c>
      <c r="I42" s="71">
        <v>3393</v>
      </c>
      <c r="J42" s="19">
        <v>353431</v>
      </c>
      <c r="K42" s="37">
        <f t="shared" si="1"/>
        <v>104.16475095785441</v>
      </c>
      <c r="L42" s="96">
        <v>14</v>
      </c>
      <c r="M42" s="96">
        <v>10</v>
      </c>
      <c r="N42" s="71">
        <v>3428</v>
      </c>
      <c r="O42" s="20">
        <v>324374</v>
      </c>
      <c r="P42" s="39">
        <f t="shared" si="2"/>
        <v>94.624854142357066</v>
      </c>
      <c r="Q42" s="96">
        <v>17</v>
      </c>
      <c r="R42" s="96">
        <v>14</v>
      </c>
      <c r="S42" s="42">
        <v>3432</v>
      </c>
      <c r="T42" s="113">
        <v>391242</v>
      </c>
      <c r="U42" s="44">
        <f t="shared" si="3"/>
        <v>113.99825174825175</v>
      </c>
      <c r="V42" s="96">
        <v>14</v>
      </c>
      <c r="W42" s="96">
        <v>12</v>
      </c>
      <c r="X42" s="46">
        <v>3445</v>
      </c>
      <c r="Y42" s="17">
        <v>462130</v>
      </c>
      <c r="Z42" s="49">
        <f t="shared" si="4"/>
        <v>134.14513788098694</v>
      </c>
      <c r="AA42" s="96">
        <v>10</v>
      </c>
      <c r="AB42" s="96">
        <v>9</v>
      </c>
      <c r="AC42" s="50">
        <v>3519</v>
      </c>
      <c r="AD42" s="21">
        <v>435886</v>
      </c>
      <c r="AE42" s="51">
        <f t="shared" si="5"/>
        <v>123.86643932935493</v>
      </c>
      <c r="AF42" s="96">
        <v>15</v>
      </c>
      <c r="AG42" s="96">
        <v>12</v>
      </c>
      <c r="AH42" s="120">
        <f t="shared" si="6"/>
        <v>20555</v>
      </c>
      <c r="AI42" s="121">
        <f t="shared" si="7"/>
        <v>2336889</v>
      </c>
      <c r="AJ42" s="32">
        <f t="shared" si="8"/>
        <v>113.68956458282656</v>
      </c>
      <c r="AK42" s="96">
        <v>10</v>
      </c>
      <c r="AL42" s="96">
        <v>8</v>
      </c>
      <c r="AM42" s="54"/>
      <c r="AN42" s="54">
        <v>39</v>
      </c>
      <c r="AP42" s="30"/>
      <c r="AQ42" s="30"/>
      <c r="AR42" s="30"/>
      <c r="AS42" s="30"/>
      <c r="AT42" s="30"/>
      <c r="AU42" s="30"/>
      <c r="AV42" s="30"/>
      <c r="AW42" s="30"/>
      <c r="AX42" s="30"/>
    </row>
    <row r="43" spans="1:50" ht="15.75" customHeight="1" x14ac:dyDescent="0.2">
      <c r="A43" s="85">
        <v>10</v>
      </c>
      <c r="B43" s="15" t="s">
        <v>6</v>
      </c>
      <c r="C43" s="15" t="s">
        <v>612</v>
      </c>
      <c r="D43" s="72">
        <v>2603</v>
      </c>
      <c r="E43" s="18">
        <v>151740</v>
      </c>
      <c r="F43" s="32">
        <f t="shared" si="0"/>
        <v>58.294275835574339</v>
      </c>
      <c r="G43" s="96">
        <v>59</v>
      </c>
      <c r="H43" s="96">
        <v>37</v>
      </c>
      <c r="I43" s="71">
        <v>2645</v>
      </c>
      <c r="J43" s="19">
        <v>251281</v>
      </c>
      <c r="K43" s="37">
        <f t="shared" si="1"/>
        <v>95.002268431001895</v>
      </c>
      <c r="L43" s="96">
        <v>18</v>
      </c>
      <c r="M43" s="96">
        <v>11</v>
      </c>
      <c r="N43" s="71">
        <v>2688</v>
      </c>
      <c r="O43" s="20">
        <v>214967</v>
      </c>
      <c r="P43" s="39">
        <f t="shared" si="2"/>
        <v>79.972842261904759</v>
      </c>
      <c r="Q43" s="96">
        <v>29</v>
      </c>
      <c r="R43" s="96">
        <v>23</v>
      </c>
      <c r="S43" s="42">
        <v>2719</v>
      </c>
      <c r="T43" s="113">
        <v>242692</v>
      </c>
      <c r="U43" s="44">
        <f t="shared" si="3"/>
        <v>89.25781537329901</v>
      </c>
      <c r="V43" s="96">
        <v>24</v>
      </c>
      <c r="W43" s="96">
        <v>19</v>
      </c>
      <c r="X43" s="46">
        <v>2726</v>
      </c>
      <c r="Y43" s="17">
        <v>226484</v>
      </c>
      <c r="Z43" s="49">
        <f t="shared" si="4"/>
        <v>83.082905355832722</v>
      </c>
      <c r="AA43" s="96">
        <v>33</v>
      </c>
      <c r="AB43" s="96">
        <v>27</v>
      </c>
      <c r="AC43" s="50">
        <v>2749</v>
      </c>
      <c r="AD43" s="21">
        <v>261288</v>
      </c>
      <c r="AE43" s="51">
        <f t="shared" si="5"/>
        <v>95.048381229538009</v>
      </c>
      <c r="AF43" s="96">
        <v>25</v>
      </c>
      <c r="AG43" s="96">
        <v>19</v>
      </c>
      <c r="AH43" s="120">
        <f t="shared" si="6"/>
        <v>16130</v>
      </c>
      <c r="AI43" s="121">
        <f t="shared" si="7"/>
        <v>1348452</v>
      </c>
      <c r="AJ43" s="32">
        <f t="shared" si="8"/>
        <v>83.599008059516436</v>
      </c>
      <c r="AK43" s="96">
        <v>27</v>
      </c>
      <c r="AL43" s="96">
        <v>23</v>
      </c>
      <c r="AM43" s="54"/>
      <c r="AN43" s="54">
        <v>40</v>
      </c>
      <c r="AP43" s="30"/>
      <c r="AQ43" s="30"/>
      <c r="AR43" s="30"/>
      <c r="AS43" s="30"/>
      <c r="AT43" s="30"/>
      <c r="AU43" s="30"/>
      <c r="AV43" s="30"/>
      <c r="AW43" s="30"/>
      <c r="AX43" s="30"/>
    </row>
    <row r="44" spans="1:50" ht="15.75" customHeight="1" x14ac:dyDescent="0.2">
      <c r="A44" s="85">
        <v>10</v>
      </c>
      <c r="B44" s="15" t="s">
        <v>2734</v>
      </c>
      <c r="C44" s="15" t="s">
        <v>617</v>
      </c>
      <c r="D44" s="72">
        <v>3071</v>
      </c>
      <c r="E44" s="18">
        <v>648</v>
      </c>
      <c r="F44" s="32">
        <f t="shared" si="0"/>
        <v>0.21100618690980136</v>
      </c>
      <c r="G44" s="85">
        <v>304</v>
      </c>
      <c r="H44" s="96">
        <v>187</v>
      </c>
      <c r="I44" s="71">
        <v>3125</v>
      </c>
      <c r="J44" s="19">
        <v>34895</v>
      </c>
      <c r="K44" s="37">
        <f t="shared" si="1"/>
        <v>11.166399999999999</v>
      </c>
      <c r="L44" s="85">
        <v>228</v>
      </c>
      <c r="M44" s="96">
        <v>137</v>
      </c>
      <c r="N44" s="71">
        <v>3143</v>
      </c>
      <c r="O44" s="20">
        <v>91566</v>
      </c>
      <c r="P44" s="39">
        <f t="shared" si="2"/>
        <v>29.133312122176264</v>
      </c>
      <c r="Q44" s="96">
        <v>137</v>
      </c>
      <c r="R44" s="96">
        <v>87</v>
      </c>
      <c r="S44" s="42">
        <v>3154</v>
      </c>
      <c r="T44" s="113">
        <v>71982</v>
      </c>
      <c r="U44" s="44">
        <f t="shared" si="3"/>
        <v>22.822447685478757</v>
      </c>
      <c r="V44" s="96">
        <v>173</v>
      </c>
      <c r="W44" s="96">
        <v>110</v>
      </c>
      <c r="X44" s="46">
        <v>3255</v>
      </c>
      <c r="Y44" s="17">
        <v>259796</v>
      </c>
      <c r="Z44" s="49">
        <f t="shared" si="4"/>
        <v>79.814439324116748</v>
      </c>
      <c r="AA44" s="96">
        <v>35</v>
      </c>
      <c r="AB44" s="96">
        <v>29</v>
      </c>
      <c r="AC44" s="50">
        <v>3272</v>
      </c>
      <c r="AD44" s="21">
        <v>236516</v>
      </c>
      <c r="AE44" s="51">
        <f t="shared" si="5"/>
        <v>72.284841075794617</v>
      </c>
      <c r="AF44" s="96">
        <v>49</v>
      </c>
      <c r="AG44" s="96">
        <v>38</v>
      </c>
      <c r="AH44" s="120">
        <f t="shared" si="6"/>
        <v>19020</v>
      </c>
      <c r="AI44" s="121">
        <f t="shared" si="7"/>
        <v>695403</v>
      </c>
      <c r="AJ44" s="32">
        <f t="shared" si="8"/>
        <v>36.561671924290224</v>
      </c>
      <c r="AK44" s="96">
        <v>121</v>
      </c>
      <c r="AL44" s="96">
        <v>79</v>
      </c>
      <c r="AM44" s="54"/>
      <c r="AN44" s="54">
        <v>41</v>
      </c>
      <c r="AP44" s="30"/>
      <c r="AQ44" s="30"/>
      <c r="AR44" s="30"/>
      <c r="AS44" s="30"/>
      <c r="AT44" s="30"/>
      <c r="AU44" s="30"/>
      <c r="AV44" s="30"/>
      <c r="AW44" s="30"/>
      <c r="AX44" s="30"/>
    </row>
    <row r="45" spans="1:50" ht="15.75" customHeight="1" x14ac:dyDescent="0.2">
      <c r="A45" s="85">
        <v>10</v>
      </c>
      <c r="B45" s="15" t="s">
        <v>61</v>
      </c>
      <c r="C45" s="15" t="s">
        <v>627</v>
      </c>
      <c r="D45" s="72">
        <v>4037</v>
      </c>
      <c r="E45" s="18">
        <v>209127</v>
      </c>
      <c r="F45" s="32">
        <f t="shared" si="0"/>
        <v>51.802576170423585</v>
      </c>
      <c r="G45" s="96">
        <v>68</v>
      </c>
      <c r="H45" s="96">
        <v>44</v>
      </c>
      <c r="I45" s="71">
        <v>4149</v>
      </c>
      <c r="J45" s="19">
        <v>198367</v>
      </c>
      <c r="K45" s="37">
        <f t="shared" si="1"/>
        <v>47.810797782598215</v>
      </c>
      <c r="L45" s="96">
        <v>87</v>
      </c>
      <c r="M45" s="96">
        <v>61</v>
      </c>
      <c r="N45" s="71">
        <v>4238</v>
      </c>
      <c r="O45" s="20">
        <v>96609</v>
      </c>
      <c r="P45" s="39">
        <f t="shared" si="2"/>
        <v>22.795894289759321</v>
      </c>
      <c r="Q45" s="96">
        <v>168</v>
      </c>
      <c r="R45" s="96">
        <v>110</v>
      </c>
      <c r="S45" s="42">
        <v>4434</v>
      </c>
      <c r="T45" s="113">
        <v>79233</v>
      </c>
      <c r="U45" s="44">
        <f t="shared" si="3"/>
        <v>17.869418132611639</v>
      </c>
      <c r="V45" s="96">
        <v>202</v>
      </c>
      <c r="W45" s="96">
        <v>127</v>
      </c>
      <c r="X45" s="46">
        <f>4454+49</f>
        <v>4503</v>
      </c>
      <c r="Y45" s="17">
        <v>333251</v>
      </c>
      <c r="Z45" s="49">
        <f t="shared" si="4"/>
        <v>74.006440151010437</v>
      </c>
      <c r="AA45" s="96">
        <v>46</v>
      </c>
      <c r="AB45" s="96">
        <v>37</v>
      </c>
      <c r="AC45" s="50">
        <f>4486+49</f>
        <v>4535</v>
      </c>
      <c r="AD45" s="21">
        <v>384592</v>
      </c>
      <c r="AE45" s="51">
        <f t="shared" si="5"/>
        <v>84.805292171995589</v>
      </c>
      <c r="AF45" s="96">
        <v>35</v>
      </c>
      <c r="AG45" s="96">
        <v>27</v>
      </c>
      <c r="AH45" s="120">
        <f t="shared" si="6"/>
        <v>25896</v>
      </c>
      <c r="AI45" s="121">
        <f t="shared" si="7"/>
        <v>1301179</v>
      </c>
      <c r="AJ45" s="32">
        <f t="shared" si="8"/>
        <v>50.246331479765217</v>
      </c>
      <c r="AK45" s="96">
        <v>86</v>
      </c>
      <c r="AL45" s="96">
        <v>62</v>
      </c>
      <c r="AM45" s="54"/>
      <c r="AN45" s="54">
        <v>42</v>
      </c>
      <c r="AP45" s="30"/>
      <c r="AQ45" s="30"/>
      <c r="AR45" s="30"/>
      <c r="AS45" s="30"/>
      <c r="AT45" s="30"/>
      <c r="AU45" s="30"/>
      <c r="AV45" s="30"/>
      <c r="AW45" s="30"/>
      <c r="AX45" s="30"/>
    </row>
    <row r="46" spans="1:50" ht="15.75" customHeight="1" x14ac:dyDescent="0.2">
      <c r="A46" s="85">
        <v>10</v>
      </c>
      <c r="B46" s="15" t="s">
        <v>2749</v>
      </c>
      <c r="C46" s="15" t="s">
        <v>2749</v>
      </c>
      <c r="D46" s="72">
        <v>2754</v>
      </c>
      <c r="E46" s="18">
        <v>337986</v>
      </c>
      <c r="F46" s="32">
        <f t="shared" si="0"/>
        <v>122.72549019607843</v>
      </c>
      <c r="G46" s="96">
        <v>5</v>
      </c>
      <c r="H46" s="96">
        <v>3</v>
      </c>
      <c r="I46" s="71">
        <v>2746</v>
      </c>
      <c r="J46" s="19">
        <v>331073</v>
      </c>
      <c r="K46" s="37">
        <f t="shared" si="1"/>
        <v>120.56554989075018</v>
      </c>
      <c r="L46" s="96">
        <v>11</v>
      </c>
      <c r="M46" s="96">
        <v>8</v>
      </c>
      <c r="N46" s="71">
        <v>2775</v>
      </c>
      <c r="O46" s="20">
        <v>296918</v>
      </c>
      <c r="P46" s="39">
        <f t="shared" si="2"/>
        <v>106.99747747747747</v>
      </c>
      <c r="Q46" s="96">
        <v>12</v>
      </c>
      <c r="R46" s="96">
        <v>9</v>
      </c>
      <c r="S46" s="42">
        <v>2789</v>
      </c>
      <c r="T46" s="113">
        <v>294973</v>
      </c>
      <c r="U46" s="44">
        <f t="shared" si="3"/>
        <v>105.76299749013984</v>
      </c>
      <c r="V46" s="96">
        <v>16</v>
      </c>
      <c r="W46" s="96">
        <v>14</v>
      </c>
      <c r="X46" s="46">
        <v>2829</v>
      </c>
      <c r="Y46" s="17">
        <v>294062</v>
      </c>
      <c r="Z46" s="49">
        <f t="shared" si="4"/>
        <v>103.94556380346413</v>
      </c>
      <c r="AA46" s="96">
        <v>18</v>
      </c>
      <c r="AB46" s="96">
        <v>14</v>
      </c>
      <c r="AC46" s="50">
        <v>2879</v>
      </c>
      <c r="AD46" s="21">
        <v>253824</v>
      </c>
      <c r="AE46" s="51">
        <f t="shared" si="5"/>
        <v>88.163945814518925</v>
      </c>
      <c r="AF46" s="96">
        <v>32</v>
      </c>
      <c r="AG46" s="96">
        <v>26</v>
      </c>
      <c r="AH46" s="120">
        <f t="shared" si="6"/>
        <v>16772</v>
      </c>
      <c r="AI46" s="121">
        <f t="shared" si="7"/>
        <v>1808836</v>
      </c>
      <c r="AJ46" s="32">
        <f t="shared" si="8"/>
        <v>107.84855711900786</v>
      </c>
      <c r="AK46" s="96">
        <v>14</v>
      </c>
      <c r="AL46" s="96">
        <v>11</v>
      </c>
      <c r="AM46" s="54"/>
      <c r="AN46" s="54">
        <v>43</v>
      </c>
      <c r="AP46" s="30"/>
      <c r="AQ46" s="30"/>
      <c r="AR46" s="30"/>
      <c r="AS46" s="30"/>
      <c r="AT46" s="30"/>
      <c r="AU46" s="30"/>
      <c r="AV46" s="30"/>
      <c r="AW46" s="30"/>
      <c r="AX46" s="30"/>
    </row>
    <row r="47" spans="1:50" s="80" customFormat="1" ht="15.75" customHeight="1" x14ac:dyDescent="0.15">
      <c r="A47" s="85">
        <v>10</v>
      </c>
      <c r="B47" s="15" t="s">
        <v>2697</v>
      </c>
      <c r="C47" s="15" t="s">
        <v>794</v>
      </c>
      <c r="D47" s="72">
        <v>6644</v>
      </c>
      <c r="E47" s="18">
        <v>583920</v>
      </c>
      <c r="F47" s="32">
        <f t="shared" si="0"/>
        <v>87.886815171583379</v>
      </c>
      <c r="G47" s="96">
        <v>20</v>
      </c>
      <c r="H47" s="96">
        <v>15</v>
      </c>
      <c r="I47" s="88">
        <v>6690</v>
      </c>
      <c r="J47" s="19">
        <v>534083</v>
      </c>
      <c r="K47" s="37">
        <f t="shared" si="1"/>
        <v>79.833034379671147</v>
      </c>
      <c r="L47" s="96">
        <v>35</v>
      </c>
      <c r="M47" s="96">
        <v>25</v>
      </c>
      <c r="N47" s="88">
        <v>6696</v>
      </c>
      <c r="O47" s="20">
        <v>394825</v>
      </c>
      <c r="P47" s="39">
        <f t="shared" si="2"/>
        <v>58.964307048984466</v>
      </c>
      <c r="Q47" s="96">
        <v>61</v>
      </c>
      <c r="R47" s="96">
        <v>45</v>
      </c>
      <c r="S47" s="90">
        <v>6757</v>
      </c>
      <c r="T47" s="114">
        <v>556851</v>
      </c>
      <c r="U47" s="44">
        <f t="shared" si="3"/>
        <v>82.410981204676631</v>
      </c>
      <c r="V47" s="96">
        <v>31</v>
      </c>
      <c r="W47" s="96">
        <v>25</v>
      </c>
      <c r="X47" s="94">
        <v>6775</v>
      </c>
      <c r="Y47" s="17">
        <v>543539</v>
      </c>
      <c r="Z47" s="49">
        <f t="shared" si="4"/>
        <v>80.227158671586722</v>
      </c>
      <c r="AA47" s="96">
        <v>34</v>
      </c>
      <c r="AB47" s="96">
        <v>28</v>
      </c>
      <c r="AC47" s="70">
        <v>6738</v>
      </c>
      <c r="AD47" s="21">
        <v>608237</v>
      </c>
      <c r="AE47" s="51">
        <f t="shared" si="5"/>
        <v>90.269664588898777</v>
      </c>
      <c r="AF47" s="96">
        <v>29</v>
      </c>
      <c r="AG47" s="96">
        <v>23</v>
      </c>
      <c r="AH47" s="121">
        <f t="shared" si="6"/>
        <v>40300</v>
      </c>
      <c r="AI47" s="121">
        <f t="shared" si="7"/>
        <v>3221455</v>
      </c>
      <c r="AJ47" s="32">
        <f t="shared" si="8"/>
        <v>79.936848635235734</v>
      </c>
      <c r="AK47" s="96">
        <v>29</v>
      </c>
      <c r="AL47" s="96">
        <v>24</v>
      </c>
      <c r="AM47" s="54"/>
      <c r="AN47" s="54">
        <v>44</v>
      </c>
    </row>
    <row r="48" spans="1:50" ht="15.75" customHeight="1" x14ac:dyDescent="0.2">
      <c r="A48" s="85">
        <v>10</v>
      </c>
      <c r="B48" s="15" t="s">
        <v>2747</v>
      </c>
      <c r="C48" s="15" t="s">
        <v>796</v>
      </c>
      <c r="D48" s="72">
        <v>1100</v>
      </c>
      <c r="E48" s="18">
        <v>62287</v>
      </c>
      <c r="F48" s="32">
        <f t="shared" si="0"/>
        <v>56.624545454545455</v>
      </c>
      <c r="G48" s="96">
        <v>60</v>
      </c>
      <c r="H48" s="96">
        <v>38</v>
      </c>
      <c r="I48" s="71">
        <v>1099</v>
      </c>
      <c r="J48" s="19">
        <v>54584</v>
      </c>
      <c r="K48" s="37">
        <f t="shared" si="1"/>
        <v>49.666969972702454</v>
      </c>
      <c r="L48" s="96">
        <v>82</v>
      </c>
      <c r="M48" s="96">
        <v>57</v>
      </c>
      <c r="N48" s="71">
        <v>1102</v>
      </c>
      <c r="O48" s="20">
        <v>46969</v>
      </c>
      <c r="P48" s="39">
        <f t="shared" si="2"/>
        <v>42.621597096188751</v>
      </c>
      <c r="Q48" s="96">
        <v>90</v>
      </c>
      <c r="R48" s="96">
        <v>62</v>
      </c>
      <c r="S48" s="42">
        <v>1126</v>
      </c>
      <c r="T48" s="113">
        <v>41730</v>
      </c>
      <c r="U48" s="44">
        <f t="shared" si="3"/>
        <v>37.06039076376554</v>
      </c>
      <c r="V48" s="96">
        <v>111</v>
      </c>
      <c r="W48" s="96">
        <v>76</v>
      </c>
      <c r="X48" s="46">
        <v>1099</v>
      </c>
      <c r="Y48" s="17">
        <v>40478</v>
      </c>
      <c r="Z48" s="49">
        <f t="shared" si="4"/>
        <v>36.831665150136487</v>
      </c>
      <c r="AA48" s="96">
        <v>123</v>
      </c>
      <c r="AB48" s="96">
        <v>82</v>
      </c>
      <c r="AC48" s="50">
        <v>1114</v>
      </c>
      <c r="AD48" s="21">
        <v>38827</v>
      </c>
      <c r="AE48" s="51">
        <f t="shared" si="5"/>
        <v>34.853680430879713</v>
      </c>
      <c r="AF48" s="96">
        <v>138</v>
      </c>
      <c r="AG48" s="96">
        <v>89</v>
      </c>
      <c r="AH48" s="120">
        <f t="shared" si="6"/>
        <v>6640</v>
      </c>
      <c r="AI48" s="121">
        <f t="shared" si="7"/>
        <v>284875</v>
      </c>
      <c r="AJ48" s="32">
        <f t="shared" si="8"/>
        <v>42.902861445783131</v>
      </c>
      <c r="AK48" s="96">
        <v>102</v>
      </c>
      <c r="AL48" s="96">
        <v>69</v>
      </c>
      <c r="AM48" s="54"/>
      <c r="AN48" s="54">
        <v>45</v>
      </c>
      <c r="AP48" s="30"/>
      <c r="AQ48" s="30"/>
      <c r="AR48" s="30"/>
      <c r="AS48" s="30"/>
      <c r="AT48" s="30"/>
      <c r="AU48" s="30"/>
      <c r="AV48" s="30"/>
      <c r="AW48" s="30"/>
      <c r="AX48" s="30"/>
    </row>
    <row r="49" spans="1:50" ht="15.75" customHeight="1" x14ac:dyDescent="0.2">
      <c r="A49" s="85">
        <v>11</v>
      </c>
      <c r="B49" s="15" t="s">
        <v>2703</v>
      </c>
      <c r="C49" s="15" t="s">
        <v>2702</v>
      </c>
      <c r="D49" s="72">
        <v>3997</v>
      </c>
      <c r="E49" s="18">
        <v>479120</v>
      </c>
      <c r="F49" s="32">
        <f t="shared" si="0"/>
        <v>119.86990242682012</v>
      </c>
      <c r="G49" s="96">
        <v>6</v>
      </c>
      <c r="H49" s="96">
        <v>4</v>
      </c>
      <c r="I49" s="71">
        <v>4517</v>
      </c>
      <c r="J49" s="19">
        <v>392372</v>
      </c>
      <c r="K49" s="37">
        <f t="shared" si="1"/>
        <v>86.865618773522243</v>
      </c>
      <c r="L49" s="96">
        <v>26</v>
      </c>
      <c r="M49" s="96">
        <v>18</v>
      </c>
      <c r="N49" s="71">
        <v>4983</v>
      </c>
      <c r="O49" s="20">
        <v>480024</v>
      </c>
      <c r="P49" s="39">
        <f t="shared" si="2"/>
        <v>96.332329921733901</v>
      </c>
      <c r="Q49" s="96">
        <v>16</v>
      </c>
      <c r="R49" s="96">
        <v>13</v>
      </c>
      <c r="S49" s="42">
        <v>5368</v>
      </c>
      <c r="T49" s="113">
        <v>455801</v>
      </c>
      <c r="U49" s="44">
        <f t="shared" si="3"/>
        <v>84.91076751117734</v>
      </c>
      <c r="V49" s="96">
        <v>30</v>
      </c>
      <c r="W49" s="96">
        <v>24</v>
      </c>
      <c r="X49" s="46">
        <v>5615</v>
      </c>
      <c r="Y49" s="17">
        <v>355986</v>
      </c>
      <c r="Z49" s="49">
        <f t="shared" si="4"/>
        <v>63.39910952804987</v>
      </c>
      <c r="AA49" s="96">
        <v>62</v>
      </c>
      <c r="AB49" s="96">
        <v>46</v>
      </c>
      <c r="AC49" s="50">
        <v>5856</v>
      </c>
      <c r="AD49" s="21">
        <v>959762</v>
      </c>
      <c r="AE49" s="51">
        <f t="shared" si="5"/>
        <v>163.89378415300547</v>
      </c>
      <c r="AF49" s="96">
        <v>9</v>
      </c>
      <c r="AG49" s="96">
        <v>7</v>
      </c>
      <c r="AH49" s="120">
        <f t="shared" si="6"/>
        <v>30336</v>
      </c>
      <c r="AI49" s="121">
        <f t="shared" si="7"/>
        <v>3123065</v>
      </c>
      <c r="AJ49" s="32">
        <f t="shared" si="8"/>
        <v>102.94913633966245</v>
      </c>
      <c r="AK49" s="96">
        <v>15</v>
      </c>
      <c r="AL49" s="96">
        <v>12</v>
      </c>
      <c r="AM49" s="54"/>
      <c r="AN49" s="54">
        <v>46</v>
      </c>
      <c r="AP49" s="30"/>
      <c r="AQ49" s="30"/>
      <c r="AR49" s="30"/>
      <c r="AS49" s="30"/>
      <c r="AT49" s="30"/>
      <c r="AU49" s="30"/>
      <c r="AV49" s="30"/>
      <c r="AW49" s="30"/>
      <c r="AX49" s="30"/>
    </row>
    <row r="50" spans="1:50" ht="15.75" customHeight="1" x14ac:dyDescent="0.2">
      <c r="A50" s="85">
        <v>11</v>
      </c>
      <c r="B50" s="15" t="s">
        <v>17</v>
      </c>
      <c r="C50" s="15" t="s">
        <v>2738</v>
      </c>
      <c r="D50" s="72">
        <v>2881</v>
      </c>
      <c r="E50" s="18">
        <v>303186</v>
      </c>
      <c r="F50" s="32">
        <f t="shared" si="0"/>
        <v>105.23637625824367</v>
      </c>
      <c r="G50" s="96">
        <v>10</v>
      </c>
      <c r="H50" s="96">
        <v>7</v>
      </c>
      <c r="I50" s="71">
        <v>3220</v>
      </c>
      <c r="J50" s="19">
        <v>297641</v>
      </c>
      <c r="K50" s="37">
        <f t="shared" si="1"/>
        <v>92.435093167701865</v>
      </c>
      <c r="L50" s="96">
        <v>19</v>
      </c>
      <c r="M50" s="96">
        <v>12</v>
      </c>
      <c r="N50" s="71">
        <v>3395</v>
      </c>
      <c r="O50" s="20">
        <v>338364</v>
      </c>
      <c r="P50" s="39">
        <f t="shared" si="2"/>
        <v>99.665390279823271</v>
      </c>
      <c r="Q50" s="96">
        <v>15</v>
      </c>
      <c r="R50" s="96">
        <v>12</v>
      </c>
      <c r="S50" s="42">
        <v>3749</v>
      </c>
      <c r="T50" s="113">
        <v>303714</v>
      </c>
      <c r="U50" s="44">
        <f t="shared" si="3"/>
        <v>81.012003200853556</v>
      </c>
      <c r="V50" s="96">
        <v>33</v>
      </c>
      <c r="W50" s="96">
        <v>27</v>
      </c>
      <c r="X50" s="46">
        <v>3975</v>
      </c>
      <c r="Y50" s="17">
        <v>299227</v>
      </c>
      <c r="Z50" s="49">
        <f t="shared" si="4"/>
        <v>75.277232704402522</v>
      </c>
      <c r="AA50" s="96">
        <v>43</v>
      </c>
      <c r="AB50" s="96">
        <v>34</v>
      </c>
      <c r="AC50" s="50">
        <v>4105</v>
      </c>
      <c r="AD50" s="21">
        <v>285531</v>
      </c>
      <c r="AE50" s="51">
        <f t="shared" si="5"/>
        <v>69.556881851400732</v>
      </c>
      <c r="AF50" s="96">
        <v>52</v>
      </c>
      <c r="AG50" s="96">
        <v>41</v>
      </c>
      <c r="AH50" s="120">
        <f t="shared" si="6"/>
        <v>21325</v>
      </c>
      <c r="AI50" s="121">
        <f t="shared" si="7"/>
        <v>1827663</v>
      </c>
      <c r="AJ50" s="32">
        <f t="shared" si="8"/>
        <v>85.705181711606102</v>
      </c>
      <c r="AK50" s="96">
        <v>25</v>
      </c>
      <c r="AL50" s="96">
        <v>21</v>
      </c>
      <c r="AM50" s="54"/>
      <c r="AN50" s="54">
        <v>47</v>
      </c>
      <c r="AP50" s="30"/>
      <c r="AQ50" s="30"/>
      <c r="AR50" s="30"/>
      <c r="AS50" s="30"/>
      <c r="AT50" s="30"/>
      <c r="AU50" s="30"/>
      <c r="AV50" s="30"/>
      <c r="AW50" s="30"/>
      <c r="AX50" s="30"/>
    </row>
    <row r="51" spans="1:50" ht="15.75" customHeight="1" x14ac:dyDescent="0.2">
      <c r="A51" s="85">
        <v>11</v>
      </c>
      <c r="B51" s="15" t="s">
        <v>17</v>
      </c>
      <c r="C51" s="15" t="s">
        <v>39</v>
      </c>
      <c r="D51" s="72">
        <v>6895</v>
      </c>
      <c r="E51" s="18">
        <v>181633</v>
      </c>
      <c r="F51" s="32">
        <f t="shared" si="0"/>
        <v>26.342712110224802</v>
      </c>
      <c r="G51" s="96">
        <v>149</v>
      </c>
      <c r="H51" s="96">
        <v>96</v>
      </c>
      <c r="I51" s="71">
        <v>7273</v>
      </c>
      <c r="J51" s="19">
        <v>157683</v>
      </c>
      <c r="K51" s="37">
        <f t="shared" si="1"/>
        <v>21.680599477519593</v>
      </c>
      <c r="L51" s="96">
        <v>171</v>
      </c>
      <c r="M51" s="96">
        <v>108</v>
      </c>
      <c r="N51" s="71">
        <v>7707</v>
      </c>
      <c r="O51" s="20">
        <v>195184</v>
      </c>
      <c r="P51" s="39">
        <f t="shared" si="2"/>
        <v>25.325548202932399</v>
      </c>
      <c r="Q51" s="96">
        <v>155</v>
      </c>
      <c r="R51" s="96">
        <v>99</v>
      </c>
      <c r="S51" s="42">
        <v>8303</v>
      </c>
      <c r="T51" s="113">
        <v>571241</v>
      </c>
      <c r="U51" s="44">
        <f t="shared" si="3"/>
        <v>68.799349632662896</v>
      </c>
      <c r="V51" s="96">
        <v>39</v>
      </c>
      <c r="W51" s="96">
        <v>32</v>
      </c>
      <c r="X51" s="46">
        <v>8671</v>
      </c>
      <c r="Y51" s="17">
        <v>669369</v>
      </c>
      <c r="Z51" s="49">
        <f t="shared" si="4"/>
        <v>77.196286472148543</v>
      </c>
      <c r="AA51" s="96">
        <v>38</v>
      </c>
      <c r="AB51" s="96">
        <v>31</v>
      </c>
      <c r="AC51" s="50">
        <v>9035</v>
      </c>
      <c r="AD51" s="21">
        <v>760814</v>
      </c>
      <c r="AE51" s="51">
        <f t="shared" si="5"/>
        <v>84.207415605976763</v>
      </c>
      <c r="AF51" s="96">
        <v>36</v>
      </c>
      <c r="AG51" s="96">
        <v>28</v>
      </c>
      <c r="AH51" s="120">
        <f t="shared" si="6"/>
        <v>47884</v>
      </c>
      <c r="AI51" s="121">
        <f t="shared" si="7"/>
        <v>2535924</v>
      </c>
      <c r="AJ51" s="32">
        <f t="shared" si="8"/>
        <v>52.95973602873611</v>
      </c>
      <c r="AK51" s="96">
        <v>80</v>
      </c>
      <c r="AL51" s="96">
        <v>58</v>
      </c>
      <c r="AM51" s="54"/>
      <c r="AN51" s="54">
        <v>48</v>
      </c>
      <c r="AP51" s="30"/>
      <c r="AQ51" s="30"/>
      <c r="AR51" s="30"/>
      <c r="AS51" s="30"/>
      <c r="AT51" s="30"/>
      <c r="AU51" s="30"/>
      <c r="AV51" s="30"/>
      <c r="AW51" s="30"/>
      <c r="AX51" s="30"/>
    </row>
    <row r="52" spans="1:50" ht="15.75" customHeight="1" x14ac:dyDescent="0.2">
      <c r="A52" s="85">
        <v>11</v>
      </c>
      <c r="B52" s="15" t="s">
        <v>69</v>
      </c>
      <c r="C52" s="15" t="s">
        <v>69</v>
      </c>
      <c r="D52" s="72">
        <v>2613</v>
      </c>
      <c r="E52" s="18">
        <v>58909</v>
      </c>
      <c r="F52" s="32">
        <f t="shared" si="0"/>
        <v>22.544584768465366</v>
      </c>
      <c r="G52" s="96">
        <v>165</v>
      </c>
      <c r="H52" s="96">
        <v>105</v>
      </c>
      <c r="I52" s="88">
        <v>3793</v>
      </c>
      <c r="J52" s="19">
        <v>48750</v>
      </c>
      <c r="K52" s="37">
        <f t="shared" si="1"/>
        <v>12.852623253361456</v>
      </c>
      <c r="L52" s="96">
        <v>221</v>
      </c>
      <c r="M52" s="96">
        <v>134</v>
      </c>
      <c r="N52" s="88">
        <v>4161</v>
      </c>
      <c r="O52" s="20">
        <v>129288</v>
      </c>
      <c r="P52" s="39">
        <f t="shared" si="2"/>
        <v>31.071377072819033</v>
      </c>
      <c r="Q52" s="96">
        <v>129</v>
      </c>
      <c r="R52" s="96">
        <v>84</v>
      </c>
      <c r="S52" s="90">
        <v>4489</v>
      </c>
      <c r="T52" s="114">
        <v>386484</v>
      </c>
      <c r="U52" s="44">
        <f t="shared" si="3"/>
        <v>86.095789708175545</v>
      </c>
      <c r="V52" s="96">
        <v>25</v>
      </c>
      <c r="W52" s="96">
        <v>20</v>
      </c>
      <c r="X52" s="94">
        <v>5181</v>
      </c>
      <c r="Y52" s="17">
        <v>457893</v>
      </c>
      <c r="Z52" s="49">
        <f t="shared" si="4"/>
        <v>88.379270411117545</v>
      </c>
      <c r="AA52" s="96">
        <v>28</v>
      </c>
      <c r="AB52" s="96">
        <v>23</v>
      </c>
      <c r="AC52" s="70">
        <v>5206</v>
      </c>
      <c r="AD52" s="21">
        <v>298771</v>
      </c>
      <c r="AE52" s="51">
        <f t="shared" si="5"/>
        <v>57.389742604686901</v>
      </c>
      <c r="AF52" s="96">
        <v>69</v>
      </c>
      <c r="AG52" s="96">
        <v>51</v>
      </c>
      <c r="AH52" s="121">
        <f t="shared" si="6"/>
        <v>25443</v>
      </c>
      <c r="AI52" s="121">
        <f t="shared" si="7"/>
        <v>1380095</v>
      </c>
      <c r="AJ52" s="32">
        <f t="shared" si="8"/>
        <v>54.242620760130485</v>
      </c>
      <c r="AK52" s="96">
        <v>79</v>
      </c>
      <c r="AL52" s="96">
        <v>57</v>
      </c>
      <c r="AM52" s="54"/>
      <c r="AN52" s="54">
        <v>49</v>
      </c>
      <c r="AP52" s="30"/>
      <c r="AQ52" s="30"/>
      <c r="AR52" s="30"/>
      <c r="AS52" s="30"/>
      <c r="AT52" s="30"/>
      <c r="AU52" s="30"/>
      <c r="AV52" s="30"/>
      <c r="AW52" s="30"/>
      <c r="AX52" s="30"/>
    </row>
    <row r="53" spans="1:50" ht="15.75" customHeight="1" x14ac:dyDescent="0.2">
      <c r="A53" s="85">
        <v>11</v>
      </c>
      <c r="B53" s="15" t="s">
        <v>118</v>
      </c>
      <c r="C53" s="15" t="s">
        <v>573</v>
      </c>
      <c r="D53" s="72">
        <v>8574</v>
      </c>
      <c r="E53" s="18">
        <v>397148</v>
      </c>
      <c r="F53" s="32">
        <f t="shared" si="0"/>
        <v>46.320037322136692</v>
      </c>
      <c r="G53" s="96">
        <v>82</v>
      </c>
      <c r="H53" s="96">
        <v>57</v>
      </c>
      <c r="I53" s="88">
        <v>8978</v>
      </c>
      <c r="J53" s="19">
        <v>498805</v>
      </c>
      <c r="K53" s="37">
        <f t="shared" si="1"/>
        <v>55.558587658721322</v>
      </c>
      <c r="L53" s="96">
        <v>69</v>
      </c>
      <c r="M53" s="96">
        <v>49</v>
      </c>
      <c r="N53" s="88">
        <v>9399</v>
      </c>
      <c r="O53" s="20">
        <v>485770</v>
      </c>
      <c r="P53" s="39">
        <f t="shared" si="2"/>
        <v>51.683157782742846</v>
      </c>
      <c r="Q53" s="96">
        <v>70</v>
      </c>
      <c r="R53" s="96">
        <v>51</v>
      </c>
      <c r="S53" s="90">
        <v>9978</v>
      </c>
      <c r="T53" s="114">
        <v>465237</v>
      </c>
      <c r="U53" s="44">
        <f t="shared" si="3"/>
        <v>46.626277811184607</v>
      </c>
      <c r="V53" s="96">
        <v>90</v>
      </c>
      <c r="W53" s="96">
        <v>65</v>
      </c>
      <c r="X53" s="94">
        <v>10205</v>
      </c>
      <c r="Y53" s="17">
        <v>780792</v>
      </c>
      <c r="Z53" s="49">
        <f t="shared" si="4"/>
        <v>76.510730034296913</v>
      </c>
      <c r="AA53" s="96">
        <v>40</v>
      </c>
      <c r="AB53" s="96">
        <v>33</v>
      </c>
      <c r="AC53" s="70">
        <v>10468</v>
      </c>
      <c r="AD53" s="21">
        <v>682370</v>
      </c>
      <c r="AE53" s="51">
        <f t="shared" si="5"/>
        <v>65.1862820022927</v>
      </c>
      <c r="AF53" s="96">
        <v>61</v>
      </c>
      <c r="AG53" s="96">
        <v>46</v>
      </c>
      <c r="AH53" s="121">
        <f t="shared" si="6"/>
        <v>57602</v>
      </c>
      <c r="AI53" s="121">
        <f t="shared" si="7"/>
        <v>3310122</v>
      </c>
      <c r="AJ53" s="32">
        <f t="shared" si="8"/>
        <v>57.465400506926841</v>
      </c>
      <c r="AK53" s="96">
        <v>68</v>
      </c>
      <c r="AL53" s="96">
        <v>52</v>
      </c>
      <c r="AM53" s="54"/>
      <c r="AN53" s="54">
        <v>50</v>
      </c>
      <c r="AP53" s="30"/>
      <c r="AQ53" s="30"/>
      <c r="AR53" s="30"/>
      <c r="AS53" s="30"/>
      <c r="AT53" s="30"/>
      <c r="AU53" s="30"/>
      <c r="AV53" s="30"/>
      <c r="AW53" s="30"/>
      <c r="AX53" s="30"/>
    </row>
    <row r="54" spans="1:50" s="80" customFormat="1" ht="15.75" customHeight="1" x14ac:dyDescent="0.15">
      <c r="A54" s="85">
        <v>11</v>
      </c>
      <c r="B54" s="15" t="s">
        <v>2697</v>
      </c>
      <c r="C54" s="15" t="s">
        <v>652</v>
      </c>
      <c r="D54" s="72">
        <v>810</v>
      </c>
      <c r="E54" s="18">
        <v>10861</v>
      </c>
      <c r="F54" s="32">
        <f t="shared" si="0"/>
        <v>13.408641975308642</v>
      </c>
      <c r="G54" s="96">
        <v>213</v>
      </c>
      <c r="H54" s="96">
        <v>128</v>
      </c>
      <c r="I54" s="88">
        <v>2585</v>
      </c>
      <c r="J54" s="19">
        <v>5890</v>
      </c>
      <c r="K54" s="37">
        <f t="shared" si="1"/>
        <v>2.2785299806576402</v>
      </c>
      <c r="L54" s="85">
        <v>283</v>
      </c>
      <c r="M54" s="96">
        <v>173</v>
      </c>
      <c r="N54" s="88">
        <v>2596</v>
      </c>
      <c r="O54" s="20">
        <v>5890</v>
      </c>
      <c r="P54" s="39">
        <f t="shared" si="2"/>
        <v>2.2688751926040061</v>
      </c>
      <c r="Q54" s="85">
        <v>282</v>
      </c>
      <c r="R54" s="96">
        <v>172</v>
      </c>
      <c r="S54" s="90">
        <v>2602</v>
      </c>
      <c r="T54" s="114">
        <v>6185</v>
      </c>
      <c r="U54" s="44">
        <f t="shared" si="3"/>
        <v>2.3770176787086856</v>
      </c>
      <c r="V54" s="85">
        <v>286</v>
      </c>
      <c r="W54" s="96">
        <v>173</v>
      </c>
      <c r="X54" s="94">
        <v>2632</v>
      </c>
      <c r="Y54" s="17">
        <v>602111</v>
      </c>
      <c r="Z54" s="49">
        <f t="shared" si="4"/>
        <v>228.76557750759878</v>
      </c>
      <c r="AA54" s="96">
        <v>4</v>
      </c>
      <c r="AB54" s="96">
        <v>3</v>
      </c>
      <c r="AC54" s="70">
        <v>2632</v>
      </c>
      <c r="AD54" s="21">
        <v>580590</v>
      </c>
      <c r="AE54" s="51">
        <f t="shared" si="5"/>
        <v>220.588905775076</v>
      </c>
      <c r="AF54" s="96">
        <v>5</v>
      </c>
      <c r="AG54" s="96">
        <v>4</v>
      </c>
      <c r="AH54" s="121">
        <f t="shared" si="6"/>
        <v>13857</v>
      </c>
      <c r="AI54" s="121">
        <f t="shared" si="7"/>
        <v>1211527</v>
      </c>
      <c r="AJ54" s="32">
        <f t="shared" si="8"/>
        <v>87.430684852421166</v>
      </c>
      <c r="AK54" s="96">
        <v>23</v>
      </c>
      <c r="AL54" s="96">
        <v>19</v>
      </c>
      <c r="AM54" s="54"/>
      <c r="AN54" s="54">
        <v>51</v>
      </c>
    </row>
    <row r="55" spans="1:50" ht="15.75" customHeight="1" x14ac:dyDescent="0.2">
      <c r="A55" s="85">
        <v>11</v>
      </c>
      <c r="B55" s="15" t="s">
        <v>2697</v>
      </c>
      <c r="C55" s="15" t="s">
        <v>676</v>
      </c>
      <c r="D55" s="72">
        <v>10333</v>
      </c>
      <c r="E55" s="18">
        <v>1101812</v>
      </c>
      <c r="F55" s="32">
        <f t="shared" si="0"/>
        <v>106.63040743249782</v>
      </c>
      <c r="G55" s="96">
        <v>9</v>
      </c>
      <c r="H55" s="96">
        <v>6</v>
      </c>
      <c r="I55" s="71">
        <v>10957</v>
      </c>
      <c r="J55" s="19">
        <v>2130230</v>
      </c>
      <c r="K55" s="37">
        <f t="shared" si="1"/>
        <v>194.41726750022818</v>
      </c>
      <c r="L55" s="96">
        <v>1</v>
      </c>
      <c r="M55" s="96">
        <v>1</v>
      </c>
      <c r="N55" s="71">
        <v>11583</v>
      </c>
      <c r="O55" s="20">
        <v>2033976</v>
      </c>
      <c r="P55" s="39">
        <f t="shared" si="2"/>
        <v>175.60010360010361</v>
      </c>
      <c r="Q55" s="96">
        <v>1</v>
      </c>
      <c r="R55" s="96">
        <v>1</v>
      </c>
      <c r="S55" s="42">
        <v>12629</v>
      </c>
      <c r="T55" s="113">
        <v>1894423</v>
      </c>
      <c r="U55" s="44">
        <f t="shared" si="3"/>
        <v>150.00578034682081</v>
      </c>
      <c r="V55" s="96">
        <v>6</v>
      </c>
      <c r="W55" s="96">
        <v>6</v>
      </c>
      <c r="X55" s="46">
        <f>11103+2122</f>
        <v>13225</v>
      </c>
      <c r="Y55" s="17">
        <v>3100990</v>
      </c>
      <c r="Z55" s="49">
        <f t="shared" si="4"/>
        <v>234.47939508506616</v>
      </c>
      <c r="AA55" s="96">
        <v>3</v>
      </c>
      <c r="AB55" s="96">
        <v>2</v>
      </c>
      <c r="AC55" s="50">
        <f>11793+2124</f>
        <v>13917</v>
      </c>
      <c r="AD55" s="21">
        <v>3451786</v>
      </c>
      <c r="AE55" s="51">
        <f t="shared" si="5"/>
        <v>248.02658618955235</v>
      </c>
      <c r="AF55" s="96">
        <v>3</v>
      </c>
      <c r="AG55" s="96">
        <v>2</v>
      </c>
      <c r="AH55" s="120">
        <f t="shared" si="6"/>
        <v>72644</v>
      </c>
      <c r="AI55" s="121">
        <f t="shared" si="7"/>
        <v>13713217</v>
      </c>
      <c r="AJ55" s="32">
        <f t="shared" si="8"/>
        <v>188.77287869610703</v>
      </c>
      <c r="AK55" s="96">
        <v>2</v>
      </c>
      <c r="AL55" s="96">
        <v>2</v>
      </c>
      <c r="AM55" s="54"/>
      <c r="AN55" s="54">
        <v>52</v>
      </c>
      <c r="AP55" s="30"/>
      <c r="AQ55" s="30"/>
      <c r="AR55" s="30"/>
      <c r="AS55" s="30"/>
      <c r="AT55" s="30"/>
      <c r="AU55" s="30"/>
      <c r="AV55" s="30"/>
      <c r="AW55" s="30"/>
      <c r="AX55" s="30"/>
    </row>
    <row r="56" spans="1:50" s="80" customFormat="1" ht="15.75" customHeight="1" x14ac:dyDescent="0.15">
      <c r="A56" s="85">
        <v>11</v>
      </c>
      <c r="B56" s="15" t="s">
        <v>2703</v>
      </c>
      <c r="C56" s="15" t="s">
        <v>722</v>
      </c>
      <c r="D56" s="72">
        <v>10264</v>
      </c>
      <c r="E56" s="18">
        <v>806704</v>
      </c>
      <c r="F56" s="32">
        <f t="shared" si="0"/>
        <v>78.595479345284488</v>
      </c>
      <c r="G56" s="96">
        <v>32</v>
      </c>
      <c r="H56" s="96">
        <v>20</v>
      </c>
      <c r="I56" s="71">
        <v>11197</v>
      </c>
      <c r="J56" s="19">
        <v>795684</v>
      </c>
      <c r="K56" s="37">
        <f t="shared" si="1"/>
        <v>71.062248816647312</v>
      </c>
      <c r="L56" s="96">
        <v>43</v>
      </c>
      <c r="M56" s="96">
        <v>30</v>
      </c>
      <c r="N56" s="71">
        <v>12343</v>
      </c>
      <c r="O56" s="20">
        <v>875208</v>
      </c>
      <c r="P56" s="39">
        <f t="shared" si="2"/>
        <v>70.907234869966786</v>
      </c>
      <c r="Q56" s="96">
        <v>35</v>
      </c>
      <c r="R56" s="96">
        <v>28</v>
      </c>
      <c r="S56" s="42">
        <v>13292</v>
      </c>
      <c r="T56" s="113">
        <v>796543</v>
      </c>
      <c r="U56" s="44">
        <f t="shared" si="3"/>
        <v>59.926497141137524</v>
      </c>
      <c r="V56" s="96">
        <v>59</v>
      </c>
      <c r="W56" s="96">
        <v>45</v>
      </c>
      <c r="X56" s="46">
        <v>14150</v>
      </c>
      <c r="Y56" s="17">
        <v>1199356</v>
      </c>
      <c r="Z56" s="49">
        <f t="shared" si="4"/>
        <v>84.760141342756185</v>
      </c>
      <c r="AA56" s="96">
        <v>31</v>
      </c>
      <c r="AB56" s="96">
        <v>26</v>
      </c>
      <c r="AC56" s="50">
        <v>14698</v>
      </c>
      <c r="AD56" s="21">
        <v>1200063</v>
      </c>
      <c r="AE56" s="51">
        <f t="shared" si="5"/>
        <v>81.648047353381415</v>
      </c>
      <c r="AF56" s="96">
        <v>37</v>
      </c>
      <c r="AG56" s="96">
        <v>29</v>
      </c>
      <c r="AH56" s="120">
        <f t="shared" si="6"/>
        <v>75944</v>
      </c>
      <c r="AI56" s="121">
        <f t="shared" si="7"/>
        <v>5673558</v>
      </c>
      <c r="AJ56" s="32">
        <f t="shared" si="8"/>
        <v>74.707126303592119</v>
      </c>
      <c r="AK56" s="96">
        <v>34</v>
      </c>
      <c r="AL56" s="96">
        <v>28</v>
      </c>
      <c r="AM56" s="54"/>
      <c r="AN56" s="54">
        <v>53</v>
      </c>
    </row>
    <row r="57" spans="1:50" s="80" customFormat="1" ht="15.75" customHeight="1" x14ac:dyDescent="0.15">
      <c r="A57" s="85">
        <v>11</v>
      </c>
      <c r="B57" s="15" t="s">
        <v>17</v>
      </c>
      <c r="C57" s="15" t="s">
        <v>847</v>
      </c>
      <c r="D57" s="72">
        <v>3052</v>
      </c>
      <c r="E57" s="18">
        <v>38947</v>
      </c>
      <c r="F57" s="32">
        <f t="shared" si="0"/>
        <v>12.761140235910878</v>
      </c>
      <c r="G57" s="96">
        <v>218</v>
      </c>
      <c r="H57" s="96">
        <v>131</v>
      </c>
      <c r="I57" s="71">
        <v>3305</v>
      </c>
      <c r="J57" s="19">
        <v>64906</v>
      </c>
      <c r="K57" s="37">
        <f t="shared" si="1"/>
        <v>19.638729198184567</v>
      </c>
      <c r="L57" s="96">
        <v>185</v>
      </c>
      <c r="M57" s="96">
        <v>117</v>
      </c>
      <c r="N57" s="71">
        <v>3619</v>
      </c>
      <c r="O57" s="20">
        <v>44486</v>
      </c>
      <c r="P57" s="39">
        <f t="shared" si="2"/>
        <v>12.292345951920421</v>
      </c>
      <c r="Q57" s="85">
        <v>227</v>
      </c>
      <c r="R57" s="96">
        <v>136</v>
      </c>
      <c r="S57" s="42">
        <v>4098</v>
      </c>
      <c r="T57" s="113">
        <v>44018</v>
      </c>
      <c r="U57" s="44">
        <f t="shared" si="3"/>
        <v>10.741337237676916</v>
      </c>
      <c r="V57" s="85">
        <v>240</v>
      </c>
      <c r="W57" s="96">
        <v>144</v>
      </c>
      <c r="X57" s="46">
        <v>4580</v>
      </c>
      <c r="Y57" s="17">
        <v>35876</v>
      </c>
      <c r="Z57" s="49">
        <f t="shared" si="4"/>
        <v>7.833187772925764</v>
      </c>
      <c r="AA57" s="85">
        <v>258</v>
      </c>
      <c r="AB57" s="96">
        <v>158</v>
      </c>
      <c r="AC57" s="50">
        <v>4775</v>
      </c>
      <c r="AD57" s="21">
        <v>30091</v>
      </c>
      <c r="AE57" s="51">
        <f t="shared" si="5"/>
        <v>6.3017801047120416</v>
      </c>
      <c r="AF57" s="85">
        <v>273</v>
      </c>
      <c r="AG57" s="96">
        <v>164</v>
      </c>
      <c r="AH57" s="120">
        <f t="shared" si="6"/>
        <v>23429</v>
      </c>
      <c r="AI57" s="121">
        <f t="shared" si="7"/>
        <v>258324</v>
      </c>
      <c r="AJ57" s="32">
        <f t="shared" si="8"/>
        <v>11.025822698365273</v>
      </c>
      <c r="AK57" s="85">
        <v>243</v>
      </c>
      <c r="AL57" s="96">
        <v>149</v>
      </c>
      <c r="AM57" s="54"/>
      <c r="AN57" s="54">
        <v>54</v>
      </c>
    </row>
    <row r="58" spans="1:50" s="80" customFormat="1" ht="15.75" customHeight="1" x14ac:dyDescent="0.15">
      <c r="A58" s="85">
        <v>12</v>
      </c>
      <c r="B58" s="15" t="s">
        <v>2703</v>
      </c>
      <c r="C58" s="15" t="s">
        <v>93</v>
      </c>
      <c r="D58" s="72">
        <v>10844</v>
      </c>
      <c r="E58" s="18">
        <v>216344</v>
      </c>
      <c r="F58" s="32">
        <f t="shared" si="0"/>
        <v>19.950571744743637</v>
      </c>
      <c r="G58" s="96">
        <v>180</v>
      </c>
      <c r="H58" s="96">
        <v>113</v>
      </c>
      <c r="I58" s="71">
        <v>11422</v>
      </c>
      <c r="J58" s="19">
        <v>182304</v>
      </c>
      <c r="K58" s="37">
        <f t="shared" si="1"/>
        <v>15.960777447032044</v>
      </c>
      <c r="L58" s="96">
        <v>204</v>
      </c>
      <c r="M58" s="96">
        <v>126</v>
      </c>
      <c r="N58" s="71">
        <v>12120</v>
      </c>
      <c r="O58" s="20">
        <v>145723</v>
      </c>
      <c r="P58" s="39">
        <f t="shared" si="2"/>
        <v>12.023349834983499</v>
      </c>
      <c r="Q58" s="85">
        <v>228</v>
      </c>
      <c r="R58" s="96">
        <v>137</v>
      </c>
      <c r="S58" s="42">
        <v>12735</v>
      </c>
      <c r="T58" s="113">
        <v>118457</v>
      </c>
      <c r="U58" s="44">
        <f t="shared" si="3"/>
        <v>9.301688260698862</v>
      </c>
      <c r="V58" s="85">
        <v>247</v>
      </c>
      <c r="W58" s="96">
        <v>149</v>
      </c>
      <c r="X58" s="46">
        <v>13251</v>
      </c>
      <c r="Y58" s="17">
        <v>141103</v>
      </c>
      <c r="Z58" s="49">
        <f t="shared" si="4"/>
        <v>10.648479360048299</v>
      </c>
      <c r="AA58" s="85">
        <v>245</v>
      </c>
      <c r="AB58" s="96">
        <v>149</v>
      </c>
      <c r="AC58" s="50">
        <v>13776</v>
      </c>
      <c r="AD58" s="21">
        <v>103512</v>
      </c>
      <c r="AE58" s="51">
        <f t="shared" si="5"/>
        <v>7.513937282229965</v>
      </c>
      <c r="AF58" s="85">
        <v>261</v>
      </c>
      <c r="AG58" s="96">
        <v>158</v>
      </c>
      <c r="AH58" s="120">
        <f t="shared" si="6"/>
        <v>74148</v>
      </c>
      <c r="AI58" s="121">
        <f t="shared" si="7"/>
        <v>907443</v>
      </c>
      <c r="AJ58" s="32">
        <f t="shared" si="8"/>
        <v>12.238266709823597</v>
      </c>
      <c r="AK58" s="85">
        <v>234</v>
      </c>
      <c r="AL58" s="96">
        <v>143</v>
      </c>
      <c r="AM58" s="54"/>
      <c r="AN58" s="54">
        <v>55</v>
      </c>
    </row>
    <row r="59" spans="1:50" ht="15.75" customHeight="1" x14ac:dyDescent="0.2">
      <c r="A59" s="85">
        <v>12</v>
      </c>
      <c r="B59" s="15" t="s">
        <v>101</v>
      </c>
      <c r="C59" s="15" t="s">
        <v>100</v>
      </c>
      <c r="D59" s="72">
        <v>3616</v>
      </c>
      <c r="E59" s="18">
        <v>27932</v>
      </c>
      <c r="F59" s="32">
        <f t="shared" si="0"/>
        <v>7.7245575221238942</v>
      </c>
      <c r="G59" s="85">
        <v>245</v>
      </c>
      <c r="H59" s="96">
        <v>147</v>
      </c>
      <c r="I59" s="71">
        <v>4024</v>
      </c>
      <c r="J59" s="19">
        <v>16918</v>
      </c>
      <c r="K59" s="37">
        <f t="shared" si="1"/>
        <v>4.2042743538767393</v>
      </c>
      <c r="L59" s="85">
        <v>268</v>
      </c>
      <c r="M59" s="96">
        <v>162</v>
      </c>
      <c r="N59" s="71">
        <v>4198</v>
      </c>
      <c r="O59" s="20">
        <v>6262</v>
      </c>
      <c r="P59" s="39">
        <f t="shared" si="2"/>
        <v>1.4916626965221533</v>
      </c>
      <c r="Q59" s="85">
        <v>293</v>
      </c>
      <c r="R59" s="96">
        <v>181</v>
      </c>
      <c r="S59" s="42">
        <v>4500</v>
      </c>
      <c r="T59" s="113">
        <v>203348</v>
      </c>
      <c r="U59" s="44">
        <f t="shared" si="3"/>
        <v>45.188444444444443</v>
      </c>
      <c r="V59" s="96">
        <v>93</v>
      </c>
      <c r="W59" s="96">
        <v>66</v>
      </c>
      <c r="X59" s="46">
        <v>4640</v>
      </c>
      <c r="Y59" s="17">
        <v>7145</v>
      </c>
      <c r="Z59" s="49">
        <f t="shared" si="4"/>
        <v>1.5398706896551724</v>
      </c>
      <c r="AA59" s="85">
        <v>297</v>
      </c>
      <c r="AB59" s="96">
        <v>183</v>
      </c>
      <c r="AC59" s="50">
        <v>4716</v>
      </c>
      <c r="AD59" s="21">
        <v>2065</v>
      </c>
      <c r="AE59" s="51">
        <f t="shared" si="5"/>
        <v>0.43787107718405427</v>
      </c>
      <c r="AF59" s="85">
        <v>300</v>
      </c>
      <c r="AG59" s="96">
        <v>186</v>
      </c>
      <c r="AH59" s="120">
        <f t="shared" si="6"/>
        <v>25694</v>
      </c>
      <c r="AI59" s="121">
        <f t="shared" si="7"/>
        <v>263670</v>
      </c>
      <c r="AJ59" s="32">
        <f t="shared" si="8"/>
        <v>10.2619288549856</v>
      </c>
      <c r="AK59" s="85">
        <v>249</v>
      </c>
      <c r="AL59" s="96">
        <v>150</v>
      </c>
      <c r="AM59" s="54"/>
      <c r="AN59" s="54">
        <v>56</v>
      </c>
      <c r="AP59" s="30"/>
      <c r="AQ59" s="30"/>
      <c r="AR59" s="30"/>
      <c r="AS59" s="30"/>
      <c r="AT59" s="30"/>
      <c r="AU59" s="30"/>
      <c r="AV59" s="30"/>
      <c r="AW59" s="30"/>
      <c r="AX59" s="30"/>
    </row>
    <row r="60" spans="1:50" s="80" customFormat="1" ht="15.75" customHeight="1" x14ac:dyDescent="0.15">
      <c r="A60" s="85">
        <v>12</v>
      </c>
      <c r="B60" s="15" t="s">
        <v>24</v>
      </c>
      <c r="C60" s="15" t="s">
        <v>109</v>
      </c>
      <c r="D60" s="72">
        <v>3876</v>
      </c>
      <c r="E60" s="18">
        <v>330842</v>
      </c>
      <c r="F60" s="32">
        <f t="shared" si="0"/>
        <v>85.356553147574814</v>
      </c>
      <c r="G60" s="96">
        <v>22</v>
      </c>
      <c r="H60" s="96">
        <v>16</v>
      </c>
      <c r="I60" s="71">
        <v>3874</v>
      </c>
      <c r="J60" s="19">
        <v>308693</v>
      </c>
      <c r="K60" s="37">
        <f t="shared" si="1"/>
        <v>79.683273102736194</v>
      </c>
      <c r="L60" s="96">
        <v>36</v>
      </c>
      <c r="M60" s="96">
        <v>26</v>
      </c>
      <c r="N60" s="71">
        <v>3877</v>
      </c>
      <c r="O60" s="20">
        <v>659794</v>
      </c>
      <c r="P60" s="39">
        <f t="shared" si="2"/>
        <v>170.18158369873615</v>
      </c>
      <c r="Q60" s="96">
        <v>2</v>
      </c>
      <c r="R60" s="96">
        <v>2</v>
      </c>
      <c r="S60" s="42">
        <v>3960</v>
      </c>
      <c r="T60" s="113">
        <v>666267</v>
      </c>
      <c r="U60" s="44">
        <f t="shared" si="3"/>
        <v>168.24924242424242</v>
      </c>
      <c r="V60" s="96">
        <v>3</v>
      </c>
      <c r="W60" s="96">
        <v>3</v>
      </c>
      <c r="X60" s="46">
        <v>3973</v>
      </c>
      <c r="Y60" s="17">
        <v>739222</v>
      </c>
      <c r="Z60" s="49">
        <f t="shared" si="4"/>
        <v>186.06141454820036</v>
      </c>
      <c r="AA60" s="96">
        <v>5</v>
      </c>
      <c r="AB60" s="96">
        <v>4</v>
      </c>
      <c r="AC60" s="50">
        <v>4109</v>
      </c>
      <c r="AD60" s="21">
        <v>545168</v>
      </c>
      <c r="AE60" s="51">
        <f t="shared" si="5"/>
        <v>132.67656364078852</v>
      </c>
      <c r="AF60" s="96">
        <v>14</v>
      </c>
      <c r="AG60" s="96">
        <v>11</v>
      </c>
      <c r="AH60" s="120">
        <f t="shared" si="6"/>
        <v>23669</v>
      </c>
      <c r="AI60" s="121">
        <f t="shared" si="7"/>
        <v>3249986</v>
      </c>
      <c r="AJ60" s="32">
        <f t="shared" si="8"/>
        <v>137.30981452532848</v>
      </c>
      <c r="AK60" s="96">
        <v>5</v>
      </c>
      <c r="AL60" s="96">
        <v>4</v>
      </c>
      <c r="AM60" s="54"/>
      <c r="AN60" s="54">
        <v>57</v>
      </c>
    </row>
    <row r="61" spans="1:50" ht="15.75" customHeight="1" x14ac:dyDescent="0.2">
      <c r="A61" s="85">
        <v>12</v>
      </c>
      <c r="B61" s="15" t="s">
        <v>10</v>
      </c>
      <c r="C61" s="15" t="s">
        <v>173</v>
      </c>
      <c r="D61" s="72">
        <v>1934</v>
      </c>
      <c r="E61" s="18">
        <v>107163</v>
      </c>
      <c r="F61" s="32">
        <f t="shared" si="0"/>
        <v>55.410031023784903</v>
      </c>
      <c r="G61" s="96">
        <v>62</v>
      </c>
      <c r="H61" s="96">
        <v>40</v>
      </c>
      <c r="I61" s="71">
        <v>1961</v>
      </c>
      <c r="J61" s="19">
        <v>115292</v>
      </c>
      <c r="K61" s="37">
        <f t="shared" si="1"/>
        <v>58.79245283018868</v>
      </c>
      <c r="L61" s="96">
        <v>62</v>
      </c>
      <c r="M61" s="96">
        <v>44</v>
      </c>
      <c r="N61" s="71">
        <v>1981</v>
      </c>
      <c r="O61" s="20">
        <v>135774</v>
      </c>
      <c r="P61" s="39">
        <f t="shared" si="2"/>
        <v>68.538112064613827</v>
      </c>
      <c r="Q61" s="96">
        <v>39</v>
      </c>
      <c r="R61" s="96">
        <v>30</v>
      </c>
      <c r="S61" s="42">
        <v>2035</v>
      </c>
      <c r="T61" s="113">
        <v>127888</v>
      </c>
      <c r="U61" s="44">
        <f t="shared" si="3"/>
        <v>62.844226044226048</v>
      </c>
      <c r="V61" s="96">
        <v>47</v>
      </c>
      <c r="W61" s="96">
        <v>35</v>
      </c>
      <c r="X61" s="46">
        <v>2039</v>
      </c>
      <c r="Y61" s="17">
        <v>128987</v>
      </c>
      <c r="Z61" s="49">
        <f t="shared" si="4"/>
        <v>63.259931338891612</v>
      </c>
      <c r="AA61" s="96">
        <v>64</v>
      </c>
      <c r="AB61" s="96">
        <v>47</v>
      </c>
      <c r="AC61" s="50">
        <v>2052</v>
      </c>
      <c r="AD61" s="21">
        <v>121766</v>
      </c>
      <c r="AE61" s="51">
        <f t="shared" si="5"/>
        <v>59.340155945419106</v>
      </c>
      <c r="AF61" s="96">
        <v>68</v>
      </c>
      <c r="AG61" s="96">
        <v>50</v>
      </c>
      <c r="AH61" s="120">
        <f t="shared" si="6"/>
        <v>12002</v>
      </c>
      <c r="AI61" s="121">
        <f t="shared" si="7"/>
        <v>736870</v>
      </c>
      <c r="AJ61" s="32">
        <f t="shared" si="8"/>
        <v>61.395600733211133</v>
      </c>
      <c r="AK61" s="96">
        <v>60</v>
      </c>
      <c r="AL61" s="96">
        <v>45</v>
      </c>
      <c r="AM61" s="54"/>
      <c r="AN61" s="54">
        <v>58</v>
      </c>
      <c r="AP61" s="30"/>
      <c r="AQ61" s="30"/>
      <c r="AR61" s="30"/>
      <c r="AS61" s="30"/>
      <c r="AT61" s="30"/>
      <c r="AU61" s="30"/>
      <c r="AV61" s="30"/>
      <c r="AW61" s="30"/>
      <c r="AX61" s="30"/>
    </row>
    <row r="62" spans="1:50" ht="15.75" customHeight="1" x14ac:dyDescent="0.2">
      <c r="A62" s="85">
        <v>12</v>
      </c>
      <c r="B62" s="15" t="s">
        <v>2703</v>
      </c>
      <c r="C62" s="15" t="s">
        <v>192</v>
      </c>
      <c r="D62" s="72">
        <v>3967</v>
      </c>
      <c r="E62" s="18">
        <v>45816</v>
      </c>
      <c r="F62" s="32">
        <f t="shared" si="0"/>
        <v>11.54928157297706</v>
      </c>
      <c r="G62" s="96">
        <v>225</v>
      </c>
      <c r="H62" s="96">
        <v>135</v>
      </c>
      <c r="I62" s="71">
        <v>3978</v>
      </c>
      <c r="J62" s="19">
        <v>101489</v>
      </c>
      <c r="K62" s="37">
        <f t="shared" si="1"/>
        <v>25.512569130216189</v>
      </c>
      <c r="L62" s="96">
        <v>154</v>
      </c>
      <c r="M62" s="96">
        <v>102</v>
      </c>
      <c r="N62" s="71">
        <v>4114</v>
      </c>
      <c r="O62" s="20">
        <v>102923</v>
      </c>
      <c r="P62" s="39">
        <f t="shared" si="2"/>
        <v>25.017744287797765</v>
      </c>
      <c r="Q62" s="96">
        <v>157</v>
      </c>
      <c r="R62" s="96">
        <v>101</v>
      </c>
      <c r="S62" s="42">
        <v>4268</v>
      </c>
      <c r="T62" s="113">
        <v>126572</v>
      </c>
      <c r="U62" s="44">
        <f t="shared" si="3"/>
        <v>29.656044985941893</v>
      </c>
      <c r="V62" s="96">
        <v>146</v>
      </c>
      <c r="W62" s="96">
        <v>95</v>
      </c>
      <c r="X62" s="46">
        <v>4612</v>
      </c>
      <c r="Y62" s="17">
        <v>116631</v>
      </c>
      <c r="Z62" s="49">
        <f t="shared" si="4"/>
        <v>25.288594969644407</v>
      </c>
      <c r="AA62" s="96">
        <v>172</v>
      </c>
      <c r="AB62" s="96">
        <v>112</v>
      </c>
      <c r="AC62" s="50">
        <v>5050</v>
      </c>
      <c r="AD62" s="21">
        <v>60477</v>
      </c>
      <c r="AE62" s="51">
        <f t="shared" si="5"/>
        <v>11.975643564356435</v>
      </c>
      <c r="AF62" s="85">
        <v>237</v>
      </c>
      <c r="AG62" s="96">
        <v>146</v>
      </c>
      <c r="AH62" s="120">
        <f t="shared" si="6"/>
        <v>25989</v>
      </c>
      <c r="AI62" s="121">
        <f t="shared" si="7"/>
        <v>553908</v>
      </c>
      <c r="AJ62" s="32">
        <f t="shared" si="8"/>
        <v>21.313170956943321</v>
      </c>
      <c r="AK62" s="96">
        <v>186</v>
      </c>
      <c r="AL62" s="96">
        <v>118</v>
      </c>
      <c r="AM62" s="54"/>
      <c r="AN62" s="54">
        <v>59</v>
      </c>
      <c r="AP62" s="30"/>
      <c r="AQ62" s="30"/>
      <c r="AR62" s="30"/>
      <c r="AS62" s="30"/>
      <c r="AT62" s="30"/>
      <c r="AU62" s="30"/>
      <c r="AV62" s="30"/>
      <c r="AW62" s="30"/>
      <c r="AX62" s="30"/>
    </row>
    <row r="63" spans="1:50" s="80" customFormat="1" ht="15.75" customHeight="1" x14ac:dyDescent="0.15">
      <c r="A63" s="85">
        <v>12</v>
      </c>
      <c r="B63" s="15" t="s">
        <v>17</v>
      </c>
      <c r="C63" s="15" t="s">
        <v>235</v>
      </c>
      <c r="D63" s="72">
        <v>17380</v>
      </c>
      <c r="E63" s="18">
        <v>1545409</v>
      </c>
      <c r="F63" s="32">
        <f t="shared" si="0"/>
        <v>88.918814729574223</v>
      </c>
      <c r="G63" s="96">
        <v>19</v>
      </c>
      <c r="H63" s="96">
        <v>14</v>
      </c>
      <c r="I63" s="71">
        <v>18082</v>
      </c>
      <c r="J63" s="19">
        <v>1506663</v>
      </c>
      <c r="K63" s="37">
        <f t="shared" si="1"/>
        <v>83.323913283928775</v>
      </c>
      <c r="L63" s="96">
        <v>31</v>
      </c>
      <c r="M63" s="96">
        <v>22</v>
      </c>
      <c r="N63" s="71">
        <v>18758</v>
      </c>
      <c r="O63" s="20">
        <v>1548269</v>
      </c>
      <c r="P63" s="39">
        <f t="shared" si="2"/>
        <v>82.539129971212276</v>
      </c>
      <c r="Q63" s="96">
        <v>26</v>
      </c>
      <c r="R63" s="96">
        <v>22</v>
      </c>
      <c r="S63" s="42">
        <v>20240</v>
      </c>
      <c r="T63" s="113">
        <v>1254856</v>
      </c>
      <c r="U63" s="44">
        <f t="shared" si="3"/>
        <v>61.998814229249014</v>
      </c>
      <c r="V63" s="96">
        <v>51</v>
      </c>
      <c r="W63" s="96">
        <v>39</v>
      </c>
      <c r="X63" s="46">
        <v>21548</v>
      </c>
      <c r="Y63" s="17">
        <v>1119755</v>
      </c>
      <c r="Z63" s="49">
        <f t="shared" si="4"/>
        <v>51.965611657694453</v>
      </c>
      <c r="AA63" s="96">
        <v>81</v>
      </c>
      <c r="AB63" s="96">
        <v>59</v>
      </c>
      <c r="AC63" s="50">
        <v>22550</v>
      </c>
      <c r="AD63" s="21">
        <v>1105591</v>
      </c>
      <c r="AE63" s="51">
        <f t="shared" si="5"/>
        <v>49.028425720620845</v>
      </c>
      <c r="AF63" s="96">
        <v>89</v>
      </c>
      <c r="AG63" s="96">
        <v>63</v>
      </c>
      <c r="AH63" s="120">
        <f t="shared" si="6"/>
        <v>118558</v>
      </c>
      <c r="AI63" s="121">
        <f t="shared" si="7"/>
        <v>8080543</v>
      </c>
      <c r="AJ63" s="32">
        <f t="shared" si="8"/>
        <v>68.156876802915022</v>
      </c>
      <c r="AK63" s="96">
        <v>42</v>
      </c>
      <c r="AL63" s="96">
        <v>32</v>
      </c>
      <c r="AM63" s="54"/>
      <c r="AN63" s="54">
        <v>60</v>
      </c>
    </row>
    <row r="64" spans="1:50" ht="15.75" customHeight="1" x14ac:dyDescent="0.2">
      <c r="A64" s="85">
        <v>12</v>
      </c>
      <c r="B64" s="15" t="s">
        <v>2703</v>
      </c>
      <c r="C64" s="15" t="s">
        <v>337</v>
      </c>
      <c r="D64" s="72">
        <v>1549</v>
      </c>
      <c r="E64" s="18">
        <v>155083</v>
      </c>
      <c r="F64" s="32">
        <f t="shared" si="0"/>
        <v>100.11814073595869</v>
      </c>
      <c r="G64" s="96">
        <v>11</v>
      </c>
      <c r="H64" s="96">
        <v>8</v>
      </c>
      <c r="I64" s="71">
        <v>1765</v>
      </c>
      <c r="J64" s="19">
        <v>278629</v>
      </c>
      <c r="K64" s="37">
        <f t="shared" si="1"/>
        <v>157.86345609065157</v>
      </c>
      <c r="L64" s="96">
        <v>2</v>
      </c>
      <c r="M64" s="96">
        <v>2</v>
      </c>
      <c r="N64" s="71">
        <v>2048</v>
      </c>
      <c r="O64" s="20">
        <v>241742</v>
      </c>
      <c r="P64" s="39">
        <f t="shared" si="2"/>
        <v>118.0380859375</v>
      </c>
      <c r="Q64" s="96">
        <v>9</v>
      </c>
      <c r="R64" s="96">
        <v>8</v>
      </c>
      <c r="S64" s="42">
        <v>2188</v>
      </c>
      <c r="T64" s="113">
        <v>235357</v>
      </c>
      <c r="U64" s="44">
        <f t="shared" si="3"/>
        <v>107.56718464351006</v>
      </c>
      <c r="V64" s="96">
        <v>15</v>
      </c>
      <c r="W64" s="96">
        <v>13</v>
      </c>
      <c r="X64" s="48">
        <v>2269</v>
      </c>
      <c r="Y64" s="17">
        <v>237395</v>
      </c>
      <c r="Z64" s="49">
        <f t="shared" si="4"/>
        <v>104.6253856324372</v>
      </c>
      <c r="AA64" s="96">
        <v>17</v>
      </c>
      <c r="AB64" s="96">
        <v>13</v>
      </c>
      <c r="AC64" s="50">
        <f>1875+546</f>
        <v>2421</v>
      </c>
      <c r="AD64" s="21">
        <v>218127</v>
      </c>
      <c r="AE64" s="51">
        <f t="shared" si="5"/>
        <v>90.097893432465924</v>
      </c>
      <c r="AF64" s="96">
        <v>30</v>
      </c>
      <c r="AG64" s="96">
        <v>24</v>
      </c>
      <c r="AH64" s="120">
        <f t="shared" si="6"/>
        <v>12240</v>
      </c>
      <c r="AI64" s="121">
        <f t="shared" si="7"/>
        <v>1366333</v>
      </c>
      <c r="AJ64" s="32">
        <f t="shared" si="8"/>
        <v>111.62851307189543</v>
      </c>
      <c r="AK64" s="96">
        <v>11</v>
      </c>
      <c r="AL64" s="96">
        <v>9</v>
      </c>
      <c r="AM64" s="54"/>
      <c r="AN64" s="54">
        <v>61</v>
      </c>
      <c r="AP64" s="30"/>
      <c r="AQ64" s="30"/>
      <c r="AR64" s="30"/>
      <c r="AS64" s="30"/>
      <c r="AT64" s="30"/>
      <c r="AU64" s="30"/>
      <c r="AV64" s="30"/>
      <c r="AW64" s="30"/>
      <c r="AX64" s="30"/>
    </row>
    <row r="65" spans="1:50" ht="15.75" customHeight="1" x14ac:dyDescent="0.2">
      <c r="A65" s="85">
        <v>12</v>
      </c>
      <c r="B65" s="15" t="s">
        <v>2740</v>
      </c>
      <c r="C65" s="15" t="s">
        <v>358</v>
      </c>
      <c r="D65" s="72">
        <v>8099</v>
      </c>
      <c r="E65" s="18">
        <v>233848</v>
      </c>
      <c r="F65" s="32">
        <f t="shared" si="0"/>
        <v>28.873688109643165</v>
      </c>
      <c r="G65" s="96">
        <v>138</v>
      </c>
      <c r="H65" s="96">
        <v>92</v>
      </c>
      <c r="I65" s="71">
        <v>8178</v>
      </c>
      <c r="J65" s="19">
        <v>233067</v>
      </c>
      <c r="K65" s="37">
        <f t="shared" si="1"/>
        <v>28.499266324284665</v>
      </c>
      <c r="L65" s="96">
        <v>145</v>
      </c>
      <c r="M65" s="96">
        <v>95</v>
      </c>
      <c r="N65" s="71">
        <v>8336</v>
      </c>
      <c r="O65" s="20">
        <v>238953</v>
      </c>
      <c r="P65" s="39">
        <f t="shared" si="2"/>
        <v>28.665187140115162</v>
      </c>
      <c r="Q65" s="96">
        <v>143</v>
      </c>
      <c r="R65" s="96">
        <v>92</v>
      </c>
      <c r="S65" s="42">
        <v>8599</v>
      </c>
      <c r="T65" s="113">
        <v>301709</v>
      </c>
      <c r="U65" s="44">
        <f t="shared" si="3"/>
        <v>35.086521688568439</v>
      </c>
      <c r="V65" s="96">
        <v>117</v>
      </c>
      <c r="W65" s="96">
        <v>79</v>
      </c>
      <c r="X65" s="46">
        <v>8942</v>
      </c>
      <c r="Y65" s="17">
        <v>277183</v>
      </c>
      <c r="Z65" s="49">
        <f t="shared" si="4"/>
        <v>30.99787519570566</v>
      </c>
      <c r="AA65" s="96">
        <v>146</v>
      </c>
      <c r="AB65" s="96">
        <v>94</v>
      </c>
      <c r="AC65" s="50">
        <v>9192</v>
      </c>
      <c r="AD65" s="21">
        <v>423738</v>
      </c>
      <c r="AE65" s="51">
        <f t="shared" si="5"/>
        <v>46.098563968668408</v>
      </c>
      <c r="AF65" s="96">
        <v>99</v>
      </c>
      <c r="AG65" s="96">
        <v>69</v>
      </c>
      <c r="AH65" s="120">
        <f t="shared" si="6"/>
        <v>51346</v>
      </c>
      <c r="AI65" s="121">
        <f t="shared" si="7"/>
        <v>1708498</v>
      </c>
      <c r="AJ65" s="32">
        <f t="shared" si="8"/>
        <v>33.274218050091534</v>
      </c>
      <c r="AK65" s="96">
        <v>137</v>
      </c>
      <c r="AL65" s="96">
        <v>86</v>
      </c>
      <c r="AM65" s="54"/>
      <c r="AN65" s="54">
        <v>62</v>
      </c>
      <c r="AP65" s="30"/>
      <c r="AQ65" s="30"/>
      <c r="AR65" s="30"/>
      <c r="AS65" s="30"/>
      <c r="AT65" s="30"/>
      <c r="AU65" s="30"/>
      <c r="AV65" s="30"/>
      <c r="AW65" s="30"/>
      <c r="AX65" s="30"/>
    </row>
    <row r="66" spans="1:50" ht="15.75" customHeight="1" x14ac:dyDescent="0.2">
      <c r="A66" s="85">
        <v>12</v>
      </c>
      <c r="B66" s="15" t="s">
        <v>2703</v>
      </c>
      <c r="C66" s="15" t="s">
        <v>533</v>
      </c>
      <c r="D66" s="72">
        <v>8397</v>
      </c>
      <c r="E66" s="18">
        <v>815691</v>
      </c>
      <c r="F66" s="32">
        <f t="shared" si="0"/>
        <v>97.140764558770996</v>
      </c>
      <c r="G66" s="96">
        <v>13</v>
      </c>
      <c r="H66" s="96">
        <v>10</v>
      </c>
      <c r="I66" s="71">
        <v>8839</v>
      </c>
      <c r="J66" s="19">
        <v>698032</v>
      </c>
      <c r="K66" s="37">
        <f t="shared" si="1"/>
        <v>78.97182939246521</v>
      </c>
      <c r="L66" s="96">
        <v>38</v>
      </c>
      <c r="M66" s="96">
        <v>28</v>
      </c>
      <c r="N66" s="71">
        <v>9776</v>
      </c>
      <c r="O66" s="20">
        <v>808166</v>
      </c>
      <c r="P66" s="39">
        <f t="shared" si="2"/>
        <v>82.66837152209493</v>
      </c>
      <c r="Q66" s="96">
        <v>24</v>
      </c>
      <c r="R66" s="96">
        <v>20</v>
      </c>
      <c r="S66" s="42">
        <v>10211</v>
      </c>
      <c r="T66" s="113">
        <v>1288650</v>
      </c>
      <c r="U66" s="44">
        <f t="shared" si="3"/>
        <v>126.20213495250221</v>
      </c>
      <c r="V66" s="96">
        <v>10</v>
      </c>
      <c r="W66" s="96">
        <v>9</v>
      </c>
      <c r="X66" s="46">
        <v>10662</v>
      </c>
      <c r="Y66" s="17">
        <v>1646579</v>
      </c>
      <c r="Z66" s="49">
        <f t="shared" si="4"/>
        <v>154.43434627649597</v>
      </c>
      <c r="AA66" s="96">
        <v>7</v>
      </c>
      <c r="AB66" s="96">
        <v>6</v>
      </c>
      <c r="AC66" s="50">
        <v>11136</v>
      </c>
      <c r="AD66" s="21">
        <v>1500727</v>
      </c>
      <c r="AE66" s="51">
        <f t="shared" si="5"/>
        <v>134.76355962643677</v>
      </c>
      <c r="AF66" s="96">
        <v>13</v>
      </c>
      <c r="AG66" s="96">
        <v>10</v>
      </c>
      <c r="AH66" s="120">
        <f t="shared" si="6"/>
        <v>59021</v>
      </c>
      <c r="AI66" s="121">
        <f t="shared" si="7"/>
        <v>6757845</v>
      </c>
      <c r="AJ66" s="32">
        <f t="shared" si="8"/>
        <v>114.49899188424459</v>
      </c>
      <c r="AK66" s="96">
        <v>9</v>
      </c>
      <c r="AL66" s="96">
        <v>7</v>
      </c>
      <c r="AM66" s="54"/>
      <c r="AN66" s="54">
        <v>63</v>
      </c>
      <c r="AP66" s="30"/>
      <c r="AQ66" s="30"/>
      <c r="AR66" s="30"/>
      <c r="AS66" s="30"/>
      <c r="AT66" s="30"/>
      <c r="AU66" s="30"/>
      <c r="AV66" s="30"/>
      <c r="AW66" s="30"/>
      <c r="AX66" s="30"/>
    </row>
    <row r="67" spans="1:50" ht="15.75" customHeight="1" x14ac:dyDescent="0.2">
      <c r="A67" s="85">
        <v>12</v>
      </c>
      <c r="B67" s="15" t="s">
        <v>10</v>
      </c>
      <c r="C67" s="15" t="s">
        <v>571</v>
      </c>
      <c r="D67" s="72">
        <v>1974</v>
      </c>
      <c r="E67" s="18">
        <v>61031</v>
      </c>
      <c r="F67" s="32">
        <f t="shared" si="0"/>
        <v>30.917426545086119</v>
      </c>
      <c r="G67" s="96">
        <v>130</v>
      </c>
      <c r="H67" s="96">
        <v>86</v>
      </c>
      <c r="I67" s="71">
        <v>1990</v>
      </c>
      <c r="J67" s="19">
        <v>46984</v>
      </c>
      <c r="K67" s="37">
        <f t="shared" si="1"/>
        <v>23.610050251256283</v>
      </c>
      <c r="L67" s="96">
        <v>162</v>
      </c>
      <c r="M67" s="96">
        <v>104</v>
      </c>
      <c r="N67" s="71">
        <v>2008</v>
      </c>
      <c r="O67" s="20">
        <v>68999</v>
      </c>
      <c r="P67" s="39">
        <f t="shared" si="2"/>
        <v>34.362051792828687</v>
      </c>
      <c r="Q67" s="96">
        <v>117</v>
      </c>
      <c r="R67" s="96">
        <v>76</v>
      </c>
      <c r="S67" s="42">
        <v>2040</v>
      </c>
      <c r="T67" s="113">
        <v>49098</v>
      </c>
      <c r="U67" s="44">
        <f t="shared" si="3"/>
        <v>24.067647058823528</v>
      </c>
      <c r="V67" s="96">
        <v>169</v>
      </c>
      <c r="W67" s="96">
        <v>108</v>
      </c>
      <c r="X67" s="46">
        <v>2048</v>
      </c>
      <c r="Y67" s="17">
        <v>41885</v>
      </c>
      <c r="Z67" s="49">
        <f t="shared" si="4"/>
        <v>20.45166015625</v>
      </c>
      <c r="AA67" s="96">
        <v>188</v>
      </c>
      <c r="AB67" s="96">
        <v>120</v>
      </c>
      <c r="AC67" s="50">
        <v>2047</v>
      </c>
      <c r="AD67" s="21">
        <v>47048</v>
      </c>
      <c r="AE67" s="51">
        <f t="shared" si="5"/>
        <v>22.983878847093308</v>
      </c>
      <c r="AF67" s="96">
        <v>182</v>
      </c>
      <c r="AG67" s="96">
        <v>117</v>
      </c>
      <c r="AH67" s="120">
        <f t="shared" si="6"/>
        <v>12107</v>
      </c>
      <c r="AI67" s="121">
        <f t="shared" si="7"/>
        <v>315045</v>
      </c>
      <c r="AJ67" s="32">
        <f t="shared" si="8"/>
        <v>26.021722970182537</v>
      </c>
      <c r="AK67" s="96">
        <v>165</v>
      </c>
      <c r="AL67" s="96">
        <v>105</v>
      </c>
      <c r="AM67" s="54"/>
      <c r="AN67" s="54">
        <v>64</v>
      </c>
      <c r="AP67" s="30"/>
      <c r="AQ67" s="30"/>
      <c r="AR67" s="30"/>
      <c r="AS67" s="30"/>
      <c r="AT67" s="30"/>
      <c r="AU67" s="30"/>
      <c r="AV67" s="30"/>
      <c r="AW67" s="30"/>
      <c r="AX67" s="30"/>
    </row>
    <row r="68" spans="1:50" s="80" customFormat="1" ht="15.75" customHeight="1" x14ac:dyDescent="0.15">
      <c r="A68" s="85">
        <v>12</v>
      </c>
      <c r="B68" s="15" t="s">
        <v>169</v>
      </c>
      <c r="C68" s="15" t="s">
        <v>574</v>
      </c>
      <c r="D68" s="72">
        <v>12054</v>
      </c>
      <c r="E68" s="18">
        <v>415233</v>
      </c>
      <c r="F68" s="32">
        <f t="shared" ref="F68:F131" si="10">E68/D68</f>
        <v>34.447735191637634</v>
      </c>
      <c r="G68" s="96">
        <v>114</v>
      </c>
      <c r="H68" s="96">
        <v>76</v>
      </c>
      <c r="I68" s="88">
        <v>12208</v>
      </c>
      <c r="J68" s="19">
        <v>407194</v>
      </c>
      <c r="K68" s="37">
        <f t="shared" si="1"/>
        <v>33.354685452162514</v>
      </c>
      <c r="L68" s="96">
        <v>127</v>
      </c>
      <c r="M68" s="96">
        <v>82</v>
      </c>
      <c r="N68" s="88">
        <v>12429</v>
      </c>
      <c r="O68" s="20">
        <v>447395</v>
      </c>
      <c r="P68" s="39">
        <f t="shared" ref="P68:P131" si="11">O68/N68</f>
        <v>35.996057607208947</v>
      </c>
      <c r="Q68" s="96">
        <v>113</v>
      </c>
      <c r="R68" s="96">
        <v>75</v>
      </c>
      <c r="S68" s="90">
        <v>12489</v>
      </c>
      <c r="T68" s="114">
        <v>351690</v>
      </c>
      <c r="U68" s="44">
        <f t="shared" ref="U68:U131" si="12">T68/S68</f>
        <v>28.159980783089118</v>
      </c>
      <c r="V68" s="96">
        <v>152</v>
      </c>
      <c r="W68" s="96">
        <v>99</v>
      </c>
      <c r="X68" s="94">
        <v>12577</v>
      </c>
      <c r="Y68" s="17">
        <v>630287</v>
      </c>
      <c r="Z68" s="49">
        <f t="shared" ref="Z68:Z131" si="13">Y68/X68</f>
        <v>50.11425618191938</v>
      </c>
      <c r="AA68" s="96">
        <v>88</v>
      </c>
      <c r="AB68" s="96">
        <v>61</v>
      </c>
      <c r="AC68" s="70">
        <v>12817</v>
      </c>
      <c r="AD68" s="21">
        <v>512389</v>
      </c>
      <c r="AE68" s="51">
        <f t="shared" ref="AE68:AE131" si="14">AD68/AC68</f>
        <v>39.977295779043459</v>
      </c>
      <c r="AF68" s="96">
        <v>119</v>
      </c>
      <c r="AG68" s="96">
        <v>78</v>
      </c>
      <c r="AH68" s="121">
        <f t="shared" ref="AH68:AH131" si="15">D68+I68+N68+S68+X68+AC68</f>
        <v>74574</v>
      </c>
      <c r="AI68" s="121">
        <f t="shared" ref="AI68:AI131" si="16">E68+J68+O68+T68+Y68+AD68</f>
        <v>2764188</v>
      </c>
      <c r="AJ68" s="32">
        <f t="shared" ref="AJ68:AJ131" si="17">AI68/AH68</f>
        <v>37.066377021482019</v>
      </c>
      <c r="AK68" s="96">
        <v>119</v>
      </c>
      <c r="AL68" s="96">
        <v>78</v>
      </c>
      <c r="AM68" s="54"/>
      <c r="AN68" s="54">
        <v>65</v>
      </c>
    </row>
    <row r="69" spans="1:50" ht="15.75" customHeight="1" x14ac:dyDescent="0.2">
      <c r="A69" s="85">
        <v>12</v>
      </c>
      <c r="B69" s="15" t="s">
        <v>2703</v>
      </c>
      <c r="C69" s="15" t="s">
        <v>601</v>
      </c>
      <c r="D69" s="72">
        <v>6970</v>
      </c>
      <c r="E69" s="18">
        <v>245751</v>
      </c>
      <c r="F69" s="32">
        <f t="shared" si="10"/>
        <v>35.258393113342898</v>
      </c>
      <c r="G69" s="96">
        <v>110</v>
      </c>
      <c r="H69" s="96">
        <v>73</v>
      </c>
      <c r="I69" s="88">
        <v>8210</v>
      </c>
      <c r="J69" s="19">
        <v>304474</v>
      </c>
      <c r="K69" s="37">
        <f t="shared" si="1"/>
        <v>37.0857490864799</v>
      </c>
      <c r="L69" s="96">
        <v>114</v>
      </c>
      <c r="M69" s="96">
        <v>73</v>
      </c>
      <c r="N69" s="88">
        <v>9356</v>
      </c>
      <c r="O69" s="20">
        <v>311028</v>
      </c>
      <c r="P69" s="39">
        <f t="shared" si="11"/>
        <v>33.243693886276183</v>
      </c>
      <c r="Q69" s="96">
        <v>124</v>
      </c>
      <c r="R69" s="96">
        <v>81</v>
      </c>
      <c r="S69" s="90">
        <v>9893</v>
      </c>
      <c r="T69" s="114">
        <v>739556</v>
      </c>
      <c r="U69" s="44">
        <f t="shared" si="12"/>
        <v>74.755483675325991</v>
      </c>
      <c r="V69" s="96">
        <v>35</v>
      </c>
      <c r="W69" s="96">
        <v>29</v>
      </c>
      <c r="X69" s="94">
        <v>10584</v>
      </c>
      <c r="Y69" s="17">
        <v>779465</v>
      </c>
      <c r="Z69" s="49">
        <f t="shared" si="13"/>
        <v>73.64559712773999</v>
      </c>
      <c r="AA69" s="96">
        <v>47</v>
      </c>
      <c r="AB69" s="96">
        <v>38</v>
      </c>
      <c r="AC69" s="70">
        <v>11660</v>
      </c>
      <c r="AD69" s="21">
        <v>827717</v>
      </c>
      <c r="AE69" s="51">
        <f t="shared" si="14"/>
        <v>70.987735849056605</v>
      </c>
      <c r="AF69" s="96">
        <v>51</v>
      </c>
      <c r="AG69" s="96">
        <v>40</v>
      </c>
      <c r="AH69" s="121">
        <f t="shared" si="15"/>
        <v>56673</v>
      </c>
      <c r="AI69" s="121">
        <f t="shared" si="16"/>
        <v>3207991</v>
      </c>
      <c r="AJ69" s="32">
        <f t="shared" si="17"/>
        <v>56.605279409948302</v>
      </c>
      <c r="AK69" s="96">
        <v>72</v>
      </c>
      <c r="AL69" s="96">
        <v>53</v>
      </c>
      <c r="AM69" s="54"/>
      <c r="AN69" s="54">
        <v>66</v>
      </c>
      <c r="AP69" s="30"/>
      <c r="AQ69" s="30"/>
      <c r="AR69" s="30"/>
      <c r="AS69" s="30"/>
      <c r="AT69" s="30"/>
      <c r="AU69" s="30"/>
      <c r="AV69" s="30"/>
      <c r="AW69" s="30"/>
      <c r="AX69" s="30"/>
    </row>
    <row r="70" spans="1:50" ht="15.75" customHeight="1" x14ac:dyDescent="0.2">
      <c r="A70" s="85">
        <v>12</v>
      </c>
      <c r="B70" s="15" t="s">
        <v>271</v>
      </c>
      <c r="C70" s="15" t="s">
        <v>678</v>
      </c>
      <c r="D70" s="72">
        <v>10826</v>
      </c>
      <c r="E70" s="18">
        <v>654549</v>
      </c>
      <c r="F70" s="32">
        <f t="shared" si="10"/>
        <v>60.460835026787365</v>
      </c>
      <c r="G70" s="96">
        <v>55</v>
      </c>
      <c r="H70" s="96">
        <v>34</v>
      </c>
      <c r="I70" s="71">
        <v>11423</v>
      </c>
      <c r="J70" s="19">
        <v>570738</v>
      </c>
      <c r="K70" s="37">
        <f t="shared" si="1"/>
        <v>49.963932417053314</v>
      </c>
      <c r="L70" s="96">
        <v>80</v>
      </c>
      <c r="M70" s="96">
        <v>55</v>
      </c>
      <c r="N70" s="71">
        <v>11690</v>
      </c>
      <c r="O70" s="20">
        <v>678246</v>
      </c>
      <c r="P70" s="39">
        <f t="shared" si="11"/>
        <v>58.019332763045341</v>
      </c>
      <c r="Q70" s="96">
        <v>62</v>
      </c>
      <c r="R70" s="96">
        <v>46</v>
      </c>
      <c r="S70" s="42">
        <v>12216</v>
      </c>
      <c r="T70" s="113">
        <v>950632</v>
      </c>
      <c r="U70" s="44">
        <f t="shared" si="12"/>
        <v>77.818598559266533</v>
      </c>
      <c r="V70" s="96">
        <v>34</v>
      </c>
      <c r="W70" s="96">
        <v>28</v>
      </c>
      <c r="X70" s="46">
        <v>12470</v>
      </c>
      <c r="Y70" s="17">
        <v>911105</v>
      </c>
      <c r="Z70" s="49">
        <f t="shared" si="13"/>
        <v>73.063753007217315</v>
      </c>
      <c r="AA70" s="96">
        <v>48</v>
      </c>
      <c r="AB70" s="96">
        <v>39</v>
      </c>
      <c r="AC70" s="50">
        <v>12679</v>
      </c>
      <c r="AD70" s="21">
        <v>680589</v>
      </c>
      <c r="AE70" s="51">
        <f t="shared" si="14"/>
        <v>53.67844467229277</v>
      </c>
      <c r="AF70" s="96">
        <v>79</v>
      </c>
      <c r="AG70" s="96">
        <v>58</v>
      </c>
      <c r="AH70" s="120">
        <f t="shared" si="15"/>
        <v>71304</v>
      </c>
      <c r="AI70" s="121">
        <f t="shared" si="16"/>
        <v>4445859</v>
      </c>
      <c r="AJ70" s="32">
        <f t="shared" si="17"/>
        <v>62.350765735442614</v>
      </c>
      <c r="AK70" s="96">
        <v>56</v>
      </c>
      <c r="AL70" s="96">
        <v>42</v>
      </c>
      <c r="AM70" s="54"/>
      <c r="AN70" s="54">
        <v>67</v>
      </c>
      <c r="AP70" s="30"/>
      <c r="AQ70" s="30"/>
      <c r="AR70" s="30"/>
      <c r="AS70" s="30"/>
      <c r="AT70" s="30"/>
      <c r="AU70" s="30"/>
      <c r="AV70" s="30"/>
      <c r="AW70" s="30"/>
      <c r="AX70" s="30"/>
    </row>
    <row r="71" spans="1:50" ht="15.75" customHeight="1" x14ac:dyDescent="0.2">
      <c r="A71" s="85">
        <v>12</v>
      </c>
      <c r="B71" s="15" t="s">
        <v>2697</v>
      </c>
      <c r="C71" s="15" t="s">
        <v>850</v>
      </c>
      <c r="D71" s="72">
        <v>2637</v>
      </c>
      <c r="E71" s="18">
        <v>0</v>
      </c>
      <c r="F71" s="32">
        <f t="shared" si="10"/>
        <v>0</v>
      </c>
      <c r="G71" s="85">
        <v>309</v>
      </c>
      <c r="H71" s="96">
        <v>191</v>
      </c>
      <c r="I71" s="88">
        <v>2637</v>
      </c>
      <c r="J71" s="19">
        <v>0</v>
      </c>
      <c r="K71" s="37">
        <v>0</v>
      </c>
      <c r="L71" s="85">
        <v>306</v>
      </c>
      <c r="M71" s="96">
        <v>190</v>
      </c>
      <c r="N71" s="88">
        <v>2637</v>
      </c>
      <c r="O71" s="20">
        <v>0</v>
      </c>
      <c r="P71" s="39">
        <f t="shared" si="11"/>
        <v>0</v>
      </c>
      <c r="Q71" s="85">
        <v>307</v>
      </c>
      <c r="R71" s="96">
        <v>191</v>
      </c>
      <c r="S71" s="90">
        <v>2726</v>
      </c>
      <c r="T71" s="114">
        <v>688883</v>
      </c>
      <c r="U71" s="44">
        <f t="shared" si="12"/>
        <v>252.7083639031548</v>
      </c>
      <c r="V71" s="96">
        <v>2</v>
      </c>
      <c r="W71" s="96">
        <v>2</v>
      </c>
      <c r="X71" s="94">
        <v>2950</v>
      </c>
      <c r="Y71" s="17">
        <v>371158</v>
      </c>
      <c r="Z71" s="49">
        <f t="shared" si="13"/>
        <v>125.81627118644067</v>
      </c>
      <c r="AA71" s="96">
        <v>11</v>
      </c>
      <c r="AB71" s="96">
        <v>10</v>
      </c>
      <c r="AC71" s="70">
        <v>3135</v>
      </c>
      <c r="AD71" s="21">
        <v>514457</v>
      </c>
      <c r="AE71" s="51">
        <f t="shared" si="14"/>
        <v>164.1011164274322</v>
      </c>
      <c r="AF71" s="96">
        <v>8</v>
      </c>
      <c r="AG71" s="96">
        <v>6</v>
      </c>
      <c r="AH71" s="121">
        <f t="shared" si="15"/>
        <v>16722</v>
      </c>
      <c r="AI71" s="121">
        <f t="shared" si="16"/>
        <v>1574498</v>
      </c>
      <c r="AJ71" s="32">
        <f t="shared" si="17"/>
        <v>94.157277837579244</v>
      </c>
      <c r="AK71" s="96">
        <v>17</v>
      </c>
      <c r="AL71" s="96">
        <v>13</v>
      </c>
      <c r="AM71" s="54"/>
      <c r="AN71" s="54">
        <v>68</v>
      </c>
      <c r="AP71" s="30"/>
      <c r="AQ71" s="30"/>
      <c r="AR71" s="30"/>
      <c r="AS71" s="30"/>
      <c r="AT71" s="30"/>
      <c r="AU71" s="30"/>
      <c r="AV71" s="30"/>
      <c r="AW71" s="30"/>
      <c r="AX71" s="30"/>
    </row>
    <row r="72" spans="1:50" ht="15.75" customHeight="1" x14ac:dyDescent="0.2">
      <c r="A72" s="85">
        <v>12</v>
      </c>
      <c r="B72" s="15" t="s">
        <v>118</v>
      </c>
      <c r="C72" s="15" t="s">
        <v>845</v>
      </c>
      <c r="D72" s="72">
        <v>3304</v>
      </c>
      <c r="E72" s="18">
        <v>128074</v>
      </c>
      <c r="F72" s="32">
        <f t="shared" si="10"/>
        <v>38.763317191283292</v>
      </c>
      <c r="G72" s="96">
        <v>100</v>
      </c>
      <c r="H72" s="96">
        <v>65</v>
      </c>
      <c r="I72" s="71">
        <v>3516</v>
      </c>
      <c r="J72" s="19">
        <v>122278</v>
      </c>
      <c r="K72" s="37">
        <f t="shared" si="1"/>
        <v>34.77758816837315</v>
      </c>
      <c r="L72" s="96">
        <v>122</v>
      </c>
      <c r="M72" s="96">
        <v>78</v>
      </c>
      <c r="N72" s="71">
        <v>3609</v>
      </c>
      <c r="O72" s="20">
        <v>114928</v>
      </c>
      <c r="P72" s="39">
        <f t="shared" si="11"/>
        <v>31.844832363535605</v>
      </c>
      <c r="Q72" s="96">
        <v>127</v>
      </c>
      <c r="R72" s="96">
        <v>82</v>
      </c>
      <c r="S72" s="42">
        <v>3752</v>
      </c>
      <c r="T72" s="113">
        <v>119035</v>
      </c>
      <c r="U72" s="44">
        <f t="shared" si="12"/>
        <v>31.725746268656717</v>
      </c>
      <c r="V72" s="96">
        <v>135</v>
      </c>
      <c r="W72" s="96">
        <v>89</v>
      </c>
      <c r="X72" s="46">
        <v>3756</v>
      </c>
      <c r="Y72" s="17">
        <v>126993</v>
      </c>
      <c r="Z72" s="49">
        <f t="shared" si="13"/>
        <v>33.810702875399357</v>
      </c>
      <c r="AA72" s="96">
        <v>136</v>
      </c>
      <c r="AB72" s="96">
        <v>89</v>
      </c>
      <c r="AC72" s="50">
        <v>3760</v>
      </c>
      <c r="AD72" s="21">
        <v>79451</v>
      </c>
      <c r="AE72" s="51">
        <f t="shared" si="14"/>
        <v>21.130585106382977</v>
      </c>
      <c r="AF72" s="96">
        <v>190</v>
      </c>
      <c r="AG72" s="96">
        <v>121</v>
      </c>
      <c r="AH72" s="120">
        <f t="shared" si="15"/>
        <v>21697</v>
      </c>
      <c r="AI72" s="121">
        <f t="shared" si="16"/>
        <v>690759</v>
      </c>
      <c r="AJ72" s="32">
        <f t="shared" si="17"/>
        <v>31.836613356685255</v>
      </c>
      <c r="AK72" s="96">
        <v>144</v>
      </c>
      <c r="AL72" s="96">
        <v>93</v>
      </c>
      <c r="AM72" s="54"/>
      <c r="AN72" s="54">
        <v>69</v>
      </c>
      <c r="AP72" s="30"/>
      <c r="AQ72" s="30"/>
      <c r="AR72" s="30"/>
      <c r="AS72" s="30"/>
      <c r="AT72" s="30"/>
      <c r="AU72" s="30"/>
      <c r="AV72" s="30"/>
      <c r="AW72" s="30"/>
      <c r="AX72" s="30"/>
    </row>
    <row r="73" spans="1:50" s="80" customFormat="1" ht="15.75" customHeight="1" x14ac:dyDescent="0.15">
      <c r="A73" s="85">
        <v>13</v>
      </c>
      <c r="B73" s="15" t="s">
        <v>2703</v>
      </c>
      <c r="C73" s="15" t="s">
        <v>2719</v>
      </c>
      <c r="D73" s="72">
        <v>2714</v>
      </c>
      <c r="E73" s="18">
        <v>106418</v>
      </c>
      <c r="F73" s="32">
        <f t="shared" si="10"/>
        <v>39.210759027266029</v>
      </c>
      <c r="G73" s="96">
        <v>99</v>
      </c>
      <c r="H73" s="96">
        <v>64</v>
      </c>
      <c r="I73" s="88">
        <v>2713</v>
      </c>
      <c r="J73" s="19">
        <v>354838</v>
      </c>
      <c r="K73" s="37">
        <f t="shared" si="1"/>
        <v>130.7917434574272</v>
      </c>
      <c r="L73" s="96">
        <v>9</v>
      </c>
      <c r="M73" s="96">
        <v>6</v>
      </c>
      <c r="N73" s="88">
        <v>2712</v>
      </c>
      <c r="O73" s="20">
        <v>339517</v>
      </c>
      <c r="P73" s="39">
        <f t="shared" si="11"/>
        <v>125.19063421828909</v>
      </c>
      <c r="Q73" s="96">
        <v>6</v>
      </c>
      <c r="R73" s="96">
        <v>5</v>
      </c>
      <c r="S73" s="90">
        <v>2771</v>
      </c>
      <c r="T73" s="114">
        <v>259504</v>
      </c>
      <c r="U73" s="44">
        <f t="shared" si="12"/>
        <v>93.649945867917722</v>
      </c>
      <c r="V73" s="96">
        <v>20</v>
      </c>
      <c r="W73" s="96">
        <v>16</v>
      </c>
      <c r="X73" s="94">
        <v>2895</v>
      </c>
      <c r="Y73" s="17">
        <v>215601</v>
      </c>
      <c r="Z73" s="49">
        <f t="shared" si="13"/>
        <v>74.473575129533685</v>
      </c>
      <c r="AA73" s="96">
        <v>45</v>
      </c>
      <c r="AB73" s="96">
        <v>36</v>
      </c>
      <c r="AC73" s="70">
        <v>2957</v>
      </c>
      <c r="AD73" s="21">
        <v>152406</v>
      </c>
      <c r="AE73" s="51">
        <f t="shared" si="14"/>
        <v>51.540750760906327</v>
      </c>
      <c r="AF73" s="96">
        <v>82</v>
      </c>
      <c r="AG73" s="96">
        <v>59</v>
      </c>
      <c r="AH73" s="121">
        <f t="shared" si="15"/>
        <v>16762</v>
      </c>
      <c r="AI73" s="121">
        <f t="shared" si="16"/>
        <v>1428284</v>
      </c>
      <c r="AJ73" s="32">
        <f t="shared" si="17"/>
        <v>85.209640854313321</v>
      </c>
      <c r="AK73" s="96">
        <v>26</v>
      </c>
      <c r="AL73" s="96">
        <v>22</v>
      </c>
      <c r="AM73" s="54"/>
      <c r="AN73" s="54">
        <v>70</v>
      </c>
    </row>
    <row r="74" spans="1:50" s="80" customFormat="1" ht="15.75" customHeight="1" x14ac:dyDescent="0.15">
      <c r="A74" s="85">
        <v>13</v>
      </c>
      <c r="B74" s="15" t="s">
        <v>111</v>
      </c>
      <c r="C74" s="15" t="s">
        <v>126</v>
      </c>
      <c r="D74" s="72">
        <v>2400</v>
      </c>
      <c r="E74" s="18">
        <v>81459</v>
      </c>
      <c r="F74" s="32">
        <f t="shared" si="10"/>
        <v>33.941249999999997</v>
      </c>
      <c r="G74" s="96">
        <v>117</v>
      </c>
      <c r="H74" s="96">
        <v>79</v>
      </c>
      <c r="I74" s="88">
        <v>2426</v>
      </c>
      <c r="J74" s="19">
        <v>126249</v>
      </c>
      <c r="K74" s="37">
        <f t="shared" si="1"/>
        <v>52.039983511953835</v>
      </c>
      <c r="L74" s="96">
        <v>75</v>
      </c>
      <c r="M74" s="96">
        <v>52</v>
      </c>
      <c r="N74" s="88">
        <v>2444</v>
      </c>
      <c r="O74" s="20">
        <v>9515</v>
      </c>
      <c r="P74" s="39">
        <f t="shared" si="11"/>
        <v>3.8932078559738135</v>
      </c>
      <c r="Q74" s="85">
        <v>268</v>
      </c>
      <c r="R74" s="96">
        <v>163</v>
      </c>
      <c r="S74" s="90">
        <v>2435</v>
      </c>
      <c r="T74" s="114">
        <v>122272</v>
      </c>
      <c r="U74" s="44">
        <f t="shared" si="12"/>
        <v>50.214373716632444</v>
      </c>
      <c r="V74" s="96">
        <v>77</v>
      </c>
      <c r="W74" s="96">
        <v>57</v>
      </c>
      <c r="X74" s="94">
        <f>1329+1164</f>
        <v>2493</v>
      </c>
      <c r="Y74" s="17">
        <v>235203</v>
      </c>
      <c r="Z74" s="49">
        <f t="shared" si="13"/>
        <v>94.345367027677497</v>
      </c>
      <c r="AA74" s="96">
        <v>23</v>
      </c>
      <c r="AB74" s="96">
        <v>18</v>
      </c>
      <c r="AC74" s="22">
        <f>1334+1198</f>
        <v>2532</v>
      </c>
      <c r="AD74" s="21">
        <v>225971</v>
      </c>
      <c r="AE74" s="51">
        <f t="shared" si="14"/>
        <v>89.246050552922597</v>
      </c>
      <c r="AF74" s="96">
        <v>31</v>
      </c>
      <c r="AG74" s="96">
        <v>25</v>
      </c>
      <c r="AH74" s="121">
        <f t="shared" si="15"/>
        <v>14730</v>
      </c>
      <c r="AI74" s="121">
        <f t="shared" si="16"/>
        <v>800669</v>
      </c>
      <c r="AJ74" s="32">
        <f t="shared" si="17"/>
        <v>54.356347589952478</v>
      </c>
      <c r="AK74" s="96">
        <v>76</v>
      </c>
      <c r="AL74" s="96">
        <v>55</v>
      </c>
      <c r="AM74" s="54"/>
      <c r="AN74" s="54">
        <v>71</v>
      </c>
    </row>
    <row r="75" spans="1:50" s="80" customFormat="1" ht="15.75" customHeight="1" x14ac:dyDescent="0.15">
      <c r="A75" s="85">
        <v>13</v>
      </c>
      <c r="B75" s="15" t="s">
        <v>118</v>
      </c>
      <c r="C75" s="15" t="s">
        <v>128</v>
      </c>
      <c r="D75" s="72">
        <v>2726</v>
      </c>
      <c r="E75" s="18">
        <v>79788</v>
      </c>
      <c r="F75" s="32">
        <f t="shared" si="10"/>
        <v>29.269258987527511</v>
      </c>
      <c r="G75" s="96">
        <v>137</v>
      </c>
      <c r="H75" s="96">
        <v>91</v>
      </c>
      <c r="I75" s="71">
        <v>2856</v>
      </c>
      <c r="J75" s="19">
        <v>57909</v>
      </c>
      <c r="K75" s="37">
        <f t="shared" si="1"/>
        <v>20.27626050420168</v>
      </c>
      <c r="L75" s="96">
        <v>180</v>
      </c>
      <c r="M75" s="96">
        <v>114</v>
      </c>
      <c r="N75" s="71">
        <v>2961</v>
      </c>
      <c r="O75" s="20">
        <v>67129</v>
      </c>
      <c r="P75" s="39">
        <f t="shared" si="11"/>
        <v>22.671057075312394</v>
      </c>
      <c r="Q75" s="96">
        <v>171</v>
      </c>
      <c r="R75" s="96">
        <v>112</v>
      </c>
      <c r="S75" s="42">
        <v>3038</v>
      </c>
      <c r="T75" s="113">
        <v>58916</v>
      </c>
      <c r="U75" s="44">
        <f t="shared" si="12"/>
        <v>19.393021724818961</v>
      </c>
      <c r="V75" s="96">
        <v>194</v>
      </c>
      <c r="W75" s="96">
        <v>123</v>
      </c>
      <c r="X75" s="46">
        <v>4258</v>
      </c>
      <c r="Y75" s="17">
        <v>77809</v>
      </c>
      <c r="Z75" s="49">
        <f t="shared" si="13"/>
        <v>18.273602630342882</v>
      </c>
      <c r="AA75" s="96">
        <v>205</v>
      </c>
      <c r="AB75" s="96">
        <v>130</v>
      </c>
      <c r="AC75" s="50">
        <v>4307</v>
      </c>
      <c r="AD75" s="21">
        <v>86230</v>
      </c>
      <c r="AE75" s="51">
        <f t="shared" si="14"/>
        <v>20.0208962154632</v>
      </c>
      <c r="AF75" s="96">
        <v>194</v>
      </c>
      <c r="AG75" s="96">
        <v>124</v>
      </c>
      <c r="AH75" s="120">
        <f t="shared" si="15"/>
        <v>20146</v>
      </c>
      <c r="AI75" s="121">
        <f t="shared" si="16"/>
        <v>427781</v>
      </c>
      <c r="AJ75" s="32">
        <f t="shared" si="17"/>
        <v>21.234041497071377</v>
      </c>
      <c r="AK75" s="96">
        <v>188</v>
      </c>
      <c r="AL75" s="96">
        <v>120</v>
      </c>
      <c r="AM75" s="54"/>
      <c r="AN75" s="54">
        <v>72</v>
      </c>
    </row>
    <row r="76" spans="1:50" ht="15.75" customHeight="1" x14ac:dyDescent="0.2">
      <c r="A76" s="85">
        <v>13</v>
      </c>
      <c r="B76" s="15" t="s">
        <v>42</v>
      </c>
      <c r="C76" s="15" t="s">
        <v>153</v>
      </c>
      <c r="D76" s="72">
        <v>2481</v>
      </c>
      <c r="E76" s="18">
        <v>19027</v>
      </c>
      <c r="F76" s="32">
        <f t="shared" si="10"/>
        <v>7.6690850463522775</v>
      </c>
      <c r="G76" s="85">
        <v>246</v>
      </c>
      <c r="H76" s="96">
        <v>148</v>
      </c>
      <c r="I76" s="71">
        <v>2482</v>
      </c>
      <c r="J76" s="19">
        <v>24342</v>
      </c>
      <c r="K76" s="37">
        <f t="shared" si="1"/>
        <v>9.8074133763094284</v>
      </c>
      <c r="L76" s="85">
        <v>239</v>
      </c>
      <c r="M76" s="96">
        <v>145</v>
      </c>
      <c r="N76" s="71">
        <v>2515</v>
      </c>
      <c r="O76" s="20">
        <v>28428</v>
      </c>
      <c r="P76" s="39">
        <f t="shared" si="11"/>
        <v>11.30337972166998</v>
      </c>
      <c r="Q76" s="85">
        <v>232</v>
      </c>
      <c r="R76" s="96">
        <v>139</v>
      </c>
      <c r="S76" s="42">
        <v>2556</v>
      </c>
      <c r="T76" s="113">
        <v>27384</v>
      </c>
      <c r="U76" s="44">
        <f t="shared" si="12"/>
        <v>10.713615023474178</v>
      </c>
      <c r="V76" s="85">
        <v>241</v>
      </c>
      <c r="W76" s="96">
        <v>145</v>
      </c>
      <c r="X76" s="46">
        <v>2574</v>
      </c>
      <c r="Y76" s="17">
        <v>38715</v>
      </c>
      <c r="Z76" s="49">
        <f t="shared" si="13"/>
        <v>15.040792540792541</v>
      </c>
      <c r="AA76" s="96">
        <v>221</v>
      </c>
      <c r="AB76" s="96">
        <v>138</v>
      </c>
      <c r="AC76" s="50">
        <v>2582</v>
      </c>
      <c r="AD76" s="21">
        <v>36902</v>
      </c>
      <c r="AE76" s="51">
        <f t="shared" si="14"/>
        <v>14.292021688613477</v>
      </c>
      <c r="AF76" s="96">
        <v>225</v>
      </c>
      <c r="AG76" s="96">
        <v>140</v>
      </c>
      <c r="AH76" s="120">
        <f t="shared" si="15"/>
        <v>15190</v>
      </c>
      <c r="AI76" s="121">
        <f t="shared" si="16"/>
        <v>174798</v>
      </c>
      <c r="AJ76" s="32">
        <f t="shared" si="17"/>
        <v>11.507439104674127</v>
      </c>
      <c r="AK76" s="85">
        <v>239</v>
      </c>
      <c r="AL76" s="96">
        <v>146</v>
      </c>
      <c r="AM76" s="54"/>
      <c r="AN76" s="54">
        <v>73</v>
      </c>
      <c r="AP76" s="30"/>
      <c r="AQ76" s="30"/>
      <c r="AR76" s="30"/>
      <c r="AS76" s="30"/>
      <c r="AT76" s="30"/>
      <c r="AU76" s="30"/>
      <c r="AV76" s="30"/>
      <c r="AW76" s="30"/>
      <c r="AX76" s="30"/>
    </row>
    <row r="77" spans="1:50" ht="15.75" customHeight="1" x14ac:dyDescent="0.2">
      <c r="A77" s="85">
        <v>13</v>
      </c>
      <c r="B77" s="15" t="s">
        <v>2703</v>
      </c>
      <c r="C77" s="15" t="s">
        <v>154</v>
      </c>
      <c r="D77" s="72">
        <v>2762</v>
      </c>
      <c r="E77" s="18">
        <v>1483</v>
      </c>
      <c r="F77" s="32">
        <f t="shared" si="10"/>
        <v>0.53692976104272272</v>
      </c>
      <c r="G77" s="85">
        <v>299</v>
      </c>
      <c r="H77" s="96">
        <v>183</v>
      </c>
      <c r="I77" s="88">
        <v>2745</v>
      </c>
      <c r="J77" s="19">
        <v>3687</v>
      </c>
      <c r="K77" s="37">
        <f t="shared" si="1"/>
        <v>1.3431693989071039</v>
      </c>
      <c r="L77" s="85">
        <v>296</v>
      </c>
      <c r="M77" s="96">
        <v>183</v>
      </c>
      <c r="N77" s="88">
        <v>2721</v>
      </c>
      <c r="O77" s="20">
        <v>26813</v>
      </c>
      <c r="P77" s="39">
        <f t="shared" si="11"/>
        <v>9.8540977581771401</v>
      </c>
      <c r="Q77" s="85">
        <v>242</v>
      </c>
      <c r="R77" s="96">
        <v>146</v>
      </c>
      <c r="S77" s="90">
        <v>2719</v>
      </c>
      <c r="T77" s="114">
        <v>7580</v>
      </c>
      <c r="U77" s="44">
        <f t="shared" si="12"/>
        <v>2.7877896285399042</v>
      </c>
      <c r="V77" s="85">
        <v>283</v>
      </c>
      <c r="W77" s="96">
        <v>170</v>
      </c>
      <c r="X77" s="94">
        <v>2726</v>
      </c>
      <c r="Y77" s="17">
        <v>8879</v>
      </c>
      <c r="Z77" s="49">
        <f t="shared" si="13"/>
        <v>3.2571533382245046</v>
      </c>
      <c r="AA77" s="85">
        <v>287</v>
      </c>
      <c r="AB77" s="96">
        <v>173</v>
      </c>
      <c r="AC77" s="70">
        <v>2734</v>
      </c>
      <c r="AD77" s="21">
        <v>10393</v>
      </c>
      <c r="AE77" s="51">
        <f t="shared" si="14"/>
        <v>3.8013899049012436</v>
      </c>
      <c r="AF77" s="85">
        <v>285</v>
      </c>
      <c r="AG77" s="96">
        <v>172</v>
      </c>
      <c r="AH77" s="121">
        <f t="shared" si="15"/>
        <v>16407</v>
      </c>
      <c r="AI77" s="121">
        <f t="shared" si="16"/>
        <v>58835</v>
      </c>
      <c r="AJ77" s="32">
        <f t="shared" si="17"/>
        <v>3.5859694033034679</v>
      </c>
      <c r="AK77" s="85">
        <v>285</v>
      </c>
      <c r="AL77" s="96">
        <v>171</v>
      </c>
      <c r="AM77" s="54"/>
      <c r="AN77" s="54">
        <v>74</v>
      </c>
      <c r="AP77" s="30"/>
      <c r="AQ77" s="30"/>
      <c r="AR77" s="30"/>
      <c r="AS77" s="30"/>
      <c r="AT77" s="30"/>
      <c r="AU77" s="30"/>
      <c r="AV77" s="30"/>
      <c r="AW77" s="30"/>
      <c r="AX77" s="30"/>
    </row>
    <row r="78" spans="1:50" s="80" customFormat="1" ht="15.75" customHeight="1" x14ac:dyDescent="0.15">
      <c r="A78" s="85">
        <v>13</v>
      </c>
      <c r="B78" s="15" t="s">
        <v>2697</v>
      </c>
      <c r="C78" s="15" t="s">
        <v>155</v>
      </c>
      <c r="D78" s="72">
        <v>3316</v>
      </c>
      <c r="E78" s="18">
        <v>169168</v>
      </c>
      <c r="F78" s="32">
        <f t="shared" si="10"/>
        <v>51.015681544028951</v>
      </c>
      <c r="G78" s="96">
        <v>71</v>
      </c>
      <c r="H78" s="96">
        <v>47</v>
      </c>
      <c r="I78" s="88">
        <v>3354</v>
      </c>
      <c r="J78" s="19">
        <v>258902</v>
      </c>
      <c r="K78" s="37">
        <f t="shared" si="1"/>
        <v>77.192009540846755</v>
      </c>
      <c r="L78" s="96">
        <v>39</v>
      </c>
      <c r="M78" s="96">
        <v>29</v>
      </c>
      <c r="N78" s="88">
        <v>3492</v>
      </c>
      <c r="O78" s="20">
        <v>157863</v>
      </c>
      <c r="P78" s="39">
        <f t="shared" si="11"/>
        <v>45.207044673539521</v>
      </c>
      <c r="Q78" s="96">
        <v>81</v>
      </c>
      <c r="R78" s="96">
        <v>58</v>
      </c>
      <c r="S78" s="90">
        <v>3643</v>
      </c>
      <c r="T78" s="114">
        <v>574455</v>
      </c>
      <c r="U78" s="44">
        <f t="shared" si="12"/>
        <v>157.68734559429041</v>
      </c>
      <c r="V78" s="96">
        <v>5</v>
      </c>
      <c r="W78" s="96">
        <v>5</v>
      </c>
      <c r="X78" s="94">
        <v>3693</v>
      </c>
      <c r="Y78" s="17">
        <v>461313</v>
      </c>
      <c r="Z78" s="49">
        <f t="shared" si="13"/>
        <v>124.91551584077985</v>
      </c>
      <c r="AA78" s="96">
        <v>12</v>
      </c>
      <c r="AB78" s="96">
        <v>11</v>
      </c>
      <c r="AC78" s="70">
        <v>3738</v>
      </c>
      <c r="AD78" s="21">
        <v>853473</v>
      </c>
      <c r="AE78" s="51">
        <f t="shared" si="14"/>
        <v>228.32343499197432</v>
      </c>
      <c r="AF78" s="96">
        <v>4</v>
      </c>
      <c r="AG78" s="96">
        <v>3</v>
      </c>
      <c r="AH78" s="121">
        <f t="shared" si="15"/>
        <v>21236</v>
      </c>
      <c r="AI78" s="121">
        <f t="shared" si="16"/>
        <v>2475174</v>
      </c>
      <c r="AJ78" s="32">
        <f t="shared" si="17"/>
        <v>116.55556601996609</v>
      </c>
      <c r="AK78" s="96">
        <v>8</v>
      </c>
      <c r="AL78" s="96">
        <v>6</v>
      </c>
      <c r="AM78" s="54"/>
      <c r="AN78" s="54">
        <v>75</v>
      </c>
    </row>
    <row r="79" spans="1:50" ht="15.75" customHeight="1" x14ac:dyDescent="0.2">
      <c r="A79" s="85">
        <v>13</v>
      </c>
      <c r="B79" s="15" t="s">
        <v>135</v>
      </c>
      <c r="C79" s="15" t="s">
        <v>202</v>
      </c>
      <c r="D79" s="72">
        <v>2273</v>
      </c>
      <c r="E79" s="18">
        <v>105201</v>
      </c>
      <c r="F79" s="32">
        <f t="shared" si="10"/>
        <v>46.282886053673558</v>
      </c>
      <c r="G79" s="96">
        <v>83</v>
      </c>
      <c r="H79" s="96">
        <v>58</v>
      </c>
      <c r="I79" s="71">
        <v>2310</v>
      </c>
      <c r="J79" s="19">
        <v>211632</v>
      </c>
      <c r="K79" s="37">
        <f t="shared" si="1"/>
        <v>91.615584415584422</v>
      </c>
      <c r="L79" s="96">
        <v>22</v>
      </c>
      <c r="M79" s="96">
        <v>14</v>
      </c>
      <c r="N79" s="71">
        <v>2385</v>
      </c>
      <c r="O79" s="20">
        <v>157825</v>
      </c>
      <c r="P79" s="39">
        <f t="shared" si="11"/>
        <v>66.174004192872118</v>
      </c>
      <c r="Q79" s="96">
        <v>43</v>
      </c>
      <c r="R79" s="96">
        <v>32</v>
      </c>
      <c r="S79" s="42">
        <v>2486</v>
      </c>
      <c r="T79" s="113">
        <v>131064</v>
      </c>
      <c r="U79" s="44">
        <f t="shared" si="12"/>
        <v>52.720836685438456</v>
      </c>
      <c r="V79" s="96">
        <v>69</v>
      </c>
      <c r="W79" s="96">
        <v>50</v>
      </c>
      <c r="X79" s="46">
        <v>2552</v>
      </c>
      <c r="Y79" s="17">
        <v>177459</v>
      </c>
      <c r="Z79" s="49">
        <f t="shared" si="13"/>
        <v>69.537225705329149</v>
      </c>
      <c r="AA79" s="96">
        <v>50</v>
      </c>
      <c r="AB79" s="96">
        <v>40</v>
      </c>
      <c r="AC79" s="50">
        <v>2565</v>
      </c>
      <c r="AD79" s="21">
        <v>172056</v>
      </c>
      <c r="AE79" s="51">
        <f t="shared" si="14"/>
        <v>67.078362573099412</v>
      </c>
      <c r="AF79" s="96">
        <v>56</v>
      </c>
      <c r="AG79" s="96">
        <v>44</v>
      </c>
      <c r="AH79" s="120">
        <f t="shared" si="15"/>
        <v>14571</v>
      </c>
      <c r="AI79" s="121">
        <f t="shared" si="16"/>
        <v>955237</v>
      </c>
      <c r="AJ79" s="32">
        <f t="shared" si="17"/>
        <v>65.557408551231902</v>
      </c>
      <c r="AK79" s="96">
        <v>49</v>
      </c>
      <c r="AL79" s="96">
        <v>36</v>
      </c>
      <c r="AM79" s="54"/>
      <c r="AN79" s="54">
        <v>76</v>
      </c>
      <c r="AP79" s="30"/>
      <c r="AQ79" s="30"/>
      <c r="AR79" s="30"/>
      <c r="AS79" s="30"/>
      <c r="AT79" s="30"/>
      <c r="AU79" s="30"/>
      <c r="AV79" s="30"/>
      <c r="AW79" s="30"/>
      <c r="AX79" s="30"/>
    </row>
    <row r="80" spans="1:50" ht="15.75" customHeight="1" x14ac:dyDescent="0.2">
      <c r="A80" s="85">
        <v>13</v>
      </c>
      <c r="B80" s="15" t="s">
        <v>271</v>
      </c>
      <c r="C80" s="15" t="s">
        <v>270</v>
      </c>
      <c r="D80" s="72">
        <v>2247</v>
      </c>
      <c r="E80" s="18">
        <v>276748</v>
      </c>
      <c r="F80" s="32">
        <f t="shared" si="10"/>
        <v>123.16332888295506</v>
      </c>
      <c r="G80" s="96">
        <v>4</v>
      </c>
      <c r="H80" s="96">
        <v>2</v>
      </c>
      <c r="I80" s="88">
        <v>2410</v>
      </c>
      <c r="J80" s="19">
        <v>116460</v>
      </c>
      <c r="K80" s="37">
        <f t="shared" si="1"/>
        <v>48.323651452282157</v>
      </c>
      <c r="L80" s="96">
        <v>84</v>
      </c>
      <c r="M80" s="96">
        <v>59</v>
      </c>
      <c r="N80" s="88">
        <v>2435</v>
      </c>
      <c r="O80" s="20">
        <v>106112</v>
      </c>
      <c r="P80" s="39">
        <f t="shared" si="11"/>
        <v>43.577823408624226</v>
      </c>
      <c r="Q80" s="96">
        <v>85</v>
      </c>
      <c r="R80" s="96">
        <v>59</v>
      </c>
      <c r="S80" s="90">
        <v>2528</v>
      </c>
      <c r="T80" s="114">
        <v>156295</v>
      </c>
      <c r="U80" s="44">
        <f t="shared" si="12"/>
        <v>61.825553797468352</v>
      </c>
      <c r="V80" s="96">
        <v>53</v>
      </c>
      <c r="W80" s="96">
        <v>40</v>
      </c>
      <c r="X80" s="94">
        <v>2612</v>
      </c>
      <c r="Y80" s="17">
        <v>135065</v>
      </c>
      <c r="Z80" s="49">
        <f t="shared" si="13"/>
        <v>51.709418070444102</v>
      </c>
      <c r="AA80" s="96">
        <v>82</v>
      </c>
      <c r="AB80" s="96">
        <v>60</v>
      </c>
      <c r="AC80" s="70">
        <v>2624</v>
      </c>
      <c r="AD80" s="21">
        <v>126499</v>
      </c>
      <c r="AE80" s="51">
        <f t="shared" si="14"/>
        <v>48.208460365853661</v>
      </c>
      <c r="AF80" s="96">
        <v>92</v>
      </c>
      <c r="AG80" s="96">
        <v>66</v>
      </c>
      <c r="AH80" s="121">
        <f t="shared" si="15"/>
        <v>14856</v>
      </c>
      <c r="AI80" s="121">
        <f t="shared" si="16"/>
        <v>917179</v>
      </c>
      <c r="AJ80" s="32">
        <f t="shared" si="17"/>
        <v>61.737950996230481</v>
      </c>
      <c r="AK80" s="96">
        <v>57</v>
      </c>
      <c r="AL80" s="96">
        <v>43</v>
      </c>
      <c r="AM80" s="54"/>
      <c r="AN80" s="54">
        <v>77</v>
      </c>
      <c r="AP80" s="30"/>
      <c r="AQ80" s="30"/>
      <c r="AR80" s="30"/>
      <c r="AS80" s="30"/>
      <c r="AT80" s="30"/>
      <c r="AU80" s="30"/>
      <c r="AV80" s="30"/>
      <c r="AW80" s="30"/>
      <c r="AX80" s="30"/>
    </row>
    <row r="81" spans="1:50" s="80" customFormat="1" ht="15.75" customHeight="1" x14ac:dyDescent="0.15">
      <c r="A81" s="85">
        <v>13</v>
      </c>
      <c r="B81" s="15" t="s">
        <v>2730</v>
      </c>
      <c r="C81" s="15" t="s">
        <v>290</v>
      </c>
      <c r="D81" s="72">
        <v>2276</v>
      </c>
      <c r="E81" s="18">
        <v>225682</v>
      </c>
      <c r="F81" s="32">
        <f t="shared" si="10"/>
        <v>99.157293497363796</v>
      </c>
      <c r="G81" s="96">
        <v>12</v>
      </c>
      <c r="H81" s="96">
        <v>9</v>
      </c>
      <c r="I81" s="71">
        <v>2287</v>
      </c>
      <c r="J81" s="19">
        <v>186914</v>
      </c>
      <c r="K81" s="37">
        <f t="shared" ref="K81:K144" si="18">J81/I81</f>
        <v>81.728902492348055</v>
      </c>
      <c r="L81" s="96">
        <v>34</v>
      </c>
      <c r="M81" s="96">
        <v>24</v>
      </c>
      <c r="N81" s="71">
        <v>2278</v>
      </c>
      <c r="O81" s="20">
        <v>154577</v>
      </c>
      <c r="P81" s="39">
        <f t="shared" si="11"/>
        <v>67.85645302897278</v>
      </c>
      <c r="Q81" s="96">
        <v>40</v>
      </c>
      <c r="R81" s="96">
        <v>31</v>
      </c>
      <c r="S81" s="42">
        <v>2279</v>
      </c>
      <c r="T81" s="113">
        <v>116384</v>
      </c>
      <c r="U81" s="44">
        <f t="shared" si="12"/>
        <v>51.068012286090394</v>
      </c>
      <c r="V81" s="96">
        <v>72</v>
      </c>
      <c r="W81" s="96">
        <v>53</v>
      </c>
      <c r="X81" s="46">
        <v>2293</v>
      </c>
      <c r="Y81" s="17">
        <v>104285</v>
      </c>
      <c r="Z81" s="49">
        <f t="shared" si="13"/>
        <v>45.479720889664193</v>
      </c>
      <c r="AA81" s="96">
        <v>96</v>
      </c>
      <c r="AB81" s="96">
        <v>67</v>
      </c>
      <c r="AC81" s="50">
        <v>2268</v>
      </c>
      <c r="AD81" s="21">
        <v>94879</v>
      </c>
      <c r="AE81" s="51">
        <f t="shared" si="14"/>
        <v>41.833774250440918</v>
      </c>
      <c r="AF81" s="96">
        <v>109</v>
      </c>
      <c r="AG81" s="96">
        <v>74</v>
      </c>
      <c r="AH81" s="120">
        <f t="shared" si="15"/>
        <v>13681</v>
      </c>
      <c r="AI81" s="121">
        <f t="shared" si="16"/>
        <v>882721</v>
      </c>
      <c r="AJ81" s="32">
        <f t="shared" si="17"/>
        <v>64.521672392368984</v>
      </c>
      <c r="AK81" s="96">
        <v>52</v>
      </c>
      <c r="AL81" s="96">
        <v>39</v>
      </c>
      <c r="AM81" s="54"/>
      <c r="AN81" s="54">
        <v>78</v>
      </c>
    </row>
    <row r="82" spans="1:50" ht="15.75" customHeight="1" x14ac:dyDescent="0.2">
      <c r="A82" s="85">
        <v>13</v>
      </c>
      <c r="B82" s="15" t="s">
        <v>49</v>
      </c>
      <c r="C82" s="15" t="s">
        <v>299</v>
      </c>
      <c r="D82" s="72">
        <v>5518</v>
      </c>
      <c r="E82" s="18">
        <v>69476</v>
      </c>
      <c r="F82" s="32">
        <f t="shared" si="10"/>
        <v>12.590793765857194</v>
      </c>
      <c r="G82" s="96">
        <v>220</v>
      </c>
      <c r="H82" s="96">
        <v>132</v>
      </c>
      <c r="I82" s="88">
        <v>5549</v>
      </c>
      <c r="J82" s="19">
        <v>61551</v>
      </c>
      <c r="K82" s="37">
        <f t="shared" si="18"/>
        <v>11.092268877275185</v>
      </c>
      <c r="L82" s="85">
        <v>230</v>
      </c>
      <c r="M82" s="96">
        <v>139</v>
      </c>
      <c r="N82" s="88">
        <v>5633</v>
      </c>
      <c r="O82" s="20">
        <v>86142</v>
      </c>
      <c r="P82" s="39">
        <f t="shared" si="11"/>
        <v>15.292384164743476</v>
      </c>
      <c r="Q82" s="96">
        <v>211</v>
      </c>
      <c r="R82" s="96">
        <v>129</v>
      </c>
      <c r="S82" s="90">
        <v>5668</v>
      </c>
      <c r="T82" s="114">
        <v>68079</v>
      </c>
      <c r="U82" s="44">
        <f t="shared" si="12"/>
        <v>12.011115031757233</v>
      </c>
      <c r="V82" s="85">
        <v>231</v>
      </c>
      <c r="W82" s="96">
        <v>140</v>
      </c>
      <c r="X82" s="94">
        <v>5691</v>
      </c>
      <c r="Y82" s="17">
        <v>58846</v>
      </c>
      <c r="Z82" s="49">
        <f t="shared" si="13"/>
        <v>10.340186259005447</v>
      </c>
      <c r="AA82" s="85">
        <v>249</v>
      </c>
      <c r="AB82" s="96">
        <v>150</v>
      </c>
      <c r="AC82" s="70">
        <v>5758</v>
      </c>
      <c r="AD82" s="21">
        <v>80414</v>
      </c>
      <c r="AE82" s="51">
        <f t="shared" si="14"/>
        <v>13.965613060090309</v>
      </c>
      <c r="AF82" s="85">
        <v>227</v>
      </c>
      <c r="AG82" s="96">
        <v>141</v>
      </c>
      <c r="AH82" s="121">
        <f t="shared" si="15"/>
        <v>33817</v>
      </c>
      <c r="AI82" s="121">
        <f t="shared" si="16"/>
        <v>424508</v>
      </c>
      <c r="AJ82" s="32">
        <f t="shared" si="17"/>
        <v>12.553094597391844</v>
      </c>
      <c r="AK82" s="85">
        <v>232</v>
      </c>
      <c r="AL82" s="96">
        <v>141</v>
      </c>
      <c r="AM82" s="54"/>
      <c r="AN82" s="54">
        <v>79</v>
      </c>
      <c r="AP82" s="30"/>
      <c r="AQ82" s="30"/>
      <c r="AR82" s="30"/>
      <c r="AS82" s="30"/>
      <c r="AT82" s="30"/>
      <c r="AU82" s="30"/>
      <c r="AV82" s="30"/>
      <c r="AW82" s="30"/>
      <c r="AX82" s="30"/>
    </row>
    <row r="83" spans="1:50" ht="15.75" customHeight="1" x14ac:dyDescent="0.2">
      <c r="A83" s="85">
        <v>13</v>
      </c>
      <c r="B83" s="15" t="s">
        <v>2712</v>
      </c>
      <c r="C83" s="15" t="s">
        <v>308</v>
      </c>
      <c r="D83" s="72">
        <v>3379</v>
      </c>
      <c r="E83" s="18">
        <v>121467</v>
      </c>
      <c r="F83" s="32">
        <f t="shared" si="10"/>
        <v>35.947617638354544</v>
      </c>
      <c r="G83" s="96">
        <v>107</v>
      </c>
      <c r="H83" s="96">
        <v>70</v>
      </c>
      <c r="I83" s="71">
        <v>3318</v>
      </c>
      <c r="J83" s="19">
        <v>96289</v>
      </c>
      <c r="K83" s="37">
        <f t="shared" si="18"/>
        <v>29.020192887281496</v>
      </c>
      <c r="L83" s="96">
        <v>141</v>
      </c>
      <c r="M83" s="96">
        <v>91</v>
      </c>
      <c r="N83" s="71">
        <v>3330</v>
      </c>
      <c r="O83" s="20">
        <v>200207</v>
      </c>
      <c r="P83" s="39">
        <f t="shared" si="11"/>
        <v>60.12222222222222</v>
      </c>
      <c r="Q83" s="96">
        <v>58</v>
      </c>
      <c r="R83" s="96">
        <v>43</v>
      </c>
      <c r="S83" s="42">
        <v>3301</v>
      </c>
      <c r="T83" s="113">
        <v>176804</v>
      </c>
      <c r="U83" s="44">
        <f t="shared" si="12"/>
        <v>53.560739169948498</v>
      </c>
      <c r="V83" s="96">
        <v>67</v>
      </c>
      <c r="W83" s="96">
        <v>49</v>
      </c>
      <c r="X83" s="46">
        <v>3297</v>
      </c>
      <c r="Y83" s="17">
        <v>134230</v>
      </c>
      <c r="Z83" s="49">
        <f t="shared" si="13"/>
        <v>40.712769184106762</v>
      </c>
      <c r="AA83" s="96">
        <v>115</v>
      </c>
      <c r="AB83" s="96">
        <v>75</v>
      </c>
      <c r="AC83" s="50">
        <v>3289</v>
      </c>
      <c r="AD83" s="21">
        <v>121188</v>
      </c>
      <c r="AE83" s="51">
        <f t="shared" si="14"/>
        <v>36.846457889936154</v>
      </c>
      <c r="AF83" s="96">
        <v>130</v>
      </c>
      <c r="AG83" s="96">
        <v>84</v>
      </c>
      <c r="AH83" s="120">
        <f t="shared" si="15"/>
        <v>19914</v>
      </c>
      <c r="AI83" s="121">
        <f t="shared" si="16"/>
        <v>850185</v>
      </c>
      <c r="AJ83" s="32">
        <f t="shared" si="17"/>
        <v>42.692829165411268</v>
      </c>
      <c r="AK83" s="96">
        <v>104</v>
      </c>
      <c r="AL83" s="96">
        <v>71</v>
      </c>
      <c r="AM83" s="54"/>
      <c r="AN83" s="54">
        <v>80</v>
      </c>
      <c r="AP83" s="30"/>
      <c r="AQ83" s="30"/>
      <c r="AR83" s="30"/>
      <c r="AS83" s="30"/>
      <c r="AT83" s="30"/>
      <c r="AU83" s="30"/>
      <c r="AV83" s="30"/>
      <c r="AW83" s="30"/>
      <c r="AX83" s="30"/>
    </row>
    <row r="84" spans="1:50" ht="15.75" customHeight="1" x14ac:dyDescent="0.2">
      <c r="A84" s="85">
        <v>13</v>
      </c>
      <c r="B84" s="15" t="s">
        <v>135</v>
      </c>
      <c r="C84" s="15" t="s">
        <v>402</v>
      </c>
      <c r="D84" s="72">
        <v>4597</v>
      </c>
      <c r="E84" s="18">
        <v>101042</v>
      </c>
      <c r="F84" s="32">
        <f t="shared" si="10"/>
        <v>21.979986948009572</v>
      </c>
      <c r="G84" s="96">
        <v>169</v>
      </c>
      <c r="H84" s="96">
        <v>107</v>
      </c>
      <c r="I84" s="71">
        <v>4788</v>
      </c>
      <c r="J84" s="19">
        <v>122624</v>
      </c>
      <c r="K84" s="37">
        <f t="shared" si="18"/>
        <v>25.610693400167083</v>
      </c>
      <c r="L84" s="96">
        <v>153</v>
      </c>
      <c r="M84" s="96">
        <v>101</v>
      </c>
      <c r="N84" s="71">
        <v>5057</v>
      </c>
      <c r="O84" s="20">
        <v>169456</v>
      </c>
      <c r="P84" s="39">
        <f t="shared" si="11"/>
        <v>33.50919517500494</v>
      </c>
      <c r="Q84" s="96">
        <v>121</v>
      </c>
      <c r="R84" s="96">
        <v>79</v>
      </c>
      <c r="S84" s="42">
        <v>5230</v>
      </c>
      <c r="T84" s="113">
        <v>143159</v>
      </c>
      <c r="U84" s="44">
        <f t="shared" si="12"/>
        <v>27.372657743785851</v>
      </c>
      <c r="V84" s="96">
        <v>156</v>
      </c>
      <c r="W84" s="96">
        <v>102</v>
      </c>
      <c r="X84" s="46">
        <v>5312</v>
      </c>
      <c r="Y84" s="17">
        <v>124070</v>
      </c>
      <c r="Z84" s="49">
        <f t="shared" si="13"/>
        <v>23.356551204819276</v>
      </c>
      <c r="AA84" s="96">
        <v>180</v>
      </c>
      <c r="AB84" s="96">
        <v>115</v>
      </c>
      <c r="AC84" s="50">
        <v>5504</v>
      </c>
      <c r="AD84" s="21">
        <v>106346</v>
      </c>
      <c r="AE84" s="51">
        <f t="shared" si="14"/>
        <v>19.321584302325583</v>
      </c>
      <c r="AF84" s="96">
        <v>199</v>
      </c>
      <c r="AG84" s="96">
        <v>127</v>
      </c>
      <c r="AH84" s="120">
        <f t="shared" si="15"/>
        <v>30488</v>
      </c>
      <c r="AI84" s="121">
        <f t="shared" si="16"/>
        <v>766697</v>
      </c>
      <c r="AJ84" s="32">
        <f t="shared" si="17"/>
        <v>25.147500655995803</v>
      </c>
      <c r="AK84" s="96">
        <v>172</v>
      </c>
      <c r="AL84" s="96">
        <v>110</v>
      </c>
      <c r="AM84" s="54"/>
      <c r="AN84" s="54">
        <v>81</v>
      </c>
      <c r="AP84" s="30"/>
      <c r="AQ84" s="30"/>
      <c r="AR84" s="30"/>
      <c r="AS84" s="30"/>
      <c r="AT84" s="30"/>
      <c r="AU84" s="30"/>
      <c r="AV84" s="30"/>
      <c r="AW84" s="30"/>
      <c r="AX84" s="30"/>
    </row>
    <row r="85" spans="1:50" ht="15.75" customHeight="1" x14ac:dyDescent="0.2">
      <c r="A85" s="85">
        <v>13</v>
      </c>
      <c r="B85" s="15" t="s">
        <v>89</v>
      </c>
      <c r="C85" s="15" t="s">
        <v>420</v>
      </c>
      <c r="D85" s="72">
        <v>5011</v>
      </c>
      <c r="E85" s="18">
        <v>250760</v>
      </c>
      <c r="F85" s="32">
        <f t="shared" si="10"/>
        <v>50.041907802833762</v>
      </c>
      <c r="G85" s="96">
        <v>73</v>
      </c>
      <c r="H85" s="96">
        <v>48</v>
      </c>
      <c r="I85" s="71">
        <v>5027</v>
      </c>
      <c r="J85" s="19">
        <v>193411</v>
      </c>
      <c r="K85" s="37">
        <f t="shared" si="18"/>
        <v>38.474438034613087</v>
      </c>
      <c r="L85" s="96">
        <v>107</v>
      </c>
      <c r="M85" s="96">
        <v>69</v>
      </c>
      <c r="N85" s="71">
        <v>5072</v>
      </c>
      <c r="O85" s="20">
        <v>282720</v>
      </c>
      <c r="P85" s="39">
        <f t="shared" si="11"/>
        <v>55.74132492113565</v>
      </c>
      <c r="Q85" s="96">
        <v>64</v>
      </c>
      <c r="R85" s="96">
        <v>48</v>
      </c>
      <c r="S85" s="42">
        <v>5114</v>
      </c>
      <c r="T85" s="113">
        <v>229923</v>
      </c>
      <c r="U85" s="44">
        <f t="shared" si="12"/>
        <v>44.959522878373093</v>
      </c>
      <c r="V85" s="96">
        <v>94</v>
      </c>
      <c r="W85" s="96">
        <v>67</v>
      </c>
      <c r="X85" s="46">
        <f>5146+2</f>
        <v>5148</v>
      </c>
      <c r="Y85" s="17">
        <v>206734</v>
      </c>
      <c r="Z85" s="49">
        <f t="shared" si="13"/>
        <v>40.158119658119659</v>
      </c>
      <c r="AA85" s="96">
        <v>118</v>
      </c>
      <c r="AB85" s="96">
        <v>78</v>
      </c>
      <c r="AC85" s="50">
        <f>5156+2</f>
        <v>5158</v>
      </c>
      <c r="AD85" s="21">
        <v>183445</v>
      </c>
      <c r="AE85" s="51">
        <f t="shared" si="14"/>
        <v>35.565141527723924</v>
      </c>
      <c r="AF85" s="96">
        <v>132</v>
      </c>
      <c r="AG85" s="96">
        <v>86</v>
      </c>
      <c r="AH85" s="120">
        <f t="shared" si="15"/>
        <v>30530</v>
      </c>
      <c r="AI85" s="121">
        <f t="shared" si="16"/>
        <v>1346993</v>
      </c>
      <c r="AJ85" s="32">
        <f t="shared" si="17"/>
        <v>44.12030789387488</v>
      </c>
      <c r="AK85" s="96">
        <v>95</v>
      </c>
      <c r="AL85" s="96">
        <v>66</v>
      </c>
      <c r="AM85" s="54"/>
      <c r="AN85" s="54">
        <v>82</v>
      </c>
      <c r="AP85" s="30"/>
      <c r="AQ85" s="30"/>
      <c r="AR85" s="30"/>
      <c r="AS85" s="30"/>
      <c r="AT85" s="30"/>
      <c r="AU85" s="30"/>
      <c r="AV85" s="30"/>
      <c r="AW85" s="30"/>
      <c r="AX85" s="30"/>
    </row>
    <row r="86" spans="1:50" ht="15.75" customHeight="1" x14ac:dyDescent="0.2">
      <c r="A86" s="85">
        <v>13</v>
      </c>
      <c r="B86" s="15" t="s">
        <v>233</v>
      </c>
      <c r="C86" s="15" t="s">
        <v>426</v>
      </c>
      <c r="D86" s="72">
        <v>5104</v>
      </c>
      <c r="E86" s="18">
        <v>253634</v>
      </c>
      <c r="F86" s="32">
        <f t="shared" si="10"/>
        <v>49.69318181818182</v>
      </c>
      <c r="G86" s="96">
        <v>75</v>
      </c>
      <c r="H86" s="96">
        <v>50</v>
      </c>
      <c r="I86" s="71">
        <v>5153</v>
      </c>
      <c r="J86" s="19">
        <v>180601</v>
      </c>
      <c r="K86" s="37">
        <f t="shared" si="18"/>
        <v>35.047739181059576</v>
      </c>
      <c r="L86" s="96">
        <v>121</v>
      </c>
      <c r="M86" s="96">
        <v>77</v>
      </c>
      <c r="N86" s="71">
        <v>5266</v>
      </c>
      <c r="O86" s="20">
        <v>108676</v>
      </c>
      <c r="P86" s="39">
        <f t="shared" si="11"/>
        <v>20.637295860235472</v>
      </c>
      <c r="Q86" s="96">
        <v>181</v>
      </c>
      <c r="R86" s="96">
        <v>118</v>
      </c>
      <c r="S86" s="42">
        <v>5284</v>
      </c>
      <c r="T86" s="113">
        <v>85546</v>
      </c>
      <c r="U86" s="44">
        <f t="shared" si="12"/>
        <v>16.189629068887207</v>
      </c>
      <c r="V86" s="96">
        <v>213</v>
      </c>
      <c r="W86" s="96">
        <v>131</v>
      </c>
      <c r="X86" s="46">
        <f>4502+812</f>
        <v>5314</v>
      </c>
      <c r="Y86" s="17">
        <v>102828</v>
      </c>
      <c r="Z86" s="49">
        <f t="shared" si="13"/>
        <v>19.350395182536694</v>
      </c>
      <c r="AA86" s="96">
        <v>198</v>
      </c>
      <c r="AB86" s="96">
        <v>126</v>
      </c>
      <c r="AC86" s="50">
        <f>4528+811</f>
        <v>5339</v>
      </c>
      <c r="AD86" s="21">
        <v>91997</v>
      </c>
      <c r="AE86" s="51">
        <f t="shared" si="14"/>
        <v>17.231129424985951</v>
      </c>
      <c r="AF86" s="96">
        <v>212</v>
      </c>
      <c r="AG86" s="96">
        <v>134</v>
      </c>
      <c r="AH86" s="120">
        <f t="shared" si="15"/>
        <v>31460</v>
      </c>
      <c r="AI86" s="121">
        <f t="shared" si="16"/>
        <v>823282</v>
      </c>
      <c r="AJ86" s="32">
        <f t="shared" si="17"/>
        <v>26.169167196439922</v>
      </c>
      <c r="AK86" s="96">
        <v>164</v>
      </c>
      <c r="AL86" s="96">
        <v>104</v>
      </c>
      <c r="AM86" s="54"/>
      <c r="AN86" s="54">
        <v>83</v>
      </c>
      <c r="AP86" s="30"/>
      <c r="AQ86" s="30"/>
      <c r="AR86" s="30"/>
      <c r="AS86" s="30"/>
      <c r="AT86" s="30"/>
      <c r="AU86" s="30"/>
      <c r="AV86" s="30"/>
      <c r="AW86" s="30"/>
      <c r="AX86" s="30"/>
    </row>
    <row r="87" spans="1:50" ht="15.75" customHeight="1" x14ac:dyDescent="0.2">
      <c r="A87" s="85">
        <v>13</v>
      </c>
      <c r="B87" s="15" t="s">
        <v>143</v>
      </c>
      <c r="C87" s="15" t="s">
        <v>446</v>
      </c>
      <c r="D87" s="72">
        <v>2285</v>
      </c>
      <c r="E87" s="18">
        <v>155403</v>
      </c>
      <c r="F87" s="32">
        <f t="shared" si="10"/>
        <v>68.010065645514217</v>
      </c>
      <c r="G87" s="96">
        <v>43</v>
      </c>
      <c r="H87" s="96">
        <v>26</v>
      </c>
      <c r="I87" s="71">
        <v>2299</v>
      </c>
      <c r="J87" s="19">
        <v>182860</v>
      </c>
      <c r="K87" s="37">
        <f t="shared" si="18"/>
        <v>79.538929969551972</v>
      </c>
      <c r="L87" s="96">
        <v>37</v>
      </c>
      <c r="M87" s="96">
        <v>27</v>
      </c>
      <c r="N87" s="71">
        <v>2352</v>
      </c>
      <c r="O87" s="20">
        <v>161934</v>
      </c>
      <c r="P87" s="39">
        <f t="shared" si="11"/>
        <v>68.849489795918373</v>
      </c>
      <c r="Q87" s="96">
        <v>38</v>
      </c>
      <c r="R87" s="96">
        <v>29</v>
      </c>
      <c r="S87" s="42">
        <v>2365</v>
      </c>
      <c r="T87" s="113">
        <v>152829</v>
      </c>
      <c r="U87" s="44">
        <f t="shared" si="12"/>
        <v>64.621141649048624</v>
      </c>
      <c r="V87" s="96">
        <v>45</v>
      </c>
      <c r="W87" s="96">
        <v>33</v>
      </c>
      <c r="X87" s="46">
        <v>2371</v>
      </c>
      <c r="Y87" s="17">
        <v>133669</v>
      </c>
      <c r="Z87" s="49">
        <f t="shared" si="13"/>
        <v>56.376634331505691</v>
      </c>
      <c r="AA87" s="96">
        <v>74</v>
      </c>
      <c r="AB87" s="96">
        <v>55</v>
      </c>
      <c r="AC87" s="50">
        <v>2365</v>
      </c>
      <c r="AD87" s="21">
        <v>163752</v>
      </c>
      <c r="AE87" s="51">
        <f t="shared" si="14"/>
        <v>69.239746300211422</v>
      </c>
      <c r="AF87" s="96">
        <v>53</v>
      </c>
      <c r="AG87" s="96">
        <v>42</v>
      </c>
      <c r="AH87" s="120">
        <f t="shared" si="15"/>
        <v>14037</v>
      </c>
      <c r="AI87" s="121">
        <f t="shared" si="16"/>
        <v>950447</v>
      </c>
      <c r="AJ87" s="32">
        <f t="shared" si="17"/>
        <v>67.710123245707777</v>
      </c>
      <c r="AK87" s="96">
        <v>43</v>
      </c>
      <c r="AL87" s="96">
        <v>33</v>
      </c>
      <c r="AM87" s="54"/>
      <c r="AN87" s="54">
        <v>84</v>
      </c>
      <c r="AP87" s="30"/>
      <c r="AQ87" s="30"/>
      <c r="AR87" s="30"/>
      <c r="AS87" s="30"/>
      <c r="AT87" s="30"/>
      <c r="AU87" s="30"/>
      <c r="AV87" s="30"/>
      <c r="AW87" s="30"/>
      <c r="AX87" s="30"/>
    </row>
    <row r="88" spans="1:50" ht="15.75" customHeight="1" x14ac:dyDescent="0.2">
      <c r="A88" s="85">
        <v>13</v>
      </c>
      <c r="B88" s="15" t="s">
        <v>447</v>
      </c>
      <c r="C88" s="15" t="s">
        <v>447</v>
      </c>
      <c r="D88" s="72">
        <v>4001</v>
      </c>
      <c r="E88" s="18">
        <v>9558</v>
      </c>
      <c r="F88" s="32">
        <f t="shared" si="10"/>
        <v>2.3889027743064233</v>
      </c>
      <c r="G88" s="85">
        <v>280</v>
      </c>
      <c r="H88" s="96">
        <v>168</v>
      </c>
      <c r="I88" s="71">
        <v>4126</v>
      </c>
      <c r="J88" s="19">
        <v>40330</v>
      </c>
      <c r="K88" s="37">
        <f t="shared" si="18"/>
        <v>9.7746000969461946</v>
      </c>
      <c r="L88" s="85">
        <v>240</v>
      </c>
      <c r="M88" s="96">
        <v>146</v>
      </c>
      <c r="N88" s="71">
        <v>4207</v>
      </c>
      <c r="O88" s="20">
        <v>63200</v>
      </c>
      <c r="P88" s="39">
        <f t="shared" si="11"/>
        <v>15.022581411932494</v>
      </c>
      <c r="Q88" s="96">
        <v>213</v>
      </c>
      <c r="R88" s="96">
        <v>130</v>
      </c>
      <c r="S88" s="42">
        <v>4230</v>
      </c>
      <c r="T88" s="113">
        <v>61960</v>
      </c>
      <c r="U88" s="44">
        <f t="shared" si="12"/>
        <v>14.64775413711584</v>
      </c>
      <c r="V88" s="96">
        <v>221</v>
      </c>
      <c r="W88" s="96">
        <v>137</v>
      </c>
      <c r="X88" s="46">
        <f>4302+3</f>
        <v>4305</v>
      </c>
      <c r="Y88" s="17">
        <v>85463</v>
      </c>
      <c r="Z88" s="49">
        <f t="shared" si="13"/>
        <v>19.852032520325203</v>
      </c>
      <c r="AA88" s="96">
        <v>193</v>
      </c>
      <c r="AB88" s="96">
        <v>123</v>
      </c>
      <c r="AC88" s="50">
        <v>4297</v>
      </c>
      <c r="AD88" s="21">
        <v>183955</v>
      </c>
      <c r="AE88" s="51">
        <f t="shared" si="14"/>
        <v>42.810100069816151</v>
      </c>
      <c r="AF88" s="96">
        <v>106</v>
      </c>
      <c r="AG88" s="96">
        <v>73</v>
      </c>
      <c r="AH88" s="120">
        <f t="shared" si="15"/>
        <v>25166</v>
      </c>
      <c r="AI88" s="121">
        <f t="shared" si="16"/>
        <v>444466</v>
      </c>
      <c r="AJ88" s="32">
        <f t="shared" si="17"/>
        <v>17.661368513073192</v>
      </c>
      <c r="AK88" s="96">
        <v>210</v>
      </c>
      <c r="AL88" s="96">
        <v>129</v>
      </c>
      <c r="AM88" s="54"/>
      <c r="AN88" s="54">
        <v>85</v>
      </c>
      <c r="AP88" s="30"/>
      <c r="AQ88" s="30"/>
      <c r="AR88" s="30"/>
      <c r="AS88" s="30"/>
      <c r="AT88" s="30"/>
      <c r="AU88" s="30"/>
      <c r="AV88" s="30"/>
      <c r="AW88" s="30"/>
      <c r="AX88" s="30"/>
    </row>
    <row r="89" spans="1:50" ht="15.75" customHeight="1" x14ac:dyDescent="0.2">
      <c r="A89" s="85">
        <v>13</v>
      </c>
      <c r="B89" s="15" t="s">
        <v>118</v>
      </c>
      <c r="C89" s="15" t="s">
        <v>457</v>
      </c>
      <c r="D89" s="72">
        <v>3219</v>
      </c>
      <c r="E89" s="18">
        <v>102450</v>
      </c>
      <c r="F89" s="32">
        <f t="shared" si="10"/>
        <v>31.826654240447343</v>
      </c>
      <c r="G89" s="96">
        <v>127</v>
      </c>
      <c r="H89" s="96">
        <v>85</v>
      </c>
      <c r="I89" s="71">
        <v>3395</v>
      </c>
      <c r="J89" s="19">
        <v>89483</v>
      </c>
      <c r="K89" s="37">
        <f t="shared" si="18"/>
        <v>26.357290132547863</v>
      </c>
      <c r="L89" s="96">
        <v>152</v>
      </c>
      <c r="M89" s="96">
        <v>100</v>
      </c>
      <c r="N89" s="71">
        <v>3581</v>
      </c>
      <c r="O89" s="20">
        <v>89950</v>
      </c>
      <c r="P89" s="39">
        <f t="shared" si="11"/>
        <v>25.118681932421111</v>
      </c>
      <c r="Q89" s="96">
        <v>156</v>
      </c>
      <c r="R89" s="96">
        <v>100</v>
      </c>
      <c r="S89" s="42">
        <v>3787</v>
      </c>
      <c r="T89" s="113">
        <v>69907</v>
      </c>
      <c r="U89" s="44">
        <f t="shared" si="12"/>
        <v>18.459730657512544</v>
      </c>
      <c r="V89" s="96">
        <v>201</v>
      </c>
      <c r="W89" s="96">
        <v>126</v>
      </c>
      <c r="X89" s="46">
        <v>3923</v>
      </c>
      <c r="Y89" s="17">
        <v>90161</v>
      </c>
      <c r="Z89" s="49">
        <f t="shared" si="13"/>
        <v>22.982666326790721</v>
      </c>
      <c r="AA89" s="96">
        <v>181</v>
      </c>
      <c r="AB89" s="96">
        <v>116</v>
      </c>
      <c r="AC89" s="50">
        <v>3966</v>
      </c>
      <c r="AD89" s="21">
        <v>69545</v>
      </c>
      <c r="AE89" s="51">
        <f t="shared" si="14"/>
        <v>17.535300050428642</v>
      </c>
      <c r="AF89" s="96">
        <v>208</v>
      </c>
      <c r="AG89" s="96">
        <v>132</v>
      </c>
      <c r="AH89" s="120">
        <f t="shared" si="15"/>
        <v>21871</v>
      </c>
      <c r="AI89" s="121">
        <f t="shared" si="16"/>
        <v>511496</v>
      </c>
      <c r="AJ89" s="32">
        <f t="shared" si="17"/>
        <v>23.386950756709798</v>
      </c>
      <c r="AK89" s="96">
        <v>179</v>
      </c>
      <c r="AL89" s="96">
        <v>115</v>
      </c>
      <c r="AM89" s="54"/>
      <c r="AN89" s="54">
        <v>86</v>
      </c>
      <c r="AP89" s="30"/>
      <c r="AQ89" s="30"/>
      <c r="AR89" s="30"/>
      <c r="AS89" s="30"/>
      <c r="AT89" s="30"/>
      <c r="AU89" s="30"/>
      <c r="AV89" s="30"/>
      <c r="AW89" s="30"/>
      <c r="AX89" s="30"/>
    </row>
    <row r="90" spans="1:50" s="80" customFormat="1" ht="15.75" customHeight="1" x14ac:dyDescent="0.15">
      <c r="A90" s="85">
        <v>13</v>
      </c>
      <c r="B90" s="15" t="s">
        <v>212</v>
      </c>
      <c r="C90" s="15" t="s">
        <v>468</v>
      </c>
      <c r="D90" s="72">
        <v>1566</v>
      </c>
      <c r="E90" s="18">
        <v>41357</v>
      </c>
      <c r="F90" s="32">
        <f t="shared" si="10"/>
        <v>26.409323116219667</v>
      </c>
      <c r="G90" s="96">
        <v>147</v>
      </c>
      <c r="H90" s="96">
        <v>95</v>
      </c>
      <c r="I90" s="88">
        <v>1708</v>
      </c>
      <c r="J90" s="19">
        <v>50836</v>
      </c>
      <c r="K90" s="37">
        <f t="shared" si="18"/>
        <v>29.763466042154565</v>
      </c>
      <c r="L90" s="96">
        <v>137</v>
      </c>
      <c r="M90" s="96">
        <v>89</v>
      </c>
      <c r="N90" s="88">
        <v>1859</v>
      </c>
      <c r="O90" s="20">
        <v>40167</v>
      </c>
      <c r="P90" s="39">
        <f t="shared" si="11"/>
        <v>21.606777837547067</v>
      </c>
      <c r="Q90" s="96">
        <v>176</v>
      </c>
      <c r="R90" s="96">
        <v>116</v>
      </c>
      <c r="S90" s="90">
        <v>2101</v>
      </c>
      <c r="T90" s="114">
        <v>50681</v>
      </c>
      <c r="U90" s="44">
        <f t="shared" si="12"/>
        <v>24.122322703474534</v>
      </c>
      <c r="V90" s="96">
        <v>168</v>
      </c>
      <c r="W90" s="96">
        <v>107</v>
      </c>
      <c r="X90" s="94">
        <v>2401</v>
      </c>
      <c r="Y90" s="17">
        <v>47371</v>
      </c>
      <c r="Z90" s="49">
        <f t="shared" si="13"/>
        <v>19.729695960016659</v>
      </c>
      <c r="AA90" s="96">
        <v>195</v>
      </c>
      <c r="AB90" s="96">
        <v>125</v>
      </c>
      <c r="AC90" s="70">
        <v>2684</v>
      </c>
      <c r="AD90" s="21">
        <v>32098</v>
      </c>
      <c r="AE90" s="51">
        <f t="shared" si="14"/>
        <v>11.959016393442623</v>
      </c>
      <c r="AF90" s="85">
        <v>238</v>
      </c>
      <c r="AG90" s="96">
        <v>147</v>
      </c>
      <c r="AH90" s="121">
        <f t="shared" si="15"/>
        <v>12319</v>
      </c>
      <c r="AI90" s="121">
        <f t="shared" si="16"/>
        <v>262510</v>
      </c>
      <c r="AJ90" s="32">
        <f t="shared" si="17"/>
        <v>21.309359525935548</v>
      </c>
      <c r="AK90" s="96">
        <v>187</v>
      </c>
      <c r="AL90" s="96">
        <v>119</v>
      </c>
      <c r="AM90" s="54"/>
      <c r="AN90" s="54">
        <v>87</v>
      </c>
    </row>
    <row r="91" spans="1:50" ht="15.75" customHeight="1" x14ac:dyDescent="0.2">
      <c r="A91" s="85">
        <v>13</v>
      </c>
      <c r="B91" s="15" t="s">
        <v>24</v>
      </c>
      <c r="C91" s="15" t="s">
        <v>618</v>
      </c>
      <c r="D91" s="72">
        <v>2593</v>
      </c>
      <c r="E91" s="18">
        <v>208676</v>
      </c>
      <c r="F91" s="32">
        <f t="shared" si="10"/>
        <v>80.476667952178943</v>
      </c>
      <c r="G91" s="96">
        <v>29</v>
      </c>
      <c r="H91" s="96">
        <v>18</v>
      </c>
      <c r="I91" s="71">
        <v>2845</v>
      </c>
      <c r="J91" s="19">
        <v>60880</v>
      </c>
      <c r="K91" s="37">
        <f t="shared" si="18"/>
        <v>21.398945518453427</v>
      </c>
      <c r="L91" s="96">
        <v>173</v>
      </c>
      <c r="M91" s="96">
        <v>110</v>
      </c>
      <c r="N91" s="71">
        <v>3036</v>
      </c>
      <c r="O91" s="20">
        <v>56013</v>
      </c>
      <c r="P91" s="39">
        <f t="shared" si="11"/>
        <v>18.449604743083004</v>
      </c>
      <c r="Q91" s="96">
        <v>194</v>
      </c>
      <c r="R91" s="96">
        <v>120</v>
      </c>
      <c r="S91" s="42">
        <v>3187</v>
      </c>
      <c r="T91" s="113">
        <v>74722</v>
      </c>
      <c r="U91" s="44">
        <f t="shared" si="12"/>
        <v>23.445873862566678</v>
      </c>
      <c r="V91" s="96">
        <v>172</v>
      </c>
      <c r="W91" s="96">
        <v>109</v>
      </c>
      <c r="X91" s="48">
        <f>2790+478</f>
        <v>3268</v>
      </c>
      <c r="Y91" s="17">
        <v>93949</v>
      </c>
      <c r="Z91" s="49">
        <f t="shared" si="13"/>
        <v>28.748164014687884</v>
      </c>
      <c r="AA91" s="96">
        <v>154</v>
      </c>
      <c r="AB91" s="96">
        <v>99</v>
      </c>
      <c r="AC91" s="50">
        <f>2803+498</f>
        <v>3301</v>
      </c>
      <c r="AD91" s="21">
        <v>127646</v>
      </c>
      <c r="AE91" s="51">
        <f t="shared" si="14"/>
        <v>38.668888215692213</v>
      </c>
      <c r="AF91" s="96">
        <v>121</v>
      </c>
      <c r="AG91" s="96">
        <v>79</v>
      </c>
      <c r="AH91" s="120">
        <f t="shared" si="15"/>
        <v>18230</v>
      </c>
      <c r="AI91" s="121">
        <f t="shared" si="16"/>
        <v>621886</v>
      </c>
      <c r="AJ91" s="32">
        <f t="shared" si="17"/>
        <v>34.113329676357651</v>
      </c>
      <c r="AK91" s="96">
        <v>130</v>
      </c>
      <c r="AL91" s="96">
        <v>83</v>
      </c>
      <c r="AM91" s="54"/>
      <c r="AN91" s="54">
        <v>88</v>
      </c>
      <c r="AP91" s="30"/>
      <c r="AQ91" s="30"/>
      <c r="AR91" s="30"/>
      <c r="AS91" s="30"/>
      <c r="AT91" s="30"/>
      <c r="AU91" s="30"/>
      <c r="AV91" s="30"/>
      <c r="AW91" s="30"/>
      <c r="AX91" s="30"/>
    </row>
    <row r="92" spans="1:50" s="80" customFormat="1" ht="15.75" customHeight="1" x14ac:dyDescent="0.15">
      <c r="A92" s="85">
        <v>13</v>
      </c>
      <c r="B92" s="15" t="s">
        <v>233</v>
      </c>
      <c r="C92" s="15" t="s">
        <v>621</v>
      </c>
      <c r="D92" s="72">
        <v>3207</v>
      </c>
      <c r="E92" s="18">
        <v>5238</v>
      </c>
      <c r="F92" s="32">
        <f t="shared" si="10"/>
        <v>1.6333021515434987</v>
      </c>
      <c r="G92" s="85">
        <v>289</v>
      </c>
      <c r="H92" s="96">
        <v>176</v>
      </c>
      <c r="I92" s="71">
        <v>3242</v>
      </c>
      <c r="J92" s="19">
        <v>1725</v>
      </c>
      <c r="K92" s="37">
        <f t="shared" si="18"/>
        <v>0.53207896360271434</v>
      </c>
      <c r="L92" s="85">
        <v>304</v>
      </c>
      <c r="M92" s="96">
        <v>189</v>
      </c>
      <c r="N92" s="71">
        <v>3265</v>
      </c>
      <c r="O92" s="20">
        <v>0</v>
      </c>
      <c r="P92" s="39">
        <f t="shared" si="11"/>
        <v>0</v>
      </c>
      <c r="Q92" s="85">
        <v>307</v>
      </c>
      <c r="R92" s="96">
        <v>191</v>
      </c>
      <c r="S92" s="42">
        <v>3290</v>
      </c>
      <c r="T92" s="113">
        <v>411</v>
      </c>
      <c r="U92" s="44">
        <f t="shared" si="12"/>
        <v>0.12492401215805471</v>
      </c>
      <c r="V92" s="85">
        <v>308</v>
      </c>
      <c r="W92" s="96">
        <v>194</v>
      </c>
      <c r="X92" s="46">
        <v>3386</v>
      </c>
      <c r="Y92" s="17">
        <v>1441</v>
      </c>
      <c r="Z92" s="49">
        <f t="shared" si="13"/>
        <v>0.42557590076786767</v>
      </c>
      <c r="AA92" s="85">
        <v>303</v>
      </c>
      <c r="AB92" s="96">
        <v>189</v>
      </c>
      <c r="AC92" s="50">
        <v>3397</v>
      </c>
      <c r="AD92" s="21">
        <v>240</v>
      </c>
      <c r="AE92" s="51">
        <f t="shared" si="14"/>
        <v>7.0650574035914043E-2</v>
      </c>
      <c r="AF92" s="85">
        <v>306</v>
      </c>
      <c r="AG92" s="96">
        <v>191</v>
      </c>
      <c r="AH92" s="120">
        <f t="shared" si="15"/>
        <v>19787</v>
      </c>
      <c r="AI92" s="121">
        <f t="shared" si="16"/>
        <v>9055</v>
      </c>
      <c r="AJ92" s="32">
        <f t="shared" si="17"/>
        <v>0.45762369232324251</v>
      </c>
      <c r="AK92" s="85">
        <v>312</v>
      </c>
      <c r="AL92" s="96">
        <v>196</v>
      </c>
      <c r="AM92" s="54"/>
      <c r="AN92" s="54">
        <v>89</v>
      </c>
    </row>
    <row r="93" spans="1:50" ht="15.75" customHeight="1" x14ac:dyDescent="0.2">
      <c r="A93" s="85">
        <v>13</v>
      </c>
      <c r="B93" s="15" t="s">
        <v>30</v>
      </c>
      <c r="C93" s="15" t="s">
        <v>640</v>
      </c>
      <c r="D93" s="72">
        <v>5461</v>
      </c>
      <c r="E93" s="18">
        <v>35719</v>
      </c>
      <c r="F93" s="32">
        <f t="shared" si="10"/>
        <v>6.54074345357993</v>
      </c>
      <c r="G93" s="85">
        <v>254</v>
      </c>
      <c r="H93" s="96">
        <v>152</v>
      </c>
      <c r="I93" s="71">
        <v>5399</v>
      </c>
      <c r="J93" s="19">
        <v>34628</v>
      </c>
      <c r="K93" s="37">
        <f t="shared" si="18"/>
        <v>6.4137803296906837</v>
      </c>
      <c r="L93" s="85">
        <v>253</v>
      </c>
      <c r="M93" s="96">
        <v>152</v>
      </c>
      <c r="N93" s="71">
        <v>5370</v>
      </c>
      <c r="O93" s="20">
        <v>31556</v>
      </c>
      <c r="P93" s="39">
        <f t="shared" si="11"/>
        <v>5.8763500931098696</v>
      </c>
      <c r="Q93" s="85">
        <v>258</v>
      </c>
      <c r="R93" s="96">
        <v>154</v>
      </c>
      <c r="S93" s="42">
        <v>5348</v>
      </c>
      <c r="T93" s="113">
        <v>23238</v>
      </c>
      <c r="U93" s="44">
        <f t="shared" si="12"/>
        <v>4.3451757666417352</v>
      </c>
      <c r="V93" s="85">
        <v>272</v>
      </c>
      <c r="W93" s="96">
        <v>161</v>
      </c>
      <c r="X93" s="46">
        <v>5327</v>
      </c>
      <c r="Y93" s="17">
        <v>18917</v>
      </c>
      <c r="Z93" s="49">
        <f t="shared" si="13"/>
        <v>3.5511544959639574</v>
      </c>
      <c r="AA93" s="85">
        <v>282</v>
      </c>
      <c r="AB93" s="96">
        <v>169</v>
      </c>
      <c r="AC93" s="50">
        <v>5307</v>
      </c>
      <c r="AD93" s="21">
        <v>11524</v>
      </c>
      <c r="AE93" s="51">
        <f t="shared" si="14"/>
        <v>2.1714716412285662</v>
      </c>
      <c r="AF93" s="85">
        <v>292</v>
      </c>
      <c r="AG93" s="96">
        <v>179</v>
      </c>
      <c r="AH93" s="120">
        <f t="shared" si="15"/>
        <v>32212</v>
      </c>
      <c r="AI93" s="121">
        <f t="shared" si="16"/>
        <v>155582</v>
      </c>
      <c r="AJ93" s="32">
        <f t="shared" si="17"/>
        <v>4.8299391531106419</v>
      </c>
      <c r="AK93" s="85">
        <v>277</v>
      </c>
      <c r="AL93" s="96">
        <v>163</v>
      </c>
      <c r="AM93" s="54"/>
      <c r="AN93" s="54">
        <v>90</v>
      </c>
      <c r="AP93" s="30"/>
      <c r="AQ93" s="30"/>
      <c r="AR93" s="30"/>
      <c r="AS93" s="30"/>
      <c r="AT93" s="30"/>
      <c r="AU93" s="30"/>
      <c r="AV93" s="30"/>
      <c r="AW93" s="30"/>
      <c r="AX93" s="30"/>
    </row>
    <row r="94" spans="1:50" ht="15.75" customHeight="1" x14ac:dyDescent="0.2">
      <c r="A94" s="85">
        <v>13</v>
      </c>
      <c r="B94" s="15" t="s">
        <v>2703</v>
      </c>
      <c r="C94" s="15" t="s">
        <v>651</v>
      </c>
      <c r="D94" s="72">
        <v>3655</v>
      </c>
      <c r="E94" s="18">
        <v>181061</v>
      </c>
      <c r="F94" s="32">
        <f t="shared" si="10"/>
        <v>49.537893296853625</v>
      </c>
      <c r="G94" s="96">
        <v>76</v>
      </c>
      <c r="H94" s="96">
        <v>51</v>
      </c>
      <c r="I94" s="71">
        <v>3681</v>
      </c>
      <c r="J94" s="19">
        <v>444760</v>
      </c>
      <c r="K94" s="37">
        <f t="shared" si="18"/>
        <v>120.82586253735398</v>
      </c>
      <c r="L94" s="96">
        <v>10</v>
      </c>
      <c r="M94" s="96">
        <v>7</v>
      </c>
      <c r="N94" s="71">
        <v>3738</v>
      </c>
      <c r="O94" s="20">
        <v>342848</v>
      </c>
      <c r="P94" s="39">
        <f t="shared" si="11"/>
        <v>91.719636169074377</v>
      </c>
      <c r="Q94" s="96">
        <v>18</v>
      </c>
      <c r="R94" s="96">
        <v>15</v>
      </c>
      <c r="S94" s="42">
        <v>3785</v>
      </c>
      <c r="T94" s="113">
        <v>362691</v>
      </c>
      <c r="U94" s="44">
        <f t="shared" si="12"/>
        <v>95.823249669749003</v>
      </c>
      <c r="V94" s="96">
        <v>19</v>
      </c>
      <c r="W94" s="96">
        <v>15</v>
      </c>
      <c r="X94" s="46">
        <f>3478+337</f>
        <v>3815</v>
      </c>
      <c r="Y94" s="17">
        <v>359022</v>
      </c>
      <c r="Z94" s="49">
        <f t="shared" si="13"/>
        <v>94.107994757536048</v>
      </c>
      <c r="AA94" s="96">
        <v>24</v>
      </c>
      <c r="AB94" s="96">
        <v>19</v>
      </c>
      <c r="AC94" s="50">
        <f>3571+332</f>
        <v>3903</v>
      </c>
      <c r="AD94" s="21">
        <v>409193</v>
      </c>
      <c r="AE94" s="51">
        <f t="shared" si="14"/>
        <v>104.84063540866001</v>
      </c>
      <c r="AF94" s="96">
        <v>20</v>
      </c>
      <c r="AG94" s="96">
        <v>15</v>
      </c>
      <c r="AH94" s="120">
        <f t="shared" si="15"/>
        <v>22577</v>
      </c>
      <c r="AI94" s="121">
        <f t="shared" si="16"/>
        <v>2099575</v>
      </c>
      <c r="AJ94" s="32">
        <f t="shared" si="17"/>
        <v>92.996190813659922</v>
      </c>
      <c r="AK94" s="96">
        <v>20</v>
      </c>
      <c r="AL94" s="96">
        <v>16</v>
      </c>
      <c r="AM94" s="54"/>
      <c r="AN94" s="54">
        <v>91</v>
      </c>
      <c r="AP94" s="30"/>
      <c r="AQ94" s="30"/>
      <c r="AR94" s="30"/>
      <c r="AS94" s="30"/>
      <c r="AT94" s="30"/>
      <c r="AU94" s="30"/>
      <c r="AV94" s="30"/>
      <c r="AW94" s="30"/>
      <c r="AX94" s="30"/>
    </row>
    <row r="95" spans="1:50" ht="15.75" customHeight="1" x14ac:dyDescent="0.2">
      <c r="A95" s="85">
        <v>13</v>
      </c>
      <c r="B95" s="15" t="s">
        <v>118</v>
      </c>
      <c r="C95" s="15" t="s">
        <v>664</v>
      </c>
      <c r="D95" s="72">
        <v>2177</v>
      </c>
      <c r="E95" s="18">
        <v>57071</v>
      </c>
      <c r="F95" s="32">
        <f t="shared" si="10"/>
        <v>26.215434083601288</v>
      </c>
      <c r="G95" s="96">
        <v>150</v>
      </c>
      <c r="H95" s="96">
        <v>97</v>
      </c>
      <c r="I95" s="71">
        <v>2447</v>
      </c>
      <c r="J95" s="19">
        <v>42439</v>
      </c>
      <c r="K95" s="37">
        <f t="shared" si="18"/>
        <v>17.343277482631795</v>
      </c>
      <c r="L95" s="96">
        <v>195</v>
      </c>
      <c r="M95" s="96">
        <v>123</v>
      </c>
      <c r="N95" s="71">
        <v>2885</v>
      </c>
      <c r="O95" s="20">
        <v>46566</v>
      </c>
      <c r="P95" s="39">
        <f t="shared" si="11"/>
        <v>16.140727902946274</v>
      </c>
      <c r="Q95" s="96">
        <v>205</v>
      </c>
      <c r="R95" s="96">
        <v>126</v>
      </c>
      <c r="S95" s="42">
        <v>3003</v>
      </c>
      <c r="T95" s="113">
        <v>72833</v>
      </c>
      <c r="U95" s="44">
        <f t="shared" si="12"/>
        <v>24.253413253413253</v>
      </c>
      <c r="V95" s="96">
        <v>165</v>
      </c>
      <c r="W95" s="96">
        <v>105</v>
      </c>
      <c r="X95" s="46">
        <v>3060</v>
      </c>
      <c r="Y95" s="17">
        <v>81243</v>
      </c>
      <c r="Z95" s="49">
        <f t="shared" si="13"/>
        <v>26.55</v>
      </c>
      <c r="AA95" s="96">
        <v>169</v>
      </c>
      <c r="AB95" s="96">
        <v>109</v>
      </c>
      <c r="AC95" s="50">
        <v>3056</v>
      </c>
      <c r="AD95" s="21">
        <v>83141</v>
      </c>
      <c r="AE95" s="51">
        <f t="shared" si="14"/>
        <v>27.205824607329841</v>
      </c>
      <c r="AF95" s="96">
        <v>168</v>
      </c>
      <c r="AG95" s="96">
        <v>106</v>
      </c>
      <c r="AH95" s="120">
        <f t="shared" si="15"/>
        <v>16628</v>
      </c>
      <c r="AI95" s="121">
        <f t="shared" si="16"/>
        <v>383293</v>
      </c>
      <c r="AJ95" s="32">
        <f t="shared" si="17"/>
        <v>23.051058455617031</v>
      </c>
      <c r="AK95" s="96">
        <v>180</v>
      </c>
      <c r="AL95" s="96">
        <v>116</v>
      </c>
      <c r="AM95" s="54"/>
      <c r="AN95" s="54">
        <v>92</v>
      </c>
      <c r="AP95" s="30"/>
      <c r="AQ95" s="30"/>
      <c r="AR95" s="30"/>
      <c r="AS95" s="30"/>
      <c r="AT95" s="30"/>
      <c r="AU95" s="30"/>
      <c r="AV95" s="30"/>
      <c r="AW95" s="30"/>
      <c r="AX95" s="30"/>
    </row>
    <row r="96" spans="1:50" ht="15.75" customHeight="1" x14ac:dyDescent="0.2">
      <c r="A96" s="85">
        <v>13</v>
      </c>
      <c r="B96" s="15" t="s">
        <v>2734</v>
      </c>
      <c r="C96" s="15" t="s">
        <v>674</v>
      </c>
      <c r="D96" s="72">
        <v>2410</v>
      </c>
      <c r="E96" s="18">
        <v>24168</v>
      </c>
      <c r="F96" s="32">
        <f t="shared" si="10"/>
        <v>10.028215767634855</v>
      </c>
      <c r="G96" s="85">
        <v>235</v>
      </c>
      <c r="H96" s="96">
        <v>141</v>
      </c>
      <c r="I96" s="71">
        <v>2459</v>
      </c>
      <c r="J96" s="19">
        <v>22776</v>
      </c>
      <c r="K96" s="37">
        <f t="shared" si="18"/>
        <v>9.2623017486783237</v>
      </c>
      <c r="L96" s="85">
        <v>244</v>
      </c>
      <c r="M96" s="96">
        <v>149</v>
      </c>
      <c r="N96" s="71">
        <v>2475</v>
      </c>
      <c r="O96" s="20">
        <v>22030</v>
      </c>
      <c r="P96" s="39">
        <f t="shared" si="11"/>
        <v>8.901010101010101</v>
      </c>
      <c r="Q96" s="85">
        <v>245</v>
      </c>
      <c r="R96" s="96">
        <v>148</v>
      </c>
      <c r="S96" s="42">
        <v>2480</v>
      </c>
      <c r="T96" s="113">
        <v>37718</v>
      </c>
      <c r="U96" s="44">
        <f t="shared" si="12"/>
        <v>15.208870967741936</v>
      </c>
      <c r="V96" s="96">
        <v>219</v>
      </c>
      <c r="W96" s="96">
        <v>135</v>
      </c>
      <c r="X96" s="46">
        <v>2513</v>
      </c>
      <c r="Y96" s="17">
        <v>33908</v>
      </c>
      <c r="Z96" s="49">
        <f t="shared" si="13"/>
        <v>13.493036211699165</v>
      </c>
      <c r="AA96" s="85">
        <v>231</v>
      </c>
      <c r="AB96" s="96">
        <v>143</v>
      </c>
      <c r="AC96" s="50">
        <v>2505</v>
      </c>
      <c r="AD96" s="21">
        <v>39457</v>
      </c>
      <c r="AE96" s="51">
        <f t="shared" si="14"/>
        <v>15.751297405189622</v>
      </c>
      <c r="AF96" s="96">
        <v>219</v>
      </c>
      <c r="AG96" s="96">
        <v>138</v>
      </c>
      <c r="AH96" s="120">
        <f t="shared" si="15"/>
        <v>14842</v>
      </c>
      <c r="AI96" s="121">
        <f t="shared" si="16"/>
        <v>180057</v>
      </c>
      <c r="AJ96" s="32">
        <f t="shared" si="17"/>
        <v>12.131586039617302</v>
      </c>
      <c r="AK96" s="85">
        <v>237</v>
      </c>
      <c r="AL96" s="96">
        <v>144</v>
      </c>
      <c r="AM96" s="54"/>
      <c r="AN96" s="54">
        <v>93</v>
      </c>
      <c r="AP96" s="30"/>
      <c r="AQ96" s="30"/>
      <c r="AR96" s="30"/>
      <c r="AS96" s="30"/>
      <c r="AT96" s="30"/>
      <c r="AU96" s="30"/>
      <c r="AV96" s="30"/>
      <c r="AW96" s="30"/>
      <c r="AX96" s="30"/>
    </row>
    <row r="97" spans="1:50" ht="15.75" customHeight="1" x14ac:dyDescent="0.2">
      <c r="A97" s="85">
        <v>13</v>
      </c>
      <c r="B97" s="15" t="s">
        <v>2697</v>
      </c>
      <c r="C97" s="15" t="s">
        <v>677</v>
      </c>
      <c r="D97" s="72">
        <v>3937</v>
      </c>
      <c r="E97" s="18">
        <v>191753</v>
      </c>
      <c r="F97" s="32">
        <f t="shared" si="10"/>
        <v>48.70535941071882</v>
      </c>
      <c r="G97" s="96">
        <v>81</v>
      </c>
      <c r="H97" s="96">
        <v>56</v>
      </c>
      <c r="I97" s="71">
        <v>4012</v>
      </c>
      <c r="J97" s="19">
        <v>232151</v>
      </c>
      <c r="K97" s="37">
        <f t="shared" si="18"/>
        <v>57.864157527417746</v>
      </c>
      <c r="L97" s="96">
        <v>64</v>
      </c>
      <c r="M97" s="96">
        <v>46</v>
      </c>
      <c r="N97" s="71">
        <v>4023</v>
      </c>
      <c r="O97" s="20">
        <v>479450</v>
      </c>
      <c r="P97" s="39">
        <f t="shared" si="11"/>
        <v>119.17723092219737</v>
      </c>
      <c r="Q97" s="96">
        <v>8</v>
      </c>
      <c r="R97" s="96">
        <v>7</v>
      </c>
      <c r="S97" s="42">
        <v>4051</v>
      </c>
      <c r="T97" s="113">
        <v>506067</v>
      </c>
      <c r="U97" s="44">
        <f t="shared" si="12"/>
        <v>124.92396939027401</v>
      </c>
      <c r="V97" s="96">
        <v>12</v>
      </c>
      <c r="W97" s="96">
        <v>10</v>
      </c>
      <c r="X97" s="46">
        <v>4111</v>
      </c>
      <c r="Y97" s="17">
        <v>455078</v>
      </c>
      <c r="Z97" s="49">
        <f t="shared" si="13"/>
        <v>110.69764047676965</v>
      </c>
      <c r="AA97" s="96">
        <v>16</v>
      </c>
      <c r="AB97" s="96">
        <v>12</v>
      </c>
      <c r="AC97" s="50">
        <v>4203</v>
      </c>
      <c r="AD97" s="21">
        <v>405621</v>
      </c>
      <c r="AE97" s="51">
        <f t="shared" si="14"/>
        <v>96.507494646680939</v>
      </c>
      <c r="AF97" s="96">
        <v>24</v>
      </c>
      <c r="AG97" s="96">
        <v>18</v>
      </c>
      <c r="AH97" s="120">
        <f t="shared" si="15"/>
        <v>24337</v>
      </c>
      <c r="AI97" s="121">
        <f t="shared" si="16"/>
        <v>2270120</v>
      </c>
      <c r="AJ97" s="32">
        <f t="shared" si="17"/>
        <v>93.278547068249992</v>
      </c>
      <c r="AK97" s="96">
        <v>19</v>
      </c>
      <c r="AL97" s="96">
        <v>15</v>
      </c>
      <c r="AM97" s="54"/>
      <c r="AN97" s="54">
        <v>94</v>
      </c>
      <c r="AP97" s="30"/>
      <c r="AQ97" s="30"/>
      <c r="AR97" s="30"/>
      <c r="AS97" s="30"/>
      <c r="AT97" s="30"/>
      <c r="AU97" s="30"/>
      <c r="AV97" s="30"/>
      <c r="AW97" s="30"/>
      <c r="AX97" s="30"/>
    </row>
    <row r="98" spans="1:50" s="80" customFormat="1" ht="15.75" customHeight="1" x14ac:dyDescent="0.15">
      <c r="A98" s="85">
        <v>13</v>
      </c>
      <c r="B98" s="15" t="s">
        <v>2712</v>
      </c>
      <c r="C98" s="15" t="s">
        <v>711</v>
      </c>
      <c r="D98" s="72">
        <v>3351</v>
      </c>
      <c r="E98" s="18">
        <v>11257</v>
      </c>
      <c r="F98" s="32">
        <f t="shared" si="10"/>
        <v>3.3592957326171291</v>
      </c>
      <c r="G98" s="85">
        <v>272</v>
      </c>
      <c r="H98" s="96">
        <v>162</v>
      </c>
      <c r="I98" s="71">
        <v>3341</v>
      </c>
      <c r="J98" s="19">
        <v>10743</v>
      </c>
      <c r="K98" s="37">
        <f t="shared" si="18"/>
        <v>3.2155043400179588</v>
      </c>
      <c r="L98" s="85">
        <v>274</v>
      </c>
      <c r="M98" s="96">
        <v>166</v>
      </c>
      <c r="N98" s="71">
        <v>3405</v>
      </c>
      <c r="O98" s="20">
        <v>10384</v>
      </c>
      <c r="P98" s="39">
        <f t="shared" si="11"/>
        <v>3.049632892804699</v>
      </c>
      <c r="Q98" s="85">
        <v>276</v>
      </c>
      <c r="R98" s="96">
        <v>168</v>
      </c>
      <c r="S98" s="42">
        <v>3502</v>
      </c>
      <c r="T98" s="113">
        <v>8861</v>
      </c>
      <c r="U98" s="44">
        <f t="shared" si="12"/>
        <v>2.5302684180468304</v>
      </c>
      <c r="V98" s="85">
        <v>285</v>
      </c>
      <c r="W98" s="96">
        <v>172</v>
      </c>
      <c r="X98" s="46">
        <v>3536</v>
      </c>
      <c r="Y98" s="17">
        <v>9392</v>
      </c>
      <c r="Z98" s="49">
        <f t="shared" si="13"/>
        <v>2.6561085972850678</v>
      </c>
      <c r="AA98" s="85">
        <v>291</v>
      </c>
      <c r="AB98" s="96">
        <v>177</v>
      </c>
      <c r="AC98" s="50">
        <v>3561</v>
      </c>
      <c r="AD98" s="21">
        <v>9350</v>
      </c>
      <c r="AE98" s="51">
        <f t="shared" si="14"/>
        <v>2.625666947486661</v>
      </c>
      <c r="AF98" s="85">
        <v>288</v>
      </c>
      <c r="AG98" s="96">
        <v>175</v>
      </c>
      <c r="AH98" s="120">
        <f t="shared" si="15"/>
        <v>20696</v>
      </c>
      <c r="AI98" s="121">
        <f t="shared" si="16"/>
        <v>59987</v>
      </c>
      <c r="AJ98" s="32">
        <f t="shared" si="17"/>
        <v>2.8984827986084269</v>
      </c>
      <c r="AK98" s="85">
        <v>288</v>
      </c>
      <c r="AL98" s="96">
        <v>174</v>
      </c>
      <c r="AM98" s="54"/>
      <c r="AN98" s="54">
        <v>95</v>
      </c>
    </row>
    <row r="99" spans="1:50" ht="15.75" customHeight="1" x14ac:dyDescent="0.2">
      <c r="A99" s="85">
        <v>13</v>
      </c>
      <c r="B99" s="15" t="s">
        <v>2697</v>
      </c>
      <c r="C99" s="15" t="s">
        <v>717</v>
      </c>
      <c r="D99" s="72">
        <v>4912</v>
      </c>
      <c r="E99" s="18">
        <v>224397</v>
      </c>
      <c r="F99" s="32">
        <f t="shared" si="10"/>
        <v>45.683428338762212</v>
      </c>
      <c r="G99" s="96">
        <v>84</v>
      </c>
      <c r="H99" s="96">
        <v>59</v>
      </c>
      <c r="I99" s="71">
        <v>5024</v>
      </c>
      <c r="J99" s="19">
        <v>260623</v>
      </c>
      <c r="K99" s="37">
        <f t="shared" si="18"/>
        <v>51.875597133757964</v>
      </c>
      <c r="L99" s="96">
        <v>76</v>
      </c>
      <c r="M99" s="96">
        <v>53</v>
      </c>
      <c r="N99" s="71">
        <v>5119</v>
      </c>
      <c r="O99" s="20">
        <v>369322</v>
      </c>
      <c r="P99" s="39">
        <f t="shared" si="11"/>
        <v>72.147294393436212</v>
      </c>
      <c r="Q99" s="96">
        <v>33</v>
      </c>
      <c r="R99" s="96">
        <v>26</v>
      </c>
      <c r="S99" s="42">
        <v>5438</v>
      </c>
      <c r="T99" s="113">
        <v>637296</v>
      </c>
      <c r="U99" s="44">
        <f t="shared" si="12"/>
        <v>117.19308569326958</v>
      </c>
      <c r="V99" s="96">
        <v>13</v>
      </c>
      <c r="W99" s="96">
        <v>11</v>
      </c>
      <c r="X99" s="46">
        <v>5604</v>
      </c>
      <c r="Y99" s="17">
        <v>543325</v>
      </c>
      <c r="Z99" s="49">
        <f t="shared" si="13"/>
        <v>96.953069236259807</v>
      </c>
      <c r="AA99" s="96">
        <v>20</v>
      </c>
      <c r="AB99" s="96">
        <v>15</v>
      </c>
      <c r="AC99" s="50">
        <v>5873</v>
      </c>
      <c r="AD99" s="21">
        <v>474846</v>
      </c>
      <c r="AE99" s="51">
        <f t="shared" si="14"/>
        <v>80.852375276689941</v>
      </c>
      <c r="AF99" s="96">
        <v>38</v>
      </c>
      <c r="AG99" s="96">
        <v>30</v>
      </c>
      <c r="AH99" s="120">
        <f t="shared" si="15"/>
        <v>31970</v>
      </c>
      <c r="AI99" s="121">
        <f t="shared" si="16"/>
        <v>2509809</v>
      </c>
      <c r="AJ99" s="32">
        <f t="shared" si="17"/>
        <v>78.50512980919612</v>
      </c>
      <c r="AK99" s="96">
        <v>31</v>
      </c>
      <c r="AL99" s="96">
        <v>26</v>
      </c>
      <c r="AM99" s="54"/>
      <c r="AN99" s="54">
        <v>96</v>
      </c>
      <c r="AP99" s="30"/>
      <c r="AQ99" s="30"/>
      <c r="AR99" s="30"/>
      <c r="AS99" s="30"/>
      <c r="AT99" s="30"/>
      <c r="AU99" s="30"/>
      <c r="AV99" s="30"/>
      <c r="AW99" s="30"/>
      <c r="AX99" s="30"/>
    </row>
    <row r="100" spans="1:50" ht="15.75" customHeight="1" x14ac:dyDescent="0.2">
      <c r="A100" s="85">
        <v>13</v>
      </c>
      <c r="B100" s="15" t="s">
        <v>101</v>
      </c>
      <c r="C100" s="15" t="s">
        <v>741</v>
      </c>
      <c r="D100" s="72">
        <v>5500</v>
      </c>
      <c r="E100" s="18">
        <v>99097</v>
      </c>
      <c r="F100" s="32">
        <f t="shared" si="10"/>
        <v>18.017636363636363</v>
      </c>
      <c r="G100" s="96">
        <v>192</v>
      </c>
      <c r="H100" s="96">
        <v>116</v>
      </c>
      <c r="I100" s="71">
        <v>5556</v>
      </c>
      <c r="J100" s="19">
        <v>118021</v>
      </c>
      <c r="K100" s="37">
        <f t="shared" si="18"/>
        <v>21.242080633549318</v>
      </c>
      <c r="L100" s="96">
        <v>174</v>
      </c>
      <c r="M100" s="96">
        <v>111</v>
      </c>
      <c r="N100" s="71">
        <v>5650</v>
      </c>
      <c r="O100" s="20">
        <v>132403</v>
      </c>
      <c r="P100" s="39">
        <f t="shared" si="11"/>
        <v>23.4341592920354</v>
      </c>
      <c r="Q100" s="96">
        <v>165</v>
      </c>
      <c r="R100" s="96">
        <v>108</v>
      </c>
      <c r="S100" s="42">
        <v>5703</v>
      </c>
      <c r="T100" s="113">
        <v>111549</v>
      </c>
      <c r="U100" s="44">
        <f t="shared" si="12"/>
        <v>19.559705418200945</v>
      </c>
      <c r="V100" s="96">
        <v>192</v>
      </c>
      <c r="W100" s="96">
        <v>121</v>
      </c>
      <c r="X100" s="46">
        <v>5722</v>
      </c>
      <c r="Y100" s="17">
        <v>107470</v>
      </c>
      <c r="Z100" s="49">
        <f t="shared" si="13"/>
        <v>18.781894442502622</v>
      </c>
      <c r="AA100" s="96">
        <v>202</v>
      </c>
      <c r="AB100" s="96">
        <v>129</v>
      </c>
      <c r="AC100" s="50">
        <v>5759</v>
      </c>
      <c r="AD100" s="21">
        <v>109089</v>
      </c>
      <c r="AE100" s="51">
        <f t="shared" si="14"/>
        <v>18.942351102621984</v>
      </c>
      <c r="AF100" s="96">
        <v>200</v>
      </c>
      <c r="AG100" s="96">
        <v>128</v>
      </c>
      <c r="AH100" s="120">
        <f t="shared" si="15"/>
        <v>33890</v>
      </c>
      <c r="AI100" s="121">
        <f t="shared" si="16"/>
        <v>677629</v>
      </c>
      <c r="AJ100" s="32">
        <f t="shared" si="17"/>
        <v>19.994954263794629</v>
      </c>
      <c r="AK100" s="96">
        <v>193</v>
      </c>
      <c r="AL100" s="96">
        <v>123</v>
      </c>
      <c r="AM100" s="54"/>
      <c r="AN100" s="54">
        <v>97</v>
      </c>
      <c r="AP100" s="30"/>
      <c r="AQ100" s="30"/>
      <c r="AR100" s="30"/>
      <c r="AS100" s="30"/>
      <c r="AT100" s="30"/>
      <c r="AU100" s="30"/>
      <c r="AV100" s="30"/>
      <c r="AW100" s="30"/>
      <c r="AX100" s="30"/>
    </row>
    <row r="101" spans="1:50" ht="15.75" customHeight="1" x14ac:dyDescent="0.2">
      <c r="A101" s="85">
        <v>13</v>
      </c>
      <c r="B101" s="15" t="s">
        <v>49</v>
      </c>
      <c r="C101" s="15" t="s">
        <v>833</v>
      </c>
      <c r="D101" s="72">
        <v>2174</v>
      </c>
      <c r="E101" s="18">
        <v>107046</v>
      </c>
      <c r="F101" s="32">
        <f t="shared" si="10"/>
        <v>49.239190432382706</v>
      </c>
      <c r="G101" s="96">
        <v>77</v>
      </c>
      <c r="H101" s="96">
        <v>52</v>
      </c>
      <c r="I101" s="71">
        <v>2239</v>
      </c>
      <c r="J101" s="19">
        <v>92132</v>
      </c>
      <c r="K101" s="37">
        <f t="shared" si="18"/>
        <v>41.148727110317104</v>
      </c>
      <c r="L101" s="96">
        <v>101</v>
      </c>
      <c r="M101" s="96">
        <v>67</v>
      </c>
      <c r="N101" s="71">
        <v>2253</v>
      </c>
      <c r="O101" s="20">
        <v>90459</v>
      </c>
      <c r="P101" s="39">
        <f t="shared" si="11"/>
        <v>40.150466045272971</v>
      </c>
      <c r="Q101" s="96">
        <v>99</v>
      </c>
      <c r="R101" s="96">
        <v>67</v>
      </c>
      <c r="S101" s="42">
        <v>2311</v>
      </c>
      <c r="T101" s="113">
        <v>75170</v>
      </c>
      <c r="U101" s="44">
        <f t="shared" si="12"/>
        <v>32.527044569450453</v>
      </c>
      <c r="V101" s="96">
        <v>128</v>
      </c>
      <c r="W101" s="96">
        <v>85</v>
      </c>
      <c r="X101" s="46">
        <v>2321</v>
      </c>
      <c r="Y101" s="17">
        <v>61643</v>
      </c>
      <c r="Z101" s="49">
        <f t="shared" si="13"/>
        <v>26.558810857389055</v>
      </c>
      <c r="AA101" s="96">
        <v>168</v>
      </c>
      <c r="AB101" s="96">
        <v>108</v>
      </c>
      <c r="AC101" s="50">
        <v>2323</v>
      </c>
      <c r="AD101" s="21">
        <v>54279</v>
      </c>
      <c r="AE101" s="51">
        <f t="shared" si="14"/>
        <v>23.365906155832974</v>
      </c>
      <c r="AF101" s="96">
        <v>180</v>
      </c>
      <c r="AG101" s="96">
        <v>115</v>
      </c>
      <c r="AH101" s="120">
        <f t="shared" si="15"/>
        <v>13621</v>
      </c>
      <c r="AI101" s="121">
        <f t="shared" si="16"/>
        <v>480729</v>
      </c>
      <c r="AJ101" s="32">
        <f t="shared" si="17"/>
        <v>35.293223698700537</v>
      </c>
      <c r="AK101" s="96">
        <v>126</v>
      </c>
      <c r="AL101" s="96">
        <v>82</v>
      </c>
      <c r="AM101" s="54"/>
      <c r="AN101" s="54">
        <v>98</v>
      </c>
      <c r="AP101" s="30"/>
      <c r="AQ101" s="30"/>
      <c r="AR101" s="30"/>
      <c r="AS101" s="30"/>
      <c r="AT101" s="30"/>
      <c r="AU101" s="30"/>
      <c r="AV101" s="30"/>
      <c r="AW101" s="30"/>
      <c r="AX101" s="30"/>
    </row>
    <row r="102" spans="1:50" ht="15.75" customHeight="1" x14ac:dyDescent="0.2">
      <c r="A102" s="85">
        <v>13</v>
      </c>
      <c r="B102" s="15" t="s">
        <v>24</v>
      </c>
      <c r="C102" s="15" t="s">
        <v>849</v>
      </c>
      <c r="D102" s="72">
        <v>2877</v>
      </c>
      <c r="E102" s="18">
        <v>24103</v>
      </c>
      <c r="F102" s="32">
        <f t="shared" si="10"/>
        <v>8.3778241223496703</v>
      </c>
      <c r="G102" s="85">
        <v>243</v>
      </c>
      <c r="H102" s="96">
        <v>146</v>
      </c>
      <c r="I102" s="71">
        <v>2934</v>
      </c>
      <c r="J102" s="19">
        <v>15504</v>
      </c>
      <c r="K102" s="37">
        <f t="shared" si="18"/>
        <v>5.2842535787321063</v>
      </c>
      <c r="L102" s="85">
        <v>261</v>
      </c>
      <c r="M102" s="96">
        <v>157</v>
      </c>
      <c r="N102" s="71">
        <v>2961</v>
      </c>
      <c r="O102" s="20">
        <v>13631</v>
      </c>
      <c r="P102" s="39">
        <f t="shared" si="11"/>
        <v>4.6035123269165821</v>
      </c>
      <c r="Q102" s="85">
        <v>264</v>
      </c>
      <c r="R102" s="96">
        <v>160</v>
      </c>
      <c r="S102" s="42">
        <v>3003</v>
      </c>
      <c r="T102" s="113">
        <v>12400</v>
      </c>
      <c r="U102" s="44">
        <f t="shared" si="12"/>
        <v>4.1292041292041288</v>
      </c>
      <c r="V102" s="85">
        <v>276</v>
      </c>
      <c r="W102" s="96">
        <v>165</v>
      </c>
      <c r="X102" s="46">
        <v>3059</v>
      </c>
      <c r="Y102" s="17">
        <v>10416</v>
      </c>
      <c r="Z102" s="49">
        <f t="shared" si="13"/>
        <v>3.4050343249427919</v>
      </c>
      <c r="AA102" s="85">
        <v>286</v>
      </c>
      <c r="AB102" s="96">
        <v>172</v>
      </c>
      <c r="AC102" s="50">
        <v>3113</v>
      </c>
      <c r="AD102" s="21">
        <v>62176</v>
      </c>
      <c r="AE102" s="51">
        <f t="shared" si="14"/>
        <v>19.973016382910377</v>
      </c>
      <c r="AF102" s="96">
        <v>195</v>
      </c>
      <c r="AG102" s="96">
        <v>125</v>
      </c>
      <c r="AH102" s="120">
        <f t="shared" si="15"/>
        <v>17947</v>
      </c>
      <c r="AI102" s="121">
        <f t="shared" si="16"/>
        <v>138230</v>
      </c>
      <c r="AJ102" s="32">
        <f t="shared" si="17"/>
        <v>7.7021229174792447</v>
      </c>
      <c r="AK102" s="85">
        <v>263</v>
      </c>
      <c r="AL102" s="96">
        <v>157</v>
      </c>
      <c r="AM102" s="54"/>
      <c r="AN102" s="54">
        <v>99</v>
      </c>
      <c r="AP102" s="30"/>
      <c r="AQ102" s="30"/>
      <c r="AR102" s="30"/>
      <c r="AS102" s="30"/>
      <c r="AT102" s="30"/>
      <c r="AU102" s="30"/>
      <c r="AV102" s="30"/>
      <c r="AW102" s="30"/>
      <c r="AX102" s="30"/>
    </row>
    <row r="103" spans="1:50" ht="15.75" customHeight="1" x14ac:dyDescent="0.2">
      <c r="A103" s="85">
        <v>14</v>
      </c>
      <c r="B103" s="15" t="s">
        <v>2686</v>
      </c>
      <c r="C103" s="15" t="s">
        <v>2685</v>
      </c>
      <c r="D103" s="72">
        <v>1688</v>
      </c>
      <c r="E103" s="18">
        <v>0</v>
      </c>
      <c r="F103" s="32">
        <f t="shared" si="10"/>
        <v>0</v>
      </c>
      <c r="G103" s="85">
        <v>309</v>
      </c>
      <c r="H103" s="96">
        <v>191</v>
      </c>
      <c r="I103" s="71">
        <v>1668</v>
      </c>
      <c r="J103" s="19">
        <v>0</v>
      </c>
      <c r="K103" s="37">
        <f t="shared" si="18"/>
        <v>0</v>
      </c>
      <c r="L103" s="85">
        <v>306</v>
      </c>
      <c r="M103" s="96">
        <v>190</v>
      </c>
      <c r="N103" s="71">
        <v>1667</v>
      </c>
      <c r="O103" s="20">
        <v>0</v>
      </c>
      <c r="P103" s="39">
        <f t="shared" si="11"/>
        <v>0</v>
      </c>
      <c r="Q103" s="85">
        <v>307</v>
      </c>
      <c r="R103" s="96">
        <v>191</v>
      </c>
      <c r="S103" s="42">
        <v>1662</v>
      </c>
      <c r="T103" s="113">
        <v>0</v>
      </c>
      <c r="U103" s="44">
        <f t="shared" si="12"/>
        <v>0</v>
      </c>
      <c r="V103" s="85">
        <v>309</v>
      </c>
      <c r="W103" s="96">
        <v>195</v>
      </c>
      <c r="X103" s="46">
        <v>1663</v>
      </c>
      <c r="Y103" s="17">
        <v>0</v>
      </c>
      <c r="Z103" s="49">
        <f t="shared" si="13"/>
        <v>0</v>
      </c>
      <c r="AA103" s="85">
        <v>307</v>
      </c>
      <c r="AB103" s="96">
        <v>193</v>
      </c>
      <c r="AC103" s="50">
        <v>1645</v>
      </c>
      <c r="AD103" s="21">
        <v>0</v>
      </c>
      <c r="AE103" s="51">
        <f t="shared" si="14"/>
        <v>0</v>
      </c>
      <c r="AF103" s="85">
        <v>309</v>
      </c>
      <c r="AG103" s="96">
        <v>194</v>
      </c>
      <c r="AH103" s="120">
        <f t="shared" si="15"/>
        <v>9993</v>
      </c>
      <c r="AI103" s="121">
        <f t="shared" si="16"/>
        <v>0</v>
      </c>
      <c r="AJ103" s="32">
        <f t="shared" si="17"/>
        <v>0</v>
      </c>
      <c r="AK103" s="96">
        <v>320</v>
      </c>
      <c r="AL103" s="96">
        <v>203</v>
      </c>
      <c r="AM103" s="54"/>
      <c r="AN103" s="54">
        <v>100</v>
      </c>
      <c r="AP103" s="30"/>
      <c r="AQ103" s="30"/>
      <c r="AR103" s="30"/>
      <c r="AS103" s="30"/>
      <c r="AT103" s="30"/>
      <c r="AU103" s="30"/>
      <c r="AV103" s="30"/>
      <c r="AW103" s="30"/>
      <c r="AX103" s="30"/>
    </row>
    <row r="104" spans="1:50" ht="15.75" customHeight="1" x14ac:dyDescent="0.2">
      <c r="A104" s="85">
        <v>14</v>
      </c>
      <c r="B104" s="15" t="s">
        <v>2697</v>
      </c>
      <c r="C104" s="15" t="s">
        <v>2696</v>
      </c>
      <c r="D104" s="72">
        <v>1818</v>
      </c>
      <c r="E104" s="18">
        <v>132453</v>
      </c>
      <c r="F104" s="32">
        <f t="shared" si="10"/>
        <v>72.856435643564353</v>
      </c>
      <c r="G104" s="96">
        <v>38</v>
      </c>
      <c r="H104" s="96">
        <v>24</v>
      </c>
      <c r="I104" s="71">
        <v>1859</v>
      </c>
      <c r="J104" s="19">
        <v>107676</v>
      </c>
      <c r="K104" s="37">
        <f t="shared" si="18"/>
        <v>57.921463152232384</v>
      </c>
      <c r="L104" s="96">
        <v>63</v>
      </c>
      <c r="M104" s="96">
        <v>45</v>
      </c>
      <c r="N104" s="71">
        <v>1887</v>
      </c>
      <c r="O104" s="20">
        <v>115059</v>
      </c>
      <c r="P104" s="39">
        <f t="shared" si="11"/>
        <v>60.974562798092208</v>
      </c>
      <c r="Q104" s="96">
        <v>55</v>
      </c>
      <c r="R104" s="96">
        <v>40</v>
      </c>
      <c r="S104" s="42">
        <v>1985</v>
      </c>
      <c r="T104" s="113">
        <v>314374</v>
      </c>
      <c r="U104" s="44">
        <f t="shared" si="12"/>
        <v>158.37481108312343</v>
      </c>
      <c r="V104" s="96">
        <v>4</v>
      </c>
      <c r="W104" s="96">
        <v>4</v>
      </c>
      <c r="X104" s="46">
        <v>2087</v>
      </c>
      <c r="Y104" s="17">
        <v>296383</v>
      </c>
      <c r="Z104" s="49">
        <f t="shared" si="13"/>
        <v>142.01389554384284</v>
      </c>
      <c r="AA104" s="96">
        <v>9</v>
      </c>
      <c r="AB104" s="96">
        <v>8</v>
      </c>
      <c r="AC104" s="50">
        <v>2138</v>
      </c>
      <c r="AD104" s="21">
        <v>311143</v>
      </c>
      <c r="AE104" s="51">
        <f t="shared" si="14"/>
        <v>145.52993451824133</v>
      </c>
      <c r="AF104" s="96">
        <v>10</v>
      </c>
      <c r="AG104" s="96">
        <v>8</v>
      </c>
      <c r="AH104" s="120">
        <f t="shared" si="15"/>
        <v>11774</v>
      </c>
      <c r="AI104" s="121">
        <f t="shared" si="16"/>
        <v>1277088</v>
      </c>
      <c r="AJ104" s="32">
        <f t="shared" si="17"/>
        <v>108.46679123492441</v>
      </c>
      <c r="AK104" s="96">
        <v>13</v>
      </c>
      <c r="AL104" s="96">
        <v>10</v>
      </c>
      <c r="AM104" s="54"/>
      <c r="AN104" s="54">
        <v>101</v>
      </c>
      <c r="AP104" s="30"/>
      <c r="AQ104" s="30"/>
      <c r="AR104" s="30"/>
      <c r="AS104" s="30"/>
      <c r="AT104" s="30"/>
      <c r="AU104" s="30"/>
      <c r="AV104" s="30"/>
      <c r="AW104" s="30"/>
      <c r="AX104" s="30"/>
    </row>
    <row r="105" spans="1:50" ht="15.75" customHeight="1" x14ac:dyDescent="0.2">
      <c r="A105" s="85">
        <v>14</v>
      </c>
      <c r="B105" s="15" t="s">
        <v>2730</v>
      </c>
      <c r="C105" s="15" t="s">
        <v>2729</v>
      </c>
      <c r="D105" s="72">
        <v>2072</v>
      </c>
      <c r="E105" s="18">
        <v>32210</v>
      </c>
      <c r="F105" s="32">
        <f t="shared" si="10"/>
        <v>15.545366795366796</v>
      </c>
      <c r="G105" s="96">
        <v>203</v>
      </c>
      <c r="H105" s="96">
        <v>123</v>
      </c>
      <c r="I105" s="71">
        <v>2085</v>
      </c>
      <c r="J105" s="19">
        <v>75053</v>
      </c>
      <c r="K105" s="37">
        <f t="shared" si="18"/>
        <v>35.99664268585132</v>
      </c>
      <c r="L105" s="96">
        <v>118</v>
      </c>
      <c r="M105" s="96">
        <v>75</v>
      </c>
      <c r="N105" s="71">
        <v>2091</v>
      </c>
      <c r="O105" s="20">
        <v>59623</v>
      </c>
      <c r="P105" s="39">
        <f t="shared" si="11"/>
        <v>28.514108082257295</v>
      </c>
      <c r="Q105" s="96">
        <v>145</v>
      </c>
      <c r="R105" s="96">
        <v>93</v>
      </c>
      <c r="S105" s="42">
        <v>2092</v>
      </c>
      <c r="T105" s="113">
        <v>40490</v>
      </c>
      <c r="U105" s="44">
        <f t="shared" si="12"/>
        <v>19.3546845124283</v>
      </c>
      <c r="V105" s="96">
        <v>195</v>
      </c>
      <c r="W105" s="96">
        <v>124</v>
      </c>
      <c r="X105" s="46">
        <v>2107</v>
      </c>
      <c r="Y105" s="17">
        <v>91934</v>
      </c>
      <c r="Z105" s="49">
        <f t="shared" si="13"/>
        <v>43.632653061224488</v>
      </c>
      <c r="AA105" s="96">
        <v>106</v>
      </c>
      <c r="AB105" s="96">
        <v>71</v>
      </c>
      <c r="AC105" s="50">
        <v>2110</v>
      </c>
      <c r="AD105" s="21">
        <v>84869</v>
      </c>
      <c r="AE105" s="51">
        <f t="shared" si="14"/>
        <v>40.22227488151659</v>
      </c>
      <c r="AF105" s="96">
        <v>118</v>
      </c>
      <c r="AG105" s="96">
        <v>77</v>
      </c>
      <c r="AH105" s="120">
        <f t="shared" si="15"/>
        <v>12557</v>
      </c>
      <c r="AI105" s="121">
        <f t="shared" si="16"/>
        <v>384179</v>
      </c>
      <c r="AJ105" s="32">
        <f t="shared" si="17"/>
        <v>30.594807676992911</v>
      </c>
      <c r="AK105" s="96">
        <v>147</v>
      </c>
      <c r="AL105" s="96">
        <v>94</v>
      </c>
      <c r="AM105" s="54"/>
      <c r="AN105" s="54">
        <v>102</v>
      </c>
      <c r="AP105" s="30"/>
      <c r="AQ105" s="30"/>
      <c r="AR105" s="30"/>
      <c r="AS105" s="30"/>
      <c r="AT105" s="30"/>
      <c r="AU105" s="30"/>
      <c r="AV105" s="30"/>
      <c r="AW105" s="30"/>
      <c r="AX105" s="30"/>
    </row>
    <row r="106" spans="1:50" ht="15.75" customHeight="1" x14ac:dyDescent="0.2">
      <c r="A106" s="85">
        <v>14</v>
      </c>
      <c r="B106" s="15" t="s">
        <v>2751</v>
      </c>
      <c r="C106" s="15" t="s">
        <v>2750</v>
      </c>
      <c r="D106" s="72">
        <v>1231</v>
      </c>
      <c r="E106" s="18">
        <v>29919</v>
      </c>
      <c r="F106" s="32">
        <f t="shared" si="10"/>
        <v>24.304630381803413</v>
      </c>
      <c r="G106" s="96">
        <v>158</v>
      </c>
      <c r="H106" s="96">
        <v>101</v>
      </c>
      <c r="I106" s="88">
        <v>1221</v>
      </c>
      <c r="J106" s="19">
        <v>28679</v>
      </c>
      <c r="K106" s="37">
        <f t="shared" si="18"/>
        <v>23.488124488124487</v>
      </c>
      <c r="L106" s="96">
        <v>164</v>
      </c>
      <c r="M106" s="96">
        <v>105</v>
      </c>
      <c r="N106" s="88">
        <v>1234</v>
      </c>
      <c r="O106" s="20">
        <v>35493</v>
      </c>
      <c r="P106" s="39">
        <f t="shared" si="11"/>
        <v>28.762560777957862</v>
      </c>
      <c r="Q106" s="96">
        <v>139</v>
      </c>
      <c r="R106" s="96">
        <v>89</v>
      </c>
      <c r="S106" s="90">
        <v>1258</v>
      </c>
      <c r="T106" s="114">
        <v>35975</v>
      </c>
      <c r="U106" s="44">
        <f t="shared" si="12"/>
        <v>28.596979332273449</v>
      </c>
      <c r="V106" s="96">
        <v>149</v>
      </c>
      <c r="W106" s="96">
        <v>97</v>
      </c>
      <c r="X106" s="94">
        <v>1263</v>
      </c>
      <c r="Y106" s="17">
        <v>59367</v>
      </c>
      <c r="Z106" s="49">
        <f t="shared" si="13"/>
        <v>47.004750593824227</v>
      </c>
      <c r="AA106" s="96">
        <v>94</v>
      </c>
      <c r="AB106" s="96">
        <v>65</v>
      </c>
      <c r="AC106" s="70">
        <v>1259</v>
      </c>
      <c r="AD106" s="21">
        <v>58987</v>
      </c>
      <c r="AE106" s="51">
        <f t="shared" si="14"/>
        <v>46.852263701350275</v>
      </c>
      <c r="AF106" s="96">
        <v>97</v>
      </c>
      <c r="AG106" s="96">
        <v>68</v>
      </c>
      <c r="AH106" s="121">
        <f t="shared" si="15"/>
        <v>7466</v>
      </c>
      <c r="AI106" s="121">
        <f t="shared" si="16"/>
        <v>248420</v>
      </c>
      <c r="AJ106" s="32">
        <f t="shared" si="17"/>
        <v>33.273506563085988</v>
      </c>
      <c r="AK106" s="96">
        <v>138</v>
      </c>
      <c r="AL106" s="96">
        <v>87</v>
      </c>
      <c r="AM106" s="54"/>
      <c r="AN106" s="54">
        <v>103</v>
      </c>
      <c r="AP106" s="30"/>
      <c r="AQ106" s="30"/>
      <c r="AR106" s="30"/>
      <c r="AS106" s="30"/>
      <c r="AT106" s="30"/>
      <c r="AU106" s="30"/>
      <c r="AV106" s="30"/>
      <c r="AW106" s="30"/>
      <c r="AX106" s="30"/>
    </row>
    <row r="107" spans="1:50" ht="15.75" customHeight="1" x14ac:dyDescent="0.2">
      <c r="A107" s="85">
        <v>14</v>
      </c>
      <c r="B107" s="15" t="s">
        <v>2755</v>
      </c>
      <c r="C107" s="15" t="s">
        <v>2754</v>
      </c>
      <c r="D107" s="72">
        <v>2201</v>
      </c>
      <c r="E107" s="18">
        <v>174276</v>
      </c>
      <c r="F107" s="32">
        <f t="shared" si="10"/>
        <v>79.180372557928209</v>
      </c>
      <c r="G107" s="96">
        <v>30</v>
      </c>
      <c r="H107" s="96">
        <v>19</v>
      </c>
      <c r="I107" s="71">
        <v>2260</v>
      </c>
      <c r="J107" s="19">
        <v>203209</v>
      </c>
      <c r="K107" s="37">
        <f t="shared" si="18"/>
        <v>89.915486725663712</v>
      </c>
      <c r="L107" s="96">
        <v>24</v>
      </c>
      <c r="M107" s="96">
        <v>16</v>
      </c>
      <c r="N107" s="71">
        <v>2239</v>
      </c>
      <c r="O107" s="20">
        <v>226239</v>
      </c>
      <c r="P107" s="39">
        <f t="shared" si="11"/>
        <v>101.04466279589103</v>
      </c>
      <c r="Q107" s="96">
        <v>13</v>
      </c>
      <c r="R107" s="96">
        <v>10</v>
      </c>
      <c r="S107" s="42">
        <v>2295</v>
      </c>
      <c r="T107" s="113">
        <v>197054</v>
      </c>
      <c r="U107" s="44">
        <f t="shared" si="12"/>
        <v>85.862309368191717</v>
      </c>
      <c r="V107" s="96">
        <v>26</v>
      </c>
      <c r="W107" s="96">
        <v>21</v>
      </c>
      <c r="X107" s="46">
        <v>2315</v>
      </c>
      <c r="Y107" s="17">
        <v>220125</v>
      </c>
      <c r="Z107" s="49">
        <f t="shared" si="13"/>
        <v>95.08639308855291</v>
      </c>
      <c r="AA107" s="96">
        <v>22</v>
      </c>
      <c r="AB107" s="96">
        <v>17</v>
      </c>
      <c r="AC107" s="50">
        <v>2334</v>
      </c>
      <c r="AD107" s="21">
        <v>218495</v>
      </c>
      <c r="AE107" s="51">
        <f t="shared" si="14"/>
        <v>93.613967437874891</v>
      </c>
      <c r="AF107" s="96">
        <v>27</v>
      </c>
      <c r="AG107" s="96">
        <v>21</v>
      </c>
      <c r="AH107" s="120">
        <f t="shared" si="15"/>
        <v>13644</v>
      </c>
      <c r="AI107" s="121">
        <f t="shared" si="16"/>
        <v>1239398</v>
      </c>
      <c r="AJ107" s="32">
        <f t="shared" si="17"/>
        <v>90.838317209029611</v>
      </c>
      <c r="AK107" s="96">
        <v>21</v>
      </c>
      <c r="AL107" s="96">
        <v>17</v>
      </c>
      <c r="AM107" s="54"/>
      <c r="AN107" s="54">
        <v>104</v>
      </c>
      <c r="AP107" s="30"/>
      <c r="AQ107" s="30"/>
      <c r="AR107" s="30"/>
      <c r="AS107" s="30"/>
      <c r="AT107" s="30"/>
      <c r="AU107" s="30"/>
      <c r="AV107" s="30"/>
      <c r="AW107" s="30"/>
      <c r="AX107" s="30"/>
    </row>
    <row r="108" spans="1:50" ht="15.75" customHeight="1" x14ac:dyDescent="0.2">
      <c r="A108" s="85">
        <v>14</v>
      </c>
      <c r="B108" s="15" t="s">
        <v>2723</v>
      </c>
      <c r="C108" s="15" t="s">
        <v>33</v>
      </c>
      <c r="D108" s="72">
        <v>3386</v>
      </c>
      <c r="E108" s="18">
        <v>0</v>
      </c>
      <c r="F108" s="32">
        <f t="shared" si="10"/>
        <v>0</v>
      </c>
      <c r="G108" s="85">
        <v>309</v>
      </c>
      <c r="H108" s="96">
        <v>191</v>
      </c>
      <c r="I108" s="71">
        <v>3391</v>
      </c>
      <c r="J108" s="19">
        <v>0</v>
      </c>
      <c r="K108" s="37">
        <f t="shared" si="18"/>
        <v>0</v>
      </c>
      <c r="L108" s="85">
        <v>306</v>
      </c>
      <c r="M108" s="96">
        <v>190</v>
      </c>
      <c r="N108" s="71">
        <v>3375</v>
      </c>
      <c r="O108" s="20">
        <v>0</v>
      </c>
      <c r="P108" s="39">
        <f t="shared" si="11"/>
        <v>0</v>
      </c>
      <c r="Q108" s="85">
        <v>307</v>
      </c>
      <c r="R108" s="96">
        <v>191</v>
      </c>
      <c r="S108" s="42">
        <v>3347</v>
      </c>
      <c r="T108" s="113">
        <v>1524</v>
      </c>
      <c r="U108" s="44">
        <f t="shared" si="12"/>
        <v>0.45533313414998505</v>
      </c>
      <c r="V108" s="85">
        <v>304</v>
      </c>
      <c r="W108" s="96">
        <v>190</v>
      </c>
      <c r="X108" s="46">
        <v>3346</v>
      </c>
      <c r="Y108" s="17">
        <v>0</v>
      </c>
      <c r="Z108" s="49">
        <f t="shared" si="13"/>
        <v>0</v>
      </c>
      <c r="AA108" s="85">
        <v>307</v>
      </c>
      <c r="AB108" s="96">
        <v>193</v>
      </c>
      <c r="AC108" s="50">
        <v>3390</v>
      </c>
      <c r="AD108" s="21">
        <v>0</v>
      </c>
      <c r="AE108" s="51">
        <f t="shared" si="14"/>
        <v>0</v>
      </c>
      <c r="AF108" s="85">
        <v>309</v>
      </c>
      <c r="AG108" s="96">
        <v>194</v>
      </c>
      <c r="AH108" s="120">
        <f t="shared" si="15"/>
        <v>20235</v>
      </c>
      <c r="AI108" s="121">
        <f t="shared" si="16"/>
        <v>1524</v>
      </c>
      <c r="AJ108" s="32">
        <f t="shared" si="17"/>
        <v>7.5315048183839883E-2</v>
      </c>
      <c r="AK108" s="85">
        <v>318</v>
      </c>
      <c r="AL108" s="96">
        <v>201</v>
      </c>
      <c r="AM108" s="54"/>
      <c r="AN108" s="54">
        <v>105</v>
      </c>
      <c r="AP108" s="30"/>
      <c r="AQ108" s="30"/>
      <c r="AR108" s="30"/>
      <c r="AS108" s="30"/>
      <c r="AT108" s="30"/>
      <c r="AU108" s="30"/>
      <c r="AV108" s="30"/>
      <c r="AW108" s="30"/>
      <c r="AX108" s="30"/>
    </row>
    <row r="109" spans="1:50" s="80" customFormat="1" ht="15.75" customHeight="1" x14ac:dyDescent="0.15">
      <c r="A109" s="85">
        <v>14</v>
      </c>
      <c r="B109" s="15" t="s">
        <v>58</v>
      </c>
      <c r="C109" s="15" t="s">
        <v>2716</v>
      </c>
      <c r="D109" s="72">
        <v>3587</v>
      </c>
      <c r="E109" s="18">
        <v>175265</v>
      </c>
      <c r="F109" s="32">
        <f t="shared" si="10"/>
        <v>48.861165319208254</v>
      </c>
      <c r="G109" s="96">
        <v>80</v>
      </c>
      <c r="H109" s="96">
        <v>55</v>
      </c>
      <c r="I109" s="71">
        <v>3573</v>
      </c>
      <c r="J109" s="19">
        <v>202622</v>
      </c>
      <c r="K109" s="37">
        <f t="shared" si="18"/>
        <v>56.709207948502659</v>
      </c>
      <c r="L109" s="96">
        <v>68</v>
      </c>
      <c r="M109" s="96">
        <v>48</v>
      </c>
      <c r="N109" s="71">
        <v>3542</v>
      </c>
      <c r="O109" s="20">
        <v>193274</v>
      </c>
      <c r="P109" s="39">
        <f t="shared" si="11"/>
        <v>54.56634669678148</v>
      </c>
      <c r="Q109" s="96">
        <v>65</v>
      </c>
      <c r="R109" s="96">
        <v>49</v>
      </c>
      <c r="S109" s="42">
        <v>3511</v>
      </c>
      <c r="T109" s="113">
        <v>119498</v>
      </c>
      <c r="U109" s="44">
        <f t="shared" si="12"/>
        <v>34.035317573340926</v>
      </c>
      <c r="V109" s="96">
        <v>120</v>
      </c>
      <c r="W109" s="96">
        <v>81</v>
      </c>
      <c r="X109" s="46">
        <v>3489</v>
      </c>
      <c r="Y109" s="17">
        <v>113269</v>
      </c>
      <c r="Z109" s="49">
        <f t="shared" si="13"/>
        <v>32.464603038119805</v>
      </c>
      <c r="AA109" s="96">
        <v>138</v>
      </c>
      <c r="AB109" s="96">
        <v>90</v>
      </c>
      <c r="AC109" s="50">
        <v>3463</v>
      </c>
      <c r="AD109" s="21">
        <v>120019</v>
      </c>
      <c r="AE109" s="51">
        <f t="shared" si="14"/>
        <v>34.65752237943979</v>
      </c>
      <c r="AF109" s="96">
        <v>139</v>
      </c>
      <c r="AG109" s="96">
        <v>90</v>
      </c>
      <c r="AH109" s="120">
        <f t="shared" si="15"/>
        <v>21165</v>
      </c>
      <c r="AI109" s="121">
        <f t="shared" si="16"/>
        <v>923947</v>
      </c>
      <c r="AJ109" s="32">
        <f t="shared" si="17"/>
        <v>43.654476730451215</v>
      </c>
      <c r="AK109" s="96">
        <v>97</v>
      </c>
      <c r="AL109" s="96">
        <v>67</v>
      </c>
      <c r="AM109" s="54"/>
      <c r="AN109" s="54">
        <v>106</v>
      </c>
    </row>
    <row r="110" spans="1:50" ht="15.75" customHeight="1" x14ac:dyDescent="0.2">
      <c r="A110" s="85">
        <v>14</v>
      </c>
      <c r="B110" s="15" t="s">
        <v>73</v>
      </c>
      <c r="C110" s="15" t="s">
        <v>72</v>
      </c>
      <c r="D110" s="72">
        <v>3558</v>
      </c>
      <c r="E110" s="18">
        <v>238678</v>
      </c>
      <c r="F110" s="32">
        <f t="shared" si="10"/>
        <v>67.082068577852723</v>
      </c>
      <c r="G110" s="96">
        <v>46</v>
      </c>
      <c r="H110" s="96">
        <v>28</v>
      </c>
      <c r="I110" s="71">
        <v>3539</v>
      </c>
      <c r="J110" s="19">
        <v>216178</v>
      </c>
      <c r="K110" s="37">
        <f t="shared" si="18"/>
        <v>61.084487143260809</v>
      </c>
      <c r="L110" s="96">
        <v>57</v>
      </c>
      <c r="M110" s="96">
        <v>40</v>
      </c>
      <c r="N110" s="71">
        <v>3520</v>
      </c>
      <c r="O110" s="20">
        <v>190682</v>
      </c>
      <c r="P110" s="39">
        <f t="shared" si="11"/>
        <v>54.171022727272728</v>
      </c>
      <c r="Q110" s="96">
        <v>66</v>
      </c>
      <c r="R110" s="96">
        <v>50</v>
      </c>
      <c r="S110" s="42">
        <v>3491</v>
      </c>
      <c r="T110" s="113">
        <v>175231</v>
      </c>
      <c r="U110" s="44">
        <f t="shared" si="12"/>
        <v>50.195073044972787</v>
      </c>
      <c r="V110" s="96">
        <v>78</v>
      </c>
      <c r="W110" s="96">
        <v>58</v>
      </c>
      <c r="X110" s="46">
        <v>3496</v>
      </c>
      <c r="Y110" s="17">
        <v>156248</v>
      </c>
      <c r="Z110" s="49">
        <f t="shared" si="13"/>
        <v>44.693363844393595</v>
      </c>
      <c r="AA110" s="96">
        <v>101</v>
      </c>
      <c r="AB110" s="96">
        <v>69</v>
      </c>
      <c r="AC110" s="50">
        <v>3539</v>
      </c>
      <c r="AD110" s="21">
        <v>172122</v>
      </c>
      <c r="AE110" s="51">
        <f t="shared" si="14"/>
        <v>48.635772817179998</v>
      </c>
      <c r="AF110" s="96">
        <v>90</v>
      </c>
      <c r="AG110" s="96">
        <v>64</v>
      </c>
      <c r="AH110" s="120">
        <f t="shared" si="15"/>
        <v>21143</v>
      </c>
      <c r="AI110" s="121">
        <f t="shared" si="16"/>
        <v>1149139</v>
      </c>
      <c r="AJ110" s="32">
        <f t="shared" si="17"/>
        <v>54.35080168377241</v>
      </c>
      <c r="AK110" s="96">
        <v>77</v>
      </c>
      <c r="AL110" s="96">
        <v>56</v>
      </c>
      <c r="AM110" s="54"/>
      <c r="AN110" s="54">
        <v>107</v>
      </c>
      <c r="AP110" s="30"/>
      <c r="AQ110" s="30"/>
      <c r="AR110" s="30"/>
      <c r="AS110" s="30"/>
      <c r="AT110" s="30"/>
      <c r="AU110" s="30"/>
      <c r="AV110" s="30"/>
      <c r="AW110" s="30"/>
      <c r="AX110" s="30"/>
    </row>
    <row r="111" spans="1:50" ht="15.75" customHeight="1" x14ac:dyDescent="0.2">
      <c r="A111" s="85">
        <v>14</v>
      </c>
      <c r="B111" s="15" t="s">
        <v>89</v>
      </c>
      <c r="C111" s="15" t="s">
        <v>102</v>
      </c>
      <c r="D111" s="72">
        <v>2965</v>
      </c>
      <c r="E111" s="18">
        <v>29564</v>
      </c>
      <c r="F111" s="32">
        <f t="shared" si="10"/>
        <v>9.9709949409780769</v>
      </c>
      <c r="G111" s="85">
        <v>236</v>
      </c>
      <c r="H111" s="96">
        <v>142</v>
      </c>
      <c r="I111" s="71">
        <v>2962</v>
      </c>
      <c r="J111" s="19">
        <v>28187</v>
      </c>
      <c r="K111" s="37">
        <f t="shared" si="18"/>
        <v>9.5162052667116814</v>
      </c>
      <c r="L111" s="85">
        <v>242</v>
      </c>
      <c r="M111" s="96">
        <v>148</v>
      </c>
      <c r="N111" s="71">
        <v>2961</v>
      </c>
      <c r="O111" s="20">
        <v>24520</v>
      </c>
      <c r="P111" s="39">
        <f t="shared" si="11"/>
        <v>8.2809861533265785</v>
      </c>
      <c r="Q111" s="85">
        <v>248</v>
      </c>
      <c r="R111" s="96">
        <v>150</v>
      </c>
      <c r="S111" s="42">
        <v>2953</v>
      </c>
      <c r="T111" s="113">
        <v>23196</v>
      </c>
      <c r="U111" s="44">
        <f t="shared" si="12"/>
        <v>7.8550626481544192</v>
      </c>
      <c r="V111" s="85">
        <v>256</v>
      </c>
      <c r="W111" s="96">
        <v>153</v>
      </c>
      <c r="X111" s="46">
        <v>2948</v>
      </c>
      <c r="Y111" s="17">
        <v>21622</v>
      </c>
      <c r="Z111" s="49">
        <f t="shared" si="13"/>
        <v>7.3344640434192669</v>
      </c>
      <c r="AA111" s="85">
        <v>263</v>
      </c>
      <c r="AB111" s="96">
        <v>160</v>
      </c>
      <c r="AC111" s="50">
        <v>2940</v>
      </c>
      <c r="AD111" s="21">
        <v>20162</v>
      </c>
      <c r="AE111" s="51">
        <f t="shared" si="14"/>
        <v>6.8578231292517007</v>
      </c>
      <c r="AF111" s="85">
        <v>266</v>
      </c>
      <c r="AG111" s="96">
        <v>160</v>
      </c>
      <c r="AH111" s="120">
        <f t="shared" si="15"/>
        <v>17729</v>
      </c>
      <c r="AI111" s="121">
        <f t="shared" si="16"/>
        <v>147251</v>
      </c>
      <c r="AJ111" s="32">
        <f t="shared" si="17"/>
        <v>8.3056573974843477</v>
      </c>
      <c r="AK111" s="85">
        <v>261</v>
      </c>
      <c r="AL111" s="96">
        <v>156</v>
      </c>
      <c r="AM111" s="54"/>
      <c r="AN111" s="54">
        <v>108</v>
      </c>
      <c r="AP111" s="30"/>
      <c r="AQ111" s="30"/>
      <c r="AR111" s="30"/>
      <c r="AS111" s="30"/>
      <c r="AT111" s="30"/>
      <c r="AU111" s="30"/>
      <c r="AV111" s="30"/>
      <c r="AW111" s="30"/>
      <c r="AX111" s="30"/>
    </row>
    <row r="112" spans="1:50" s="80" customFormat="1" ht="15.75" customHeight="1" x14ac:dyDescent="0.15">
      <c r="A112" s="85">
        <v>14</v>
      </c>
      <c r="B112" s="15" t="s">
        <v>2740</v>
      </c>
      <c r="C112" s="15" t="s">
        <v>129</v>
      </c>
      <c r="D112" s="72">
        <v>4929</v>
      </c>
      <c r="E112" s="18">
        <v>10753</v>
      </c>
      <c r="F112" s="32">
        <f t="shared" si="10"/>
        <v>2.1815784134712923</v>
      </c>
      <c r="G112" s="85">
        <v>282</v>
      </c>
      <c r="H112" s="96">
        <v>169</v>
      </c>
      <c r="I112" s="71">
        <v>4872</v>
      </c>
      <c r="J112" s="19">
        <v>11573</v>
      </c>
      <c r="K112" s="37">
        <f t="shared" si="18"/>
        <v>2.3754105090311985</v>
      </c>
      <c r="L112" s="85">
        <v>282</v>
      </c>
      <c r="M112" s="96">
        <v>172</v>
      </c>
      <c r="N112" s="71">
        <v>4831</v>
      </c>
      <c r="O112" s="20">
        <v>13465</v>
      </c>
      <c r="P112" s="39">
        <f t="shared" si="11"/>
        <v>2.7872076174705032</v>
      </c>
      <c r="Q112" s="85">
        <v>278</v>
      </c>
      <c r="R112" s="96">
        <v>170</v>
      </c>
      <c r="S112" s="42">
        <v>4804</v>
      </c>
      <c r="T112" s="113">
        <v>10847</v>
      </c>
      <c r="U112" s="44">
        <f t="shared" si="12"/>
        <v>2.257910074937552</v>
      </c>
      <c r="V112" s="85">
        <v>287</v>
      </c>
      <c r="W112" s="96">
        <v>174</v>
      </c>
      <c r="X112" s="46">
        <v>4775</v>
      </c>
      <c r="Y112" s="17">
        <v>22359</v>
      </c>
      <c r="Z112" s="49">
        <f t="shared" si="13"/>
        <v>4.6825130890052353</v>
      </c>
      <c r="AA112" s="85">
        <v>276</v>
      </c>
      <c r="AB112" s="96">
        <v>164</v>
      </c>
      <c r="AC112" s="50">
        <v>4676</v>
      </c>
      <c r="AD112" s="21">
        <v>23650</v>
      </c>
      <c r="AE112" s="51">
        <f t="shared" si="14"/>
        <v>5.0577416595380669</v>
      </c>
      <c r="AF112" s="85">
        <v>277</v>
      </c>
      <c r="AG112" s="96">
        <v>166</v>
      </c>
      <c r="AH112" s="120">
        <f t="shared" si="15"/>
        <v>28887</v>
      </c>
      <c r="AI112" s="121">
        <f t="shared" si="16"/>
        <v>92647</v>
      </c>
      <c r="AJ112" s="32">
        <f t="shared" si="17"/>
        <v>3.2072212413888601</v>
      </c>
      <c r="AK112" s="85">
        <v>287</v>
      </c>
      <c r="AL112" s="96">
        <v>173</v>
      </c>
      <c r="AM112" s="54"/>
      <c r="AN112" s="54">
        <v>109</v>
      </c>
    </row>
    <row r="113" spans="1:50" ht="15.75" customHeight="1" x14ac:dyDescent="0.2">
      <c r="A113" s="85">
        <v>14</v>
      </c>
      <c r="B113" s="15" t="s">
        <v>28</v>
      </c>
      <c r="C113" s="15" t="s">
        <v>171</v>
      </c>
      <c r="D113" s="72">
        <v>8166</v>
      </c>
      <c r="E113" s="18">
        <v>659948</v>
      </c>
      <c r="F113" s="32">
        <f t="shared" si="10"/>
        <v>80.816556453588049</v>
      </c>
      <c r="G113" s="96">
        <v>27</v>
      </c>
      <c r="H113" s="96">
        <v>17</v>
      </c>
      <c r="I113" s="71">
        <v>8128</v>
      </c>
      <c r="J113" s="19">
        <v>703902</v>
      </c>
      <c r="K113" s="37">
        <f t="shared" si="18"/>
        <v>86.602116141732282</v>
      </c>
      <c r="L113" s="96">
        <v>27</v>
      </c>
      <c r="M113" s="96">
        <v>19</v>
      </c>
      <c r="N113" s="71">
        <v>8104</v>
      </c>
      <c r="O113" s="20">
        <v>723198</v>
      </c>
      <c r="P113" s="39">
        <f t="shared" si="11"/>
        <v>89.239634748272465</v>
      </c>
      <c r="Q113" s="96">
        <v>20</v>
      </c>
      <c r="R113" s="96">
        <v>17</v>
      </c>
      <c r="S113" s="42">
        <v>8066</v>
      </c>
      <c r="T113" s="113">
        <v>730557</v>
      </c>
      <c r="U113" s="44">
        <f t="shared" si="12"/>
        <v>90.572402677907263</v>
      </c>
      <c r="V113" s="96">
        <v>21</v>
      </c>
      <c r="W113" s="96">
        <v>17</v>
      </c>
      <c r="X113" s="46">
        <v>7943</v>
      </c>
      <c r="Y113" s="17">
        <v>745409</v>
      </c>
      <c r="Z113" s="49">
        <f t="shared" si="13"/>
        <v>93.844768978975196</v>
      </c>
      <c r="AA113" s="96">
        <v>25</v>
      </c>
      <c r="AB113" s="96">
        <v>20</v>
      </c>
      <c r="AC113" s="50">
        <v>7950</v>
      </c>
      <c r="AD113" s="21">
        <v>743868</v>
      </c>
      <c r="AE113" s="51">
        <f t="shared" si="14"/>
        <v>93.568301886792455</v>
      </c>
      <c r="AF113" s="96">
        <v>28</v>
      </c>
      <c r="AG113" s="96">
        <v>22</v>
      </c>
      <c r="AH113" s="120">
        <f t="shared" si="15"/>
        <v>48357</v>
      </c>
      <c r="AI113" s="121">
        <f t="shared" si="16"/>
        <v>4306882</v>
      </c>
      <c r="AJ113" s="32">
        <f t="shared" si="17"/>
        <v>89.064292656699138</v>
      </c>
      <c r="AK113" s="96">
        <v>22</v>
      </c>
      <c r="AL113" s="96">
        <v>18</v>
      </c>
      <c r="AM113" s="54"/>
      <c r="AN113" s="54">
        <v>110</v>
      </c>
      <c r="AP113" s="30"/>
      <c r="AQ113" s="30"/>
      <c r="AR113" s="30"/>
      <c r="AS113" s="30"/>
      <c r="AT113" s="30"/>
      <c r="AU113" s="30"/>
      <c r="AV113" s="30"/>
      <c r="AW113" s="30"/>
      <c r="AX113" s="30"/>
    </row>
    <row r="114" spans="1:50" ht="15.75" customHeight="1" x14ac:dyDescent="0.2">
      <c r="A114" s="85">
        <v>14</v>
      </c>
      <c r="B114" s="15" t="s">
        <v>10</v>
      </c>
      <c r="C114" s="15" t="s">
        <v>172</v>
      </c>
      <c r="D114" s="72">
        <v>2308</v>
      </c>
      <c r="E114" s="18">
        <v>23548</v>
      </c>
      <c r="F114" s="32">
        <f t="shared" si="10"/>
        <v>10.202772963604852</v>
      </c>
      <c r="G114" s="85">
        <v>231</v>
      </c>
      <c r="H114" s="96">
        <v>139</v>
      </c>
      <c r="I114" s="71">
        <v>2312</v>
      </c>
      <c r="J114" s="19">
        <v>22371</v>
      </c>
      <c r="K114" s="37">
        <f t="shared" si="18"/>
        <v>9.6760380622837374</v>
      </c>
      <c r="L114" s="85">
        <v>241</v>
      </c>
      <c r="M114" s="96">
        <v>147</v>
      </c>
      <c r="N114" s="71">
        <v>2312</v>
      </c>
      <c r="O114" s="20">
        <v>51041</v>
      </c>
      <c r="P114" s="39">
        <f t="shared" si="11"/>
        <v>22.076557093425606</v>
      </c>
      <c r="Q114" s="96">
        <v>175</v>
      </c>
      <c r="R114" s="96">
        <v>115</v>
      </c>
      <c r="S114" s="42">
        <v>2292</v>
      </c>
      <c r="T114" s="113">
        <v>49224</v>
      </c>
      <c r="U114" s="44">
        <f t="shared" si="12"/>
        <v>21.476439790575917</v>
      </c>
      <c r="V114" s="96">
        <v>180</v>
      </c>
      <c r="W114" s="96">
        <v>116</v>
      </c>
      <c r="X114" s="46">
        <v>2290</v>
      </c>
      <c r="Y114" s="17">
        <v>45772</v>
      </c>
      <c r="Z114" s="49">
        <f t="shared" si="13"/>
        <v>19.987772925764194</v>
      </c>
      <c r="AA114" s="96">
        <v>191</v>
      </c>
      <c r="AB114" s="96">
        <v>122</v>
      </c>
      <c r="AC114" s="50">
        <v>2313</v>
      </c>
      <c r="AD114" s="21">
        <v>43439</v>
      </c>
      <c r="AE114" s="51">
        <f t="shared" si="14"/>
        <v>18.780371811500217</v>
      </c>
      <c r="AF114" s="96">
        <v>203</v>
      </c>
      <c r="AG114" s="96">
        <v>129</v>
      </c>
      <c r="AH114" s="120">
        <f t="shared" si="15"/>
        <v>13827</v>
      </c>
      <c r="AI114" s="121">
        <f t="shared" si="16"/>
        <v>235395</v>
      </c>
      <c r="AJ114" s="32">
        <f t="shared" si="17"/>
        <v>17.024300282056846</v>
      </c>
      <c r="AK114" s="96">
        <v>213</v>
      </c>
      <c r="AL114" s="96">
        <v>131</v>
      </c>
      <c r="AM114" s="54"/>
      <c r="AN114" s="54">
        <v>111</v>
      </c>
      <c r="AP114" s="30"/>
      <c r="AQ114" s="30"/>
      <c r="AR114" s="30"/>
      <c r="AS114" s="30"/>
      <c r="AT114" s="30"/>
      <c r="AU114" s="30"/>
      <c r="AV114" s="30"/>
      <c r="AW114" s="30"/>
      <c r="AX114" s="30"/>
    </row>
    <row r="115" spans="1:50" s="80" customFormat="1" ht="15.75" customHeight="1" x14ac:dyDescent="0.15">
      <c r="A115" s="85">
        <v>14</v>
      </c>
      <c r="B115" s="15" t="s">
        <v>2755</v>
      </c>
      <c r="C115" s="15" t="s">
        <v>201</v>
      </c>
      <c r="D115" s="72">
        <v>3042</v>
      </c>
      <c r="E115" s="18">
        <v>228546</v>
      </c>
      <c r="F115" s="32">
        <f t="shared" si="10"/>
        <v>75.130177514792905</v>
      </c>
      <c r="G115" s="96">
        <v>33</v>
      </c>
      <c r="H115" s="96">
        <v>21</v>
      </c>
      <c r="I115" s="88">
        <v>3094</v>
      </c>
      <c r="J115" s="19">
        <v>263681</v>
      </c>
      <c r="K115" s="37">
        <f t="shared" si="18"/>
        <v>85.223335488041371</v>
      </c>
      <c r="L115" s="96">
        <v>28</v>
      </c>
      <c r="M115" s="96">
        <v>20</v>
      </c>
      <c r="N115" s="88">
        <v>3104</v>
      </c>
      <c r="O115" s="20">
        <v>388341</v>
      </c>
      <c r="P115" s="39">
        <f t="shared" si="11"/>
        <v>125.10985824742268</v>
      </c>
      <c r="Q115" s="96">
        <v>7</v>
      </c>
      <c r="R115" s="96">
        <v>6</v>
      </c>
      <c r="S115" s="90">
        <v>3208</v>
      </c>
      <c r="T115" s="114">
        <v>408933</v>
      </c>
      <c r="U115" s="44">
        <f t="shared" si="12"/>
        <v>127.47288029925187</v>
      </c>
      <c r="V115" s="96">
        <v>9</v>
      </c>
      <c r="W115" s="96">
        <v>8</v>
      </c>
      <c r="X115" s="94">
        <v>3464</v>
      </c>
      <c r="Y115" s="17">
        <v>540929</v>
      </c>
      <c r="Z115" s="49">
        <f t="shared" si="13"/>
        <v>156.15733256351038</v>
      </c>
      <c r="AA115" s="96">
        <v>6</v>
      </c>
      <c r="AB115" s="96">
        <v>5</v>
      </c>
      <c r="AC115" s="70">
        <v>3543</v>
      </c>
      <c r="AD115" s="21">
        <v>631617</v>
      </c>
      <c r="AE115" s="51">
        <f t="shared" si="14"/>
        <v>178.27180355630821</v>
      </c>
      <c r="AF115" s="96">
        <v>7</v>
      </c>
      <c r="AG115" s="96">
        <v>5</v>
      </c>
      <c r="AH115" s="121">
        <f t="shared" si="15"/>
        <v>19455</v>
      </c>
      <c r="AI115" s="121">
        <f t="shared" si="16"/>
        <v>2462047</v>
      </c>
      <c r="AJ115" s="32">
        <f t="shared" si="17"/>
        <v>126.5508609611925</v>
      </c>
      <c r="AK115" s="96">
        <v>6</v>
      </c>
      <c r="AL115" s="96">
        <v>5</v>
      </c>
      <c r="AM115" s="54"/>
      <c r="AN115" s="54">
        <v>112</v>
      </c>
    </row>
    <row r="116" spans="1:50" s="80" customFormat="1" ht="15.75" customHeight="1" x14ac:dyDescent="0.15">
      <c r="A116" s="85">
        <v>14</v>
      </c>
      <c r="B116" s="15" t="s">
        <v>2716</v>
      </c>
      <c r="C116" s="15" t="s">
        <v>217</v>
      </c>
      <c r="D116" s="72">
        <v>1837</v>
      </c>
      <c r="E116" s="18">
        <v>38759</v>
      </c>
      <c r="F116" s="32">
        <f t="shared" si="10"/>
        <v>21.099074578116493</v>
      </c>
      <c r="G116" s="96">
        <v>174</v>
      </c>
      <c r="H116" s="96">
        <v>108</v>
      </c>
      <c r="I116" s="88">
        <v>1866</v>
      </c>
      <c r="J116" s="19">
        <v>250891</v>
      </c>
      <c r="K116" s="37">
        <f t="shared" si="18"/>
        <v>134.45391211146838</v>
      </c>
      <c r="L116" s="96">
        <v>5</v>
      </c>
      <c r="M116" s="96">
        <v>5</v>
      </c>
      <c r="N116" s="88">
        <v>1879</v>
      </c>
      <c r="O116" s="20">
        <v>187354</v>
      </c>
      <c r="P116" s="39">
        <f t="shared" si="11"/>
        <v>99.709419904204367</v>
      </c>
      <c r="Q116" s="96">
        <v>14</v>
      </c>
      <c r="R116" s="96">
        <v>11</v>
      </c>
      <c r="S116" s="90">
        <v>1974</v>
      </c>
      <c r="T116" s="114">
        <v>123550</v>
      </c>
      <c r="U116" s="44">
        <f t="shared" si="12"/>
        <v>62.588652482269502</v>
      </c>
      <c r="V116" s="96">
        <v>48</v>
      </c>
      <c r="W116" s="96">
        <v>36</v>
      </c>
      <c r="X116" s="94">
        <v>2020</v>
      </c>
      <c r="Y116" s="17">
        <v>77148</v>
      </c>
      <c r="Z116" s="49">
        <f t="shared" si="13"/>
        <v>38.192079207920791</v>
      </c>
      <c r="AA116" s="96">
        <v>121</v>
      </c>
      <c r="AB116" s="96">
        <v>81</v>
      </c>
      <c r="AC116" s="70">
        <v>2070</v>
      </c>
      <c r="AD116" s="21">
        <v>68951</v>
      </c>
      <c r="AE116" s="51">
        <f t="shared" si="14"/>
        <v>33.309661835748791</v>
      </c>
      <c r="AF116" s="96">
        <v>142</v>
      </c>
      <c r="AG116" s="96">
        <v>91</v>
      </c>
      <c r="AH116" s="121">
        <f t="shared" si="15"/>
        <v>11646</v>
      </c>
      <c r="AI116" s="121">
        <f t="shared" si="16"/>
        <v>746653</v>
      </c>
      <c r="AJ116" s="32">
        <f t="shared" si="17"/>
        <v>64.112399106989528</v>
      </c>
      <c r="AK116" s="96">
        <v>53</v>
      </c>
      <c r="AL116" s="96">
        <v>40</v>
      </c>
      <c r="AM116" s="54"/>
      <c r="AN116" s="54">
        <v>113</v>
      </c>
    </row>
    <row r="117" spans="1:50" ht="15.75" customHeight="1" x14ac:dyDescent="0.2">
      <c r="A117" s="85">
        <v>14</v>
      </c>
      <c r="B117" s="15" t="s">
        <v>28</v>
      </c>
      <c r="C117" s="15" t="s">
        <v>219</v>
      </c>
      <c r="D117" s="72">
        <v>7535</v>
      </c>
      <c r="E117" s="18">
        <v>686101</v>
      </c>
      <c r="F117" s="32">
        <f t="shared" si="10"/>
        <v>91.055209024552084</v>
      </c>
      <c r="G117" s="96">
        <v>18</v>
      </c>
      <c r="H117" s="96">
        <v>13</v>
      </c>
      <c r="I117" s="88">
        <v>7569</v>
      </c>
      <c r="J117" s="19">
        <v>642152</v>
      </c>
      <c r="K117" s="37">
        <f t="shared" si="18"/>
        <v>84.839741049015728</v>
      </c>
      <c r="L117" s="96">
        <v>29</v>
      </c>
      <c r="M117" s="96">
        <v>21</v>
      </c>
      <c r="N117" s="88">
        <v>7616</v>
      </c>
      <c r="O117" s="20">
        <v>640899</v>
      </c>
      <c r="P117" s="39">
        <f t="shared" si="11"/>
        <v>84.15165441176471</v>
      </c>
      <c r="Q117" s="96">
        <v>23</v>
      </c>
      <c r="R117" s="96">
        <v>19</v>
      </c>
      <c r="S117" s="90">
        <v>7769</v>
      </c>
      <c r="T117" s="114">
        <v>694497</v>
      </c>
      <c r="U117" s="44">
        <f t="shared" si="12"/>
        <v>89.393358218560948</v>
      </c>
      <c r="V117" s="96">
        <v>23</v>
      </c>
      <c r="W117" s="96">
        <v>18</v>
      </c>
      <c r="X117" s="94">
        <v>7816</v>
      </c>
      <c r="Y117" s="17">
        <v>755885</v>
      </c>
      <c r="Z117" s="49">
        <f t="shared" si="13"/>
        <v>96.709953940634591</v>
      </c>
      <c r="AA117" s="96">
        <v>21</v>
      </c>
      <c r="AB117" s="96">
        <v>16</v>
      </c>
      <c r="AC117" s="70">
        <v>7934</v>
      </c>
      <c r="AD117" s="21">
        <v>920374</v>
      </c>
      <c r="AE117" s="51">
        <f t="shared" si="14"/>
        <v>116.00378119485758</v>
      </c>
      <c r="AF117" s="96">
        <v>17</v>
      </c>
      <c r="AG117" s="96">
        <v>13</v>
      </c>
      <c r="AH117" s="121">
        <f t="shared" si="15"/>
        <v>46239</v>
      </c>
      <c r="AI117" s="121">
        <f t="shared" si="16"/>
        <v>4339908</v>
      </c>
      <c r="AJ117" s="32">
        <f t="shared" si="17"/>
        <v>93.858171673262831</v>
      </c>
      <c r="AK117" s="96">
        <v>18</v>
      </c>
      <c r="AL117" s="96">
        <v>14</v>
      </c>
      <c r="AM117" s="54"/>
      <c r="AN117" s="54">
        <v>114</v>
      </c>
      <c r="AP117" s="30"/>
      <c r="AQ117" s="30"/>
      <c r="AR117" s="30"/>
      <c r="AS117" s="30"/>
      <c r="AT117" s="30"/>
      <c r="AU117" s="30"/>
      <c r="AV117" s="30"/>
      <c r="AW117" s="30"/>
      <c r="AX117" s="30"/>
    </row>
    <row r="118" spans="1:50" s="80" customFormat="1" ht="15.75" customHeight="1" x14ac:dyDescent="0.15">
      <c r="A118" s="85">
        <v>14</v>
      </c>
      <c r="B118" s="15" t="s">
        <v>2732</v>
      </c>
      <c r="C118" s="15" t="s">
        <v>231</v>
      </c>
      <c r="D118" s="72">
        <v>1277</v>
      </c>
      <c r="E118" s="18">
        <v>122568</v>
      </c>
      <c r="F118" s="32">
        <f t="shared" si="10"/>
        <v>95.981205951448715</v>
      </c>
      <c r="G118" s="96">
        <v>16</v>
      </c>
      <c r="H118" s="96">
        <v>12</v>
      </c>
      <c r="I118" s="71">
        <v>1271</v>
      </c>
      <c r="J118" s="19">
        <v>193735</v>
      </c>
      <c r="K118" s="37">
        <f t="shared" si="18"/>
        <v>152.42722265932338</v>
      </c>
      <c r="L118" s="96">
        <v>3</v>
      </c>
      <c r="M118" s="96">
        <v>3</v>
      </c>
      <c r="N118" s="71">
        <v>1272</v>
      </c>
      <c r="O118" s="20">
        <v>197324</v>
      </c>
      <c r="P118" s="39">
        <f t="shared" si="11"/>
        <v>155.12893081761007</v>
      </c>
      <c r="Q118" s="96">
        <v>4</v>
      </c>
      <c r="R118" s="96">
        <v>4</v>
      </c>
      <c r="S118" s="42">
        <v>1267</v>
      </c>
      <c r="T118" s="113">
        <v>187730</v>
      </c>
      <c r="U118" s="44">
        <f t="shared" si="12"/>
        <v>148.16890292028413</v>
      </c>
      <c r="V118" s="96">
        <v>7</v>
      </c>
      <c r="W118" s="96">
        <v>7</v>
      </c>
      <c r="X118" s="46">
        <v>1254</v>
      </c>
      <c r="Y118" s="17">
        <v>183613</v>
      </c>
      <c r="Z118" s="49">
        <f t="shared" si="13"/>
        <v>146.42185007974481</v>
      </c>
      <c r="AA118" s="96">
        <v>8</v>
      </c>
      <c r="AB118" s="96">
        <v>7</v>
      </c>
      <c r="AC118" s="50">
        <v>1240</v>
      </c>
      <c r="AD118" s="21">
        <v>179588</v>
      </c>
      <c r="AE118" s="51">
        <f t="shared" si="14"/>
        <v>144.82903225806453</v>
      </c>
      <c r="AF118" s="96">
        <v>11</v>
      </c>
      <c r="AG118" s="96">
        <v>9</v>
      </c>
      <c r="AH118" s="120">
        <f t="shared" si="15"/>
        <v>7581</v>
      </c>
      <c r="AI118" s="121">
        <f t="shared" si="16"/>
        <v>1064558</v>
      </c>
      <c r="AJ118" s="32">
        <f t="shared" si="17"/>
        <v>140.42448225827727</v>
      </c>
      <c r="AK118" s="96">
        <v>4</v>
      </c>
      <c r="AL118" s="96">
        <v>3</v>
      </c>
      <c r="AM118" s="54"/>
      <c r="AN118" s="54">
        <v>115</v>
      </c>
    </row>
    <row r="119" spans="1:50" s="80" customFormat="1" ht="15.75" customHeight="1" x14ac:dyDescent="0.15">
      <c r="A119" s="85">
        <v>14</v>
      </c>
      <c r="B119" s="15" t="s">
        <v>2740</v>
      </c>
      <c r="C119" s="15" t="s">
        <v>243</v>
      </c>
      <c r="D119" s="72">
        <v>3680</v>
      </c>
      <c r="E119" s="18">
        <v>2591</v>
      </c>
      <c r="F119" s="32">
        <f t="shared" si="10"/>
        <v>0.70407608695652169</v>
      </c>
      <c r="G119" s="85">
        <v>297</v>
      </c>
      <c r="H119" s="96">
        <v>181</v>
      </c>
      <c r="I119" s="88">
        <v>3656</v>
      </c>
      <c r="J119" s="19">
        <v>2591</v>
      </c>
      <c r="K119" s="37">
        <f t="shared" si="18"/>
        <v>0.70869803063457326</v>
      </c>
      <c r="L119" s="85">
        <v>302</v>
      </c>
      <c r="M119" s="96">
        <v>187</v>
      </c>
      <c r="N119" s="88">
        <v>3616</v>
      </c>
      <c r="O119" s="20">
        <v>2591</v>
      </c>
      <c r="P119" s="39">
        <f t="shared" si="11"/>
        <v>0.71653761061946908</v>
      </c>
      <c r="Q119" s="85">
        <v>302</v>
      </c>
      <c r="R119" s="96">
        <v>187</v>
      </c>
      <c r="S119" s="90">
        <v>3557</v>
      </c>
      <c r="T119" s="114">
        <v>2591</v>
      </c>
      <c r="U119" s="44">
        <f t="shared" si="12"/>
        <v>0.72842282822603321</v>
      </c>
      <c r="V119" s="85">
        <v>302</v>
      </c>
      <c r="W119" s="96">
        <v>188</v>
      </c>
      <c r="X119" s="94">
        <v>3558</v>
      </c>
      <c r="Y119" s="17">
        <v>2591</v>
      </c>
      <c r="Z119" s="49">
        <f t="shared" si="13"/>
        <v>0.72821810005621135</v>
      </c>
      <c r="AA119" s="85">
        <v>302</v>
      </c>
      <c r="AB119" s="96">
        <v>188</v>
      </c>
      <c r="AC119" s="70">
        <v>3544</v>
      </c>
      <c r="AD119" s="21">
        <v>2495</v>
      </c>
      <c r="AE119" s="51">
        <f t="shared" si="14"/>
        <v>0.70400677200902939</v>
      </c>
      <c r="AF119" s="85">
        <v>298</v>
      </c>
      <c r="AG119" s="96">
        <v>184</v>
      </c>
      <c r="AH119" s="121">
        <f t="shared" si="15"/>
        <v>21611</v>
      </c>
      <c r="AI119" s="121">
        <f t="shared" si="16"/>
        <v>15450</v>
      </c>
      <c r="AJ119" s="32">
        <f t="shared" si="17"/>
        <v>0.71491370135579102</v>
      </c>
      <c r="AK119" s="85">
        <v>308</v>
      </c>
      <c r="AL119" s="96">
        <v>193</v>
      </c>
      <c r="AM119" s="54"/>
      <c r="AN119" s="54">
        <v>116</v>
      </c>
    </row>
    <row r="120" spans="1:50" ht="15.75" customHeight="1" x14ac:dyDescent="0.2">
      <c r="A120" s="85">
        <v>14</v>
      </c>
      <c r="B120" s="15" t="s">
        <v>2740</v>
      </c>
      <c r="C120" s="15" t="s">
        <v>251</v>
      </c>
      <c r="D120" s="72">
        <v>3814</v>
      </c>
      <c r="E120" s="18">
        <v>14686</v>
      </c>
      <c r="F120" s="32">
        <f t="shared" si="10"/>
        <v>3.8505506030414263</v>
      </c>
      <c r="G120" s="85">
        <v>269</v>
      </c>
      <c r="H120" s="96">
        <v>159</v>
      </c>
      <c r="I120" s="71">
        <v>3800</v>
      </c>
      <c r="J120" s="19">
        <v>14861</v>
      </c>
      <c r="K120" s="37">
        <f t="shared" si="18"/>
        <v>3.9107894736842104</v>
      </c>
      <c r="L120" s="85">
        <v>271</v>
      </c>
      <c r="M120" s="96">
        <v>164</v>
      </c>
      <c r="N120" s="71">
        <v>3745</v>
      </c>
      <c r="O120" s="20">
        <v>13920</v>
      </c>
      <c r="P120" s="39">
        <f t="shared" si="11"/>
        <v>3.7169559412550068</v>
      </c>
      <c r="Q120" s="85">
        <v>271</v>
      </c>
      <c r="R120" s="96">
        <v>165</v>
      </c>
      <c r="S120" s="42">
        <v>3713</v>
      </c>
      <c r="T120" s="113">
        <v>15850</v>
      </c>
      <c r="U120" s="44">
        <f t="shared" si="12"/>
        <v>4.2687853487745757</v>
      </c>
      <c r="V120" s="85">
        <v>274</v>
      </c>
      <c r="W120" s="96">
        <v>163</v>
      </c>
      <c r="X120" s="46">
        <v>3685</v>
      </c>
      <c r="Y120" s="17">
        <v>17247</v>
      </c>
      <c r="Z120" s="49">
        <f t="shared" si="13"/>
        <v>4.680325644504749</v>
      </c>
      <c r="AA120" s="85">
        <v>277</v>
      </c>
      <c r="AB120" s="96">
        <v>165</v>
      </c>
      <c r="AC120" s="50">
        <v>3631</v>
      </c>
      <c r="AD120" s="21">
        <v>22896</v>
      </c>
      <c r="AE120" s="51">
        <f t="shared" si="14"/>
        <v>6.3057009088405396</v>
      </c>
      <c r="AF120" s="85">
        <v>272</v>
      </c>
      <c r="AG120" s="96">
        <v>163</v>
      </c>
      <c r="AH120" s="120">
        <f t="shared" si="15"/>
        <v>22388</v>
      </c>
      <c r="AI120" s="121">
        <f t="shared" si="16"/>
        <v>99460</v>
      </c>
      <c r="AJ120" s="32">
        <f t="shared" si="17"/>
        <v>4.4425585134893693</v>
      </c>
      <c r="AK120" s="85">
        <v>278</v>
      </c>
      <c r="AL120" s="96">
        <v>164</v>
      </c>
      <c r="AM120" s="54"/>
      <c r="AN120" s="54">
        <v>117</v>
      </c>
      <c r="AP120" s="30"/>
      <c r="AQ120" s="30"/>
      <c r="AR120" s="30"/>
      <c r="AS120" s="30"/>
      <c r="AT120" s="30"/>
      <c r="AU120" s="30"/>
      <c r="AV120" s="30"/>
      <c r="AW120" s="30"/>
      <c r="AX120" s="30"/>
    </row>
    <row r="121" spans="1:50" ht="15.75" customHeight="1" x14ac:dyDescent="0.2">
      <c r="A121" s="85">
        <v>14</v>
      </c>
      <c r="B121" s="15" t="s">
        <v>178</v>
      </c>
      <c r="C121" s="15" t="s">
        <v>301</v>
      </c>
      <c r="D121" s="72">
        <v>2601</v>
      </c>
      <c r="E121" s="18">
        <v>127913</v>
      </c>
      <c r="F121" s="32">
        <f t="shared" si="10"/>
        <v>49.178392925797773</v>
      </c>
      <c r="G121" s="96">
        <v>78</v>
      </c>
      <c r="H121" s="96">
        <v>53</v>
      </c>
      <c r="I121" s="71">
        <v>2591</v>
      </c>
      <c r="J121" s="19">
        <v>112498</v>
      </c>
      <c r="K121" s="37">
        <f t="shared" si="18"/>
        <v>43.418757236588192</v>
      </c>
      <c r="L121" s="96">
        <v>93</v>
      </c>
      <c r="M121" s="96">
        <v>64</v>
      </c>
      <c r="N121" s="71">
        <v>2654</v>
      </c>
      <c r="O121" s="20">
        <v>110627</v>
      </c>
      <c r="P121" s="39">
        <f t="shared" si="11"/>
        <v>41.68311981914092</v>
      </c>
      <c r="Q121" s="96">
        <v>92</v>
      </c>
      <c r="R121" s="96">
        <v>63</v>
      </c>
      <c r="S121" s="42">
        <v>2656</v>
      </c>
      <c r="T121" s="113">
        <v>100310</v>
      </c>
      <c r="U121" s="44">
        <f t="shared" si="12"/>
        <v>37.767319277108435</v>
      </c>
      <c r="V121" s="96">
        <v>109</v>
      </c>
      <c r="W121" s="96">
        <v>75</v>
      </c>
      <c r="X121" s="46">
        <v>2663</v>
      </c>
      <c r="Y121" s="17">
        <v>95592</v>
      </c>
      <c r="Z121" s="49">
        <f t="shared" si="13"/>
        <v>35.89635749155088</v>
      </c>
      <c r="AA121" s="96">
        <v>127</v>
      </c>
      <c r="AB121" s="96">
        <v>84</v>
      </c>
      <c r="AC121" s="50">
        <v>2660</v>
      </c>
      <c r="AD121" s="21">
        <v>80486</v>
      </c>
      <c r="AE121" s="51">
        <f t="shared" si="14"/>
        <v>30.257894736842104</v>
      </c>
      <c r="AF121" s="96">
        <v>154</v>
      </c>
      <c r="AG121" s="96">
        <v>96</v>
      </c>
      <c r="AH121" s="120">
        <f t="shared" si="15"/>
        <v>15825</v>
      </c>
      <c r="AI121" s="121">
        <f t="shared" si="16"/>
        <v>627426</v>
      </c>
      <c r="AJ121" s="32">
        <f t="shared" si="17"/>
        <v>39.647772511848338</v>
      </c>
      <c r="AK121" s="96">
        <v>112</v>
      </c>
      <c r="AL121" s="96">
        <v>77</v>
      </c>
      <c r="AM121" s="54"/>
      <c r="AN121" s="54">
        <v>118</v>
      </c>
      <c r="AP121" s="30"/>
      <c r="AQ121" s="30"/>
      <c r="AR121" s="30"/>
      <c r="AS121" s="30"/>
      <c r="AT121" s="30"/>
      <c r="AU121" s="30"/>
      <c r="AV121" s="30"/>
      <c r="AW121" s="30"/>
      <c r="AX121" s="30"/>
    </row>
    <row r="122" spans="1:50" ht="15.75" customHeight="1" x14ac:dyDescent="0.2">
      <c r="A122" s="85">
        <v>14</v>
      </c>
      <c r="B122" s="15" t="s">
        <v>108</v>
      </c>
      <c r="C122" s="15" t="s">
        <v>314</v>
      </c>
      <c r="D122" s="72">
        <v>3057</v>
      </c>
      <c r="E122" s="18">
        <v>70514</v>
      </c>
      <c r="F122" s="32">
        <f t="shared" si="10"/>
        <v>23.066404972194963</v>
      </c>
      <c r="G122" s="96">
        <v>161</v>
      </c>
      <c r="H122" s="96">
        <v>102</v>
      </c>
      <c r="I122" s="71">
        <v>3053</v>
      </c>
      <c r="J122" s="19">
        <v>104748</v>
      </c>
      <c r="K122" s="37">
        <f t="shared" si="18"/>
        <v>34.309859154929576</v>
      </c>
      <c r="L122" s="96">
        <v>124</v>
      </c>
      <c r="M122" s="96">
        <v>80</v>
      </c>
      <c r="N122" s="71">
        <v>3105</v>
      </c>
      <c r="O122" s="20">
        <v>36813</v>
      </c>
      <c r="P122" s="39">
        <f t="shared" si="11"/>
        <v>11.856038647342995</v>
      </c>
      <c r="Q122" s="85">
        <v>229</v>
      </c>
      <c r="R122" s="96">
        <v>138</v>
      </c>
      <c r="S122" s="42">
        <v>3104</v>
      </c>
      <c r="T122" s="113">
        <v>31611</v>
      </c>
      <c r="U122" s="44">
        <f t="shared" si="12"/>
        <v>10.183956185567011</v>
      </c>
      <c r="V122" s="85">
        <v>243</v>
      </c>
      <c r="W122" s="96">
        <v>146</v>
      </c>
      <c r="X122" s="48">
        <f>1027+2061</f>
        <v>3088</v>
      </c>
      <c r="Y122" s="17">
        <v>94564</v>
      </c>
      <c r="Z122" s="49">
        <f t="shared" si="13"/>
        <v>30.623056994818654</v>
      </c>
      <c r="AA122" s="96">
        <v>148</v>
      </c>
      <c r="AB122" s="96">
        <v>95</v>
      </c>
      <c r="AC122" s="50">
        <f>2035+1022</f>
        <v>3057</v>
      </c>
      <c r="AD122" s="21">
        <v>97217</v>
      </c>
      <c r="AE122" s="51">
        <f t="shared" si="14"/>
        <v>31.801439319594373</v>
      </c>
      <c r="AF122" s="96">
        <v>147</v>
      </c>
      <c r="AG122" s="96">
        <v>92</v>
      </c>
      <c r="AH122" s="120">
        <f t="shared" si="15"/>
        <v>18464</v>
      </c>
      <c r="AI122" s="121">
        <f t="shared" si="16"/>
        <v>435467</v>
      </c>
      <c r="AJ122" s="32">
        <f t="shared" si="17"/>
        <v>23.584651213171576</v>
      </c>
      <c r="AK122" s="96">
        <v>177</v>
      </c>
      <c r="AL122" s="96">
        <v>113</v>
      </c>
      <c r="AM122" s="54"/>
      <c r="AN122" s="54">
        <v>119</v>
      </c>
      <c r="AP122" s="30"/>
      <c r="AQ122" s="30"/>
      <c r="AR122" s="30"/>
      <c r="AS122" s="30"/>
      <c r="AT122" s="30"/>
      <c r="AU122" s="30"/>
      <c r="AV122" s="30"/>
      <c r="AW122" s="30"/>
      <c r="AX122" s="30"/>
    </row>
    <row r="123" spans="1:50" ht="15.75" customHeight="1" x14ac:dyDescent="0.2">
      <c r="A123" s="85">
        <v>14</v>
      </c>
      <c r="B123" s="15" t="s">
        <v>204</v>
      </c>
      <c r="C123" s="15" t="s">
        <v>328</v>
      </c>
      <c r="D123" s="72">
        <v>1180</v>
      </c>
      <c r="E123" s="18">
        <v>44580</v>
      </c>
      <c r="F123" s="32">
        <f t="shared" si="10"/>
        <v>37.779661016949156</v>
      </c>
      <c r="G123" s="96">
        <v>102</v>
      </c>
      <c r="H123" s="96">
        <v>66</v>
      </c>
      <c r="I123" s="71">
        <v>1173</v>
      </c>
      <c r="J123" s="19">
        <v>44154</v>
      </c>
      <c r="K123" s="37">
        <f t="shared" si="18"/>
        <v>37.641943734015342</v>
      </c>
      <c r="L123" s="96">
        <v>112</v>
      </c>
      <c r="M123" s="96">
        <v>71</v>
      </c>
      <c r="N123" s="71">
        <v>1151</v>
      </c>
      <c r="O123" s="20">
        <v>82743</v>
      </c>
      <c r="P123" s="39">
        <f t="shared" si="11"/>
        <v>71.8879235447437</v>
      </c>
      <c r="Q123" s="96">
        <v>34</v>
      </c>
      <c r="R123" s="96">
        <v>27</v>
      </c>
      <c r="S123" s="42">
        <v>1139</v>
      </c>
      <c r="T123" s="113">
        <v>97740</v>
      </c>
      <c r="U123" s="44">
        <f t="shared" si="12"/>
        <v>85.812115891132578</v>
      </c>
      <c r="V123" s="96">
        <v>28</v>
      </c>
      <c r="W123" s="96">
        <v>23</v>
      </c>
      <c r="X123" s="46">
        <v>1135</v>
      </c>
      <c r="Y123" s="17">
        <v>100738</v>
      </c>
      <c r="Z123" s="49">
        <f t="shared" si="13"/>
        <v>88.755947136563876</v>
      </c>
      <c r="AA123" s="96">
        <v>27</v>
      </c>
      <c r="AB123" s="96">
        <v>22</v>
      </c>
      <c r="AC123" s="50">
        <v>1126</v>
      </c>
      <c r="AD123" s="21">
        <v>108995</v>
      </c>
      <c r="AE123" s="51">
        <f t="shared" si="14"/>
        <v>96.798401420959152</v>
      </c>
      <c r="AF123" s="96">
        <v>22</v>
      </c>
      <c r="AG123" s="96">
        <v>16</v>
      </c>
      <c r="AH123" s="120">
        <f t="shared" si="15"/>
        <v>6904</v>
      </c>
      <c r="AI123" s="121">
        <f t="shared" si="16"/>
        <v>478950</v>
      </c>
      <c r="AJ123" s="32">
        <f t="shared" si="17"/>
        <v>69.372827346465812</v>
      </c>
      <c r="AK123" s="96">
        <v>41</v>
      </c>
      <c r="AL123" s="96">
        <v>31</v>
      </c>
      <c r="AM123" s="54"/>
      <c r="AN123" s="54">
        <v>120</v>
      </c>
      <c r="AP123" s="30"/>
      <c r="AQ123" s="30"/>
      <c r="AR123" s="30"/>
      <c r="AS123" s="30"/>
      <c r="AT123" s="30"/>
      <c r="AU123" s="30"/>
      <c r="AV123" s="30"/>
      <c r="AW123" s="30"/>
      <c r="AX123" s="30"/>
    </row>
    <row r="124" spans="1:50" ht="15.75" customHeight="1" x14ac:dyDescent="0.2">
      <c r="A124" s="85">
        <v>14</v>
      </c>
      <c r="B124" s="15" t="s">
        <v>2710</v>
      </c>
      <c r="C124" s="15" t="s">
        <v>2710</v>
      </c>
      <c r="D124" s="72">
        <v>3484</v>
      </c>
      <c r="E124" s="18">
        <v>37723</v>
      </c>
      <c r="F124" s="32">
        <f t="shared" si="10"/>
        <v>10.827497129735935</v>
      </c>
      <c r="G124" s="85">
        <v>228</v>
      </c>
      <c r="H124" s="96">
        <v>138</v>
      </c>
      <c r="I124" s="71">
        <v>3490</v>
      </c>
      <c r="J124" s="19">
        <v>37811</v>
      </c>
      <c r="K124" s="37">
        <f t="shared" si="18"/>
        <v>10.834097421203438</v>
      </c>
      <c r="L124" s="85">
        <v>234</v>
      </c>
      <c r="M124" s="96">
        <v>143</v>
      </c>
      <c r="N124" s="71">
        <v>3481</v>
      </c>
      <c r="O124" s="20">
        <v>37076</v>
      </c>
      <c r="P124" s="39">
        <f t="shared" si="11"/>
        <v>10.650962367135881</v>
      </c>
      <c r="Q124" s="85">
        <v>235</v>
      </c>
      <c r="R124" s="96">
        <v>142</v>
      </c>
      <c r="S124" s="42">
        <v>3473</v>
      </c>
      <c r="T124" s="113">
        <v>9231</v>
      </c>
      <c r="U124" s="44">
        <f t="shared" si="12"/>
        <v>2.6579326230924272</v>
      </c>
      <c r="V124" s="85">
        <v>284</v>
      </c>
      <c r="W124" s="96">
        <v>171</v>
      </c>
      <c r="X124" s="46">
        <v>3480</v>
      </c>
      <c r="Y124" s="17">
        <v>8648</v>
      </c>
      <c r="Z124" s="49">
        <f t="shared" si="13"/>
        <v>2.4850574712643678</v>
      </c>
      <c r="AA124" s="85">
        <v>293</v>
      </c>
      <c r="AB124" s="96">
        <v>179</v>
      </c>
      <c r="AC124" s="50">
        <v>3469</v>
      </c>
      <c r="AD124" s="21">
        <v>26858</v>
      </c>
      <c r="AE124" s="51">
        <f t="shared" si="14"/>
        <v>7.7422888440472759</v>
      </c>
      <c r="AF124" s="85">
        <v>260</v>
      </c>
      <c r="AG124" s="96">
        <v>157</v>
      </c>
      <c r="AH124" s="120">
        <f t="shared" si="15"/>
        <v>20877</v>
      </c>
      <c r="AI124" s="121">
        <f t="shared" si="16"/>
        <v>157347</v>
      </c>
      <c r="AJ124" s="32">
        <f t="shared" si="17"/>
        <v>7.5368587440724246</v>
      </c>
      <c r="AK124" s="85">
        <v>265</v>
      </c>
      <c r="AL124" s="96">
        <v>158</v>
      </c>
      <c r="AM124" s="54"/>
      <c r="AN124" s="54">
        <v>121</v>
      </c>
      <c r="AP124" s="30"/>
      <c r="AQ124" s="30"/>
      <c r="AR124" s="30"/>
      <c r="AS124" s="30"/>
      <c r="AT124" s="30"/>
      <c r="AU124" s="30"/>
      <c r="AV124" s="30"/>
      <c r="AW124" s="30"/>
      <c r="AX124" s="30"/>
    </row>
    <row r="125" spans="1:50" ht="15.75" customHeight="1" x14ac:dyDescent="0.2">
      <c r="A125" s="85">
        <v>14</v>
      </c>
      <c r="B125" s="15" t="s">
        <v>394</v>
      </c>
      <c r="C125" s="15" t="s">
        <v>393</v>
      </c>
      <c r="D125" s="72">
        <v>2125</v>
      </c>
      <c r="E125" s="18">
        <v>112036</v>
      </c>
      <c r="F125" s="32">
        <f t="shared" si="10"/>
        <v>52.722823529411762</v>
      </c>
      <c r="G125" s="96">
        <v>64</v>
      </c>
      <c r="H125" s="96">
        <v>41</v>
      </c>
      <c r="I125" s="71">
        <v>2110</v>
      </c>
      <c r="J125" s="19">
        <v>105272</v>
      </c>
      <c r="K125" s="37">
        <f t="shared" si="18"/>
        <v>49.891943127962087</v>
      </c>
      <c r="L125" s="96">
        <v>81</v>
      </c>
      <c r="M125" s="96">
        <v>56</v>
      </c>
      <c r="N125" s="71">
        <v>2123</v>
      </c>
      <c r="O125" s="20">
        <v>121387</v>
      </c>
      <c r="P125" s="39">
        <f t="shared" si="11"/>
        <v>57.17710786622704</v>
      </c>
      <c r="Q125" s="96">
        <v>63</v>
      </c>
      <c r="R125" s="96">
        <v>47</v>
      </c>
      <c r="S125" s="42">
        <v>2137</v>
      </c>
      <c r="T125" s="113">
        <v>147044</v>
      </c>
      <c r="U125" s="44">
        <f t="shared" si="12"/>
        <v>68.808610201216652</v>
      </c>
      <c r="V125" s="96">
        <v>38</v>
      </c>
      <c r="W125" s="96">
        <v>31</v>
      </c>
      <c r="X125" s="46">
        <v>2166</v>
      </c>
      <c r="Y125" s="17">
        <v>130954</v>
      </c>
      <c r="Z125" s="49">
        <f t="shared" si="13"/>
        <v>60.458910433979689</v>
      </c>
      <c r="AA125" s="96">
        <v>67</v>
      </c>
      <c r="AB125" s="96">
        <v>50</v>
      </c>
      <c r="AC125" s="50">
        <v>2197</v>
      </c>
      <c r="AD125" s="21">
        <v>166126</v>
      </c>
      <c r="AE125" s="51">
        <f t="shared" si="14"/>
        <v>75.614929449248976</v>
      </c>
      <c r="AF125" s="96">
        <v>45</v>
      </c>
      <c r="AG125" s="96">
        <v>35</v>
      </c>
      <c r="AH125" s="120">
        <f t="shared" si="15"/>
        <v>12858</v>
      </c>
      <c r="AI125" s="121">
        <f t="shared" si="16"/>
        <v>782819</v>
      </c>
      <c r="AJ125" s="32">
        <f t="shared" si="17"/>
        <v>60.881863431326799</v>
      </c>
      <c r="AK125" s="96">
        <v>63</v>
      </c>
      <c r="AL125" s="96">
        <v>47</v>
      </c>
      <c r="AM125" s="54"/>
      <c r="AN125" s="54">
        <v>122</v>
      </c>
      <c r="AP125" s="30"/>
      <c r="AQ125" s="30"/>
      <c r="AR125" s="30"/>
      <c r="AS125" s="30"/>
      <c r="AT125" s="30"/>
      <c r="AU125" s="30"/>
      <c r="AV125" s="30"/>
      <c r="AW125" s="30"/>
      <c r="AX125" s="30"/>
    </row>
    <row r="126" spans="1:50" s="80" customFormat="1" ht="15.75" customHeight="1" x14ac:dyDescent="0.15">
      <c r="A126" s="85">
        <v>14</v>
      </c>
      <c r="B126" s="15" t="s">
        <v>2716</v>
      </c>
      <c r="C126" s="15" t="s">
        <v>427</v>
      </c>
      <c r="D126" s="72">
        <v>2452</v>
      </c>
      <c r="E126" s="18">
        <v>39021</v>
      </c>
      <c r="F126" s="32">
        <f t="shared" si="10"/>
        <v>15.913947797716149</v>
      </c>
      <c r="G126" s="96">
        <v>201</v>
      </c>
      <c r="H126" s="96">
        <v>122</v>
      </c>
      <c r="I126" s="88">
        <v>2479</v>
      </c>
      <c r="J126" s="19">
        <v>110422</v>
      </c>
      <c r="K126" s="37">
        <f t="shared" si="18"/>
        <v>44.542960871319082</v>
      </c>
      <c r="L126" s="96">
        <v>90</v>
      </c>
      <c r="M126" s="96">
        <v>62</v>
      </c>
      <c r="N126" s="88">
        <v>2504</v>
      </c>
      <c r="O126" s="20">
        <v>126700</v>
      </c>
      <c r="P126" s="39">
        <f t="shared" si="11"/>
        <v>50.599041533546327</v>
      </c>
      <c r="Q126" s="96">
        <v>72</v>
      </c>
      <c r="R126" s="96">
        <v>52</v>
      </c>
      <c r="S126" s="90">
        <v>2536</v>
      </c>
      <c r="T126" s="114">
        <v>130886</v>
      </c>
      <c r="U126" s="44">
        <f t="shared" si="12"/>
        <v>51.611198738170344</v>
      </c>
      <c r="V126" s="96">
        <v>71</v>
      </c>
      <c r="W126" s="96">
        <v>52</v>
      </c>
      <c r="X126" s="94">
        <v>2549</v>
      </c>
      <c r="Y126" s="17">
        <v>111150</v>
      </c>
      <c r="Z126" s="49">
        <f t="shared" si="13"/>
        <v>43.605335425657124</v>
      </c>
      <c r="AA126" s="96">
        <v>107</v>
      </c>
      <c r="AB126" s="96">
        <v>72</v>
      </c>
      <c r="AC126" s="70">
        <v>2575</v>
      </c>
      <c r="AD126" s="21">
        <v>127432</v>
      </c>
      <c r="AE126" s="51">
        <f t="shared" si="14"/>
        <v>49.488155339805829</v>
      </c>
      <c r="AF126" s="96">
        <v>86</v>
      </c>
      <c r="AG126" s="96">
        <v>62</v>
      </c>
      <c r="AH126" s="121">
        <f t="shared" si="15"/>
        <v>15095</v>
      </c>
      <c r="AI126" s="121">
        <f t="shared" si="16"/>
        <v>645611</v>
      </c>
      <c r="AJ126" s="32">
        <f t="shared" si="17"/>
        <v>42.769857568731368</v>
      </c>
      <c r="AK126" s="96">
        <v>103</v>
      </c>
      <c r="AL126" s="96">
        <v>70</v>
      </c>
      <c r="AM126" s="54"/>
      <c r="AN126" s="54">
        <v>123</v>
      </c>
    </row>
    <row r="127" spans="1:50" ht="15.75" customHeight="1" x14ac:dyDescent="0.2">
      <c r="A127" s="85">
        <v>14</v>
      </c>
      <c r="B127" s="15" t="s">
        <v>116</v>
      </c>
      <c r="C127" s="15" t="s">
        <v>460</v>
      </c>
      <c r="D127" s="72">
        <v>6577</v>
      </c>
      <c r="E127" s="18">
        <v>107762</v>
      </c>
      <c r="F127" s="32">
        <f t="shared" si="10"/>
        <v>16.384673863463586</v>
      </c>
      <c r="G127" s="96">
        <v>198</v>
      </c>
      <c r="H127" s="96">
        <v>120</v>
      </c>
      <c r="I127" s="71">
        <v>6643</v>
      </c>
      <c r="J127" s="19">
        <v>147732</v>
      </c>
      <c r="K127" s="37">
        <f t="shared" si="18"/>
        <v>22.238747553816047</v>
      </c>
      <c r="L127" s="96">
        <v>168</v>
      </c>
      <c r="M127" s="96">
        <v>106</v>
      </c>
      <c r="N127" s="71">
        <v>6736</v>
      </c>
      <c r="O127" s="20">
        <v>153239</v>
      </c>
      <c r="P127" s="39">
        <f t="shared" si="11"/>
        <v>22.749257719714965</v>
      </c>
      <c r="Q127" s="96">
        <v>170</v>
      </c>
      <c r="R127" s="96">
        <v>111</v>
      </c>
      <c r="S127" s="42">
        <v>6801</v>
      </c>
      <c r="T127" s="113">
        <v>131008</v>
      </c>
      <c r="U127" s="44">
        <f t="shared" si="12"/>
        <v>19.26304955153654</v>
      </c>
      <c r="V127" s="96">
        <v>198</v>
      </c>
      <c r="W127" s="96">
        <v>125</v>
      </c>
      <c r="X127" s="46">
        <v>6854</v>
      </c>
      <c r="Y127" s="17">
        <v>142816</v>
      </c>
      <c r="Z127" s="49">
        <f t="shared" si="13"/>
        <v>20.836883571636999</v>
      </c>
      <c r="AA127" s="96">
        <v>187</v>
      </c>
      <c r="AB127" s="96">
        <v>119</v>
      </c>
      <c r="AC127" s="50">
        <v>6869</v>
      </c>
      <c r="AD127" s="21">
        <v>116591</v>
      </c>
      <c r="AE127" s="51">
        <f t="shared" si="14"/>
        <v>16.973504149075556</v>
      </c>
      <c r="AF127" s="96">
        <v>214</v>
      </c>
      <c r="AG127" s="96">
        <v>136</v>
      </c>
      <c r="AH127" s="120">
        <f t="shared" si="15"/>
        <v>40480</v>
      </c>
      <c r="AI127" s="121">
        <f t="shared" si="16"/>
        <v>799148</v>
      </c>
      <c r="AJ127" s="32">
        <f t="shared" si="17"/>
        <v>19.741798418972333</v>
      </c>
      <c r="AK127" s="96">
        <v>195</v>
      </c>
      <c r="AL127" s="96">
        <v>125</v>
      </c>
      <c r="AM127" s="54"/>
      <c r="AN127" s="54">
        <v>124</v>
      </c>
      <c r="AP127" s="30"/>
      <c r="AQ127" s="30"/>
      <c r="AR127" s="30"/>
      <c r="AS127" s="30"/>
      <c r="AT127" s="30"/>
      <c r="AU127" s="30"/>
      <c r="AV127" s="30"/>
      <c r="AW127" s="30"/>
      <c r="AX127" s="30"/>
    </row>
    <row r="128" spans="1:50" ht="15.75" customHeight="1" x14ac:dyDescent="0.2">
      <c r="A128" s="85">
        <v>14</v>
      </c>
      <c r="B128" s="15" t="s">
        <v>16</v>
      </c>
      <c r="C128" s="15" t="s">
        <v>473</v>
      </c>
      <c r="D128" s="72">
        <v>4618</v>
      </c>
      <c r="E128" s="18">
        <v>171082</v>
      </c>
      <c r="F128" s="32">
        <f t="shared" si="10"/>
        <v>37.046773495019487</v>
      </c>
      <c r="G128" s="96">
        <v>103</v>
      </c>
      <c r="H128" s="96">
        <v>67</v>
      </c>
      <c r="I128" s="71">
        <v>4631</v>
      </c>
      <c r="J128" s="19">
        <v>141625</v>
      </c>
      <c r="K128" s="37">
        <f t="shared" si="18"/>
        <v>30.581947743467932</v>
      </c>
      <c r="L128" s="96">
        <v>133</v>
      </c>
      <c r="M128" s="96">
        <v>87</v>
      </c>
      <c r="N128" s="71">
        <v>4600</v>
      </c>
      <c r="O128" s="20">
        <v>170779</v>
      </c>
      <c r="P128" s="39">
        <f t="shared" si="11"/>
        <v>37.125869565217393</v>
      </c>
      <c r="Q128" s="96">
        <v>108</v>
      </c>
      <c r="R128" s="96">
        <v>72</v>
      </c>
      <c r="S128" s="42">
        <v>4588</v>
      </c>
      <c r="T128" s="113">
        <v>152215</v>
      </c>
      <c r="U128" s="44">
        <f t="shared" si="12"/>
        <v>33.176765475152571</v>
      </c>
      <c r="V128" s="96">
        <v>126</v>
      </c>
      <c r="W128" s="96">
        <v>84</v>
      </c>
      <c r="X128" s="46">
        <v>4596</v>
      </c>
      <c r="Y128" s="17">
        <v>131836</v>
      </c>
      <c r="Z128" s="49">
        <f t="shared" si="13"/>
        <v>28.684943429068756</v>
      </c>
      <c r="AA128" s="96">
        <v>155</v>
      </c>
      <c r="AB128" s="96">
        <v>100</v>
      </c>
      <c r="AC128" s="50">
        <v>4597</v>
      </c>
      <c r="AD128" s="21">
        <v>120194</v>
      </c>
      <c r="AE128" s="51">
        <f t="shared" si="14"/>
        <v>26.146182292799651</v>
      </c>
      <c r="AF128" s="96">
        <v>174</v>
      </c>
      <c r="AG128" s="96">
        <v>111</v>
      </c>
      <c r="AH128" s="120">
        <f t="shared" si="15"/>
        <v>27630</v>
      </c>
      <c r="AI128" s="121">
        <f t="shared" si="16"/>
        <v>887731</v>
      </c>
      <c r="AJ128" s="32">
        <f t="shared" si="17"/>
        <v>32.129243575823381</v>
      </c>
      <c r="AK128" s="96">
        <v>142</v>
      </c>
      <c r="AL128" s="96">
        <v>91</v>
      </c>
      <c r="AM128" s="54"/>
      <c r="AN128" s="54">
        <v>125</v>
      </c>
      <c r="AP128" s="30"/>
      <c r="AQ128" s="30"/>
      <c r="AR128" s="30"/>
      <c r="AS128" s="30"/>
      <c r="AT128" s="30"/>
      <c r="AU128" s="30"/>
      <c r="AV128" s="30"/>
      <c r="AW128" s="30"/>
      <c r="AX128" s="30"/>
    </row>
    <row r="129" spans="1:50" s="80" customFormat="1" ht="15.75" customHeight="1" x14ac:dyDescent="0.15">
      <c r="A129" s="85">
        <v>14</v>
      </c>
      <c r="B129" s="15" t="s">
        <v>99</v>
      </c>
      <c r="C129" s="15" t="s">
        <v>477</v>
      </c>
      <c r="D129" s="72">
        <v>2343</v>
      </c>
      <c r="E129" s="18">
        <v>41037</v>
      </c>
      <c r="F129" s="32">
        <f t="shared" si="10"/>
        <v>17.51472471190781</v>
      </c>
      <c r="G129" s="96">
        <v>194</v>
      </c>
      <c r="H129" s="96">
        <v>117</v>
      </c>
      <c r="I129" s="71">
        <v>2330</v>
      </c>
      <c r="J129" s="19">
        <v>44891</v>
      </c>
      <c r="K129" s="37">
        <f t="shared" si="18"/>
        <v>19.266523605150216</v>
      </c>
      <c r="L129" s="96">
        <v>187</v>
      </c>
      <c r="M129" s="96">
        <v>118</v>
      </c>
      <c r="N129" s="71">
        <v>2320</v>
      </c>
      <c r="O129" s="20">
        <v>38282</v>
      </c>
      <c r="P129" s="39">
        <f t="shared" si="11"/>
        <v>16.500862068965517</v>
      </c>
      <c r="Q129" s="96">
        <v>201</v>
      </c>
      <c r="R129" s="96">
        <v>123</v>
      </c>
      <c r="S129" s="42">
        <v>2307</v>
      </c>
      <c r="T129" s="113">
        <v>38758</v>
      </c>
      <c r="U129" s="44">
        <f t="shared" si="12"/>
        <v>16.800173385348938</v>
      </c>
      <c r="V129" s="96">
        <v>208</v>
      </c>
      <c r="W129" s="96">
        <v>129</v>
      </c>
      <c r="X129" s="46">
        <v>2303</v>
      </c>
      <c r="Y129" s="17">
        <v>83879</v>
      </c>
      <c r="Z129" s="49">
        <f t="shared" si="13"/>
        <v>36.421623968736434</v>
      </c>
      <c r="AA129" s="96">
        <v>125</v>
      </c>
      <c r="AB129" s="96">
        <v>83</v>
      </c>
      <c r="AC129" s="50">
        <v>2299</v>
      </c>
      <c r="AD129" s="21">
        <v>111451</v>
      </c>
      <c r="AE129" s="51">
        <f t="shared" si="14"/>
        <v>48.478033927794691</v>
      </c>
      <c r="AF129" s="96">
        <v>91</v>
      </c>
      <c r="AG129" s="96">
        <v>65</v>
      </c>
      <c r="AH129" s="120">
        <f t="shared" si="15"/>
        <v>13902</v>
      </c>
      <c r="AI129" s="121">
        <f t="shared" si="16"/>
        <v>358298</v>
      </c>
      <c r="AJ129" s="32">
        <f t="shared" si="17"/>
        <v>25.77312616889656</v>
      </c>
      <c r="AK129" s="96">
        <v>168</v>
      </c>
      <c r="AL129" s="96">
        <v>108</v>
      </c>
      <c r="AM129" s="54"/>
      <c r="AN129" s="54">
        <v>126</v>
      </c>
    </row>
    <row r="130" spans="1:50" ht="15.75" customHeight="1" x14ac:dyDescent="0.2">
      <c r="A130" s="85">
        <v>14</v>
      </c>
      <c r="B130" s="15" t="s">
        <v>26</v>
      </c>
      <c r="C130" s="15" t="s">
        <v>478</v>
      </c>
      <c r="D130" s="72">
        <v>1758</v>
      </c>
      <c r="E130" s="18">
        <v>30744</v>
      </c>
      <c r="F130" s="32">
        <f t="shared" si="10"/>
        <v>17.488054607508534</v>
      </c>
      <c r="G130" s="96">
        <v>195</v>
      </c>
      <c r="H130" s="96">
        <v>118</v>
      </c>
      <c r="I130" s="71">
        <v>1759</v>
      </c>
      <c r="J130" s="19">
        <v>25527</v>
      </c>
      <c r="K130" s="37">
        <f t="shared" si="18"/>
        <v>14.512222853894258</v>
      </c>
      <c r="L130" s="96">
        <v>215</v>
      </c>
      <c r="M130" s="96">
        <v>131</v>
      </c>
      <c r="N130" s="71">
        <v>1742</v>
      </c>
      <c r="O130" s="20">
        <v>22577</v>
      </c>
      <c r="P130" s="39">
        <f t="shared" si="11"/>
        <v>12.960390355912743</v>
      </c>
      <c r="Q130" s="96">
        <v>220</v>
      </c>
      <c r="R130" s="96">
        <v>133</v>
      </c>
      <c r="S130" s="42">
        <v>1716</v>
      </c>
      <c r="T130" s="113">
        <v>22628</v>
      </c>
      <c r="U130" s="44">
        <f t="shared" si="12"/>
        <v>13.186480186480187</v>
      </c>
      <c r="V130" s="96">
        <v>224</v>
      </c>
      <c r="W130" s="96">
        <v>138</v>
      </c>
      <c r="X130" s="46">
        <v>1703</v>
      </c>
      <c r="Y130" s="17">
        <v>23949</v>
      </c>
      <c r="Z130" s="49">
        <f t="shared" si="13"/>
        <v>14.062830299471521</v>
      </c>
      <c r="AA130" s="85">
        <v>227</v>
      </c>
      <c r="AB130" s="96">
        <v>139</v>
      </c>
      <c r="AC130" s="50">
        <v>1686</v>
      </c>
      <c r="AD130" s="21">
        <v>22999</v>
      </c>
      <c r="AE130" s="51">
        <f t="shared" si="14"/>
        <v>13.641162514827995</v>
      </c>
      <c r="AF130" s="85">
        <v>229</v>
      </c>
      <c r="AG130" s="96">
        <v>142</v>
      </c>
      <c r="AH130" s="120">
        <f t="shared" si="15"/>
        <v>10364</v>
      </c>
      <c r="AI130" s="121">
        <f t="shared" si="16"/>
        <v>148424</v>
      </c>
      <c r="AJ130" s="32">
        <f t="shared" si="17"/>
        <v>14.321111539945967</v>
      </c>
      <c r="AK130" s="85">
        <v>227</v>
      </c>
      <c r="AL130" s="96">
        <v>138</v>
      </c>
      <c r="AM130" s="54"/>
      <c r="AN130" s="54">
        <v>127</v>
      </c>
      <c r="AP130" s="30"/>
      <c r="AQ130" s="30"/>
      <c r="AR130" s="30"/>
      <c r="AS130" s="30"/>
      <c r="AT130" s="30"/>
      <c r="AU130" s="30"/>
      <c r="AV130" s="30"/>
      <c r="AW130" s="30"/>
      <c r="AX130" s="30"/>
    </row>
    <row r="131" spans="1:50" ht="15.75" customHeight="1" x14ac:dyDescent="0.2">
      <c r="A131" s="85">
        <v>14</v>
      </c>
      <c r="B131" s="15" t="s">
        <v>2697</v>
      </c>
      <c r="C131" s="15" t="s">
        <v>509</v>
      </c>
      <c r="D131" s="72">
        <v>3115</v>
      </c>
      <c r="E131" s="18">
        <v>78860</v>
      </c>
      <c r="F131" s="32">
        <f t="shared" si="10"/>
        <v>25.316211878009632</v>
      </c>
      <c r="G131" s="96">
        <v>154</v>
      </c>
      <c r="H131" s="96">
        <v>100</v>
      </c>
      <c r="I131" s="71">
        <v>3141</v>
      </c>
      <c r="J131" s="19">
        <v>90642</v>
      </c>
      <c r="K131" s="37">
        <f t="shared" si="18"/>
        <v>28.857688634192932</v>
      </c>
      <c r="L131" s="96">
        <v>143</v>
      </c>
      <c r="M131" s="96">
        <v>93</v>
      </c>
      <c r="N131" s="71">
        <v>3177</v>
      </c>
      <c r="O131" s="20">
        <v>105938</v>
      </c>
      <c r="P131" s="39">
        <f t="shared" si="11"/>
        <v>33.345294302801385</v>
      </c>
      <c r="Q131" s="96">
        <v>123</v>
      </c>
      <c r="R131" s="96">
        <v>80</v>
      </c>
      <c r="S131" s="42">
        <v>3256</v>
      </c>
      <c r="T131" s="113">
        <v>91574</v>
      </c>
      <c r="U131" s="44">
        <f t="shared" si="12"/>
        <v>28.124692874692876</v>
      </c>
      <c r="V131" s="96">
        <v>153</v>
      </c>
      <c r="W131" s="96">
        <v>100</v>
      </c>
      <c r="X131" s="46">
        <v>3273</v>
      </c>
      <c r="Y131" s="17">
        <v>112652</v>
      </c>
      <c r="Z131" s="49">
        <f t="shared" si="13"/>
        <v>34.418576229758628</v>
      </c>
      <c r="AA131" s="96">
        <v>133</v>
      </c>
      <c r="AB131" s="96">
        <v>88</v>
      </c>
      <c r="AC131" s="50">
        <v>3292</v>
      </c>
      <c r="AD131" s="21">
        <v>136996</v>
      </c>
      <c r="AE131" s="51">
        <f t="shared" si="14"/>
        <v>41.61482381530984</v>
      </c>
      <c r="AF131" s="96">
        <v>110</v>
      </c>
      <c r="AG131" s="96">
        <v>75</v>
      </c>
      <c r="AH131" s="120">
        <f t="shared" si="15"/>
        <v>19254</v>
      </c>
      <c r="AI131" s="121">
        <f t="shared" si="16"/>
        <v>616662</v>
      </c>
      <c r="AJ131" s="32">
        <f t="shared" si="17"/>
        <v>32.027734496727952</v>
      </c>
      <c r="AK131" s="96">
        <v>143</v>
      </c>
      <c r="AL131" s="96">
        <v>92</v>
      </c>
      <c r="AM131" s="54"/>
      <c r="AN131" s="54">
        <v>128</v>
      </c>
      <c r="AP131" s="30"/>
      <c r="AQ131" s="30"/>
      <c r="AR131" s="30"/>
      <c r="AS131" s="30"/>
      <c r="AT131" s="30"/>
      <c r="AU131" s="30"/>
      <c r="AV131" s="30"/>
      <c r="AW131" s="30"/>
      <c r="AX131" s="30"/>
    </row>
    <row r="132" spans="1:50" ht="15.75" customHeight="1" x14ac:dyDescent="0.2">
      <c r="A132" s="85">
        <v>14</v>
      </c>
      <c r="B132" s="15" t="s">
        <v>61</v>
      </c>
      <c r="C132" s="15" t="s">
        <v>516</v>
      </c>
      <c r="D132" s="72">
        <v>2596</v>
      </c>
      <c r="E132" s="18">
        <v>83896</v>
      </c>
      <c r="F132" s="32">
        <f t="shared" ref="F132:F195" si="19">E132/D132</f>
        <v>32.317411402157163</v>
      </c>
      <c r="G132" s="96">
        <v>124</v>
      </c>
      <c r="H132" s="96">
        <v>83</v>
      </c>
      <c r="I132" s="71">
        <v>2606</v>
      </c>
      <c r="J132" s="19">
        <v>89008</v>
      </c>
      <c r="K132" s="37">
        <f t="shared" si="18"/>
        <v>34.155026861089794</v>
      </c>
      <c r="L132" s="96">
        <v>125</v>
      </c>
      <c r="M132" s="96">
        <v>81</v>
      </c>
      <c r="N132" s="71">
        <v>2652</v>
      </c>
      <c r="O132" s="20">
        <v>74741</v>
      </c>
      <c r="P132" s="39">
        <f t="shared" ref="P132:P195" si="20">O132/N132</f>
        <v>28.182880844645549</v>
      </c>
      <c r="Q132" s="96">
        <v>146</v>
      </c>
      <c r="R132" s="96">
        <v>94</v>
      </c>
      <c r="S132" s="42">
        <v>2690</v>
      </c>
      <c r="T132" s="113">
        <v>74602</v>
      </c>
      <c r="U132" s="44">
        <f t="shared" ref="U132:U195" si="21">T132/S132</f>
        <v>27.733085501858735</v>
      </c>
      <c r="V132" s="96">
        <v>155</v>
      </c>
      <c r="W132" s="96">
        <v>101</v>
      </c>
      <c r="X132" s="46">
        <v>2729</v>
      </c>
      <c r="Y132" s="17">
        <v>38145</v>
      </c>
      <c r="Z132" s="49">
        <f t="shared" ref="Z132:Z195" si="22">Y132/X132</f>
        <v>13.977647489923049</v>
      </c>
      <c r="AA132" s="85">
        <v>228</v>
      </c>
      <c r="AB132" s="96">
        <v>140</v>
      </c>
      <c r="AC132" s="50">
        <v>2776</v>
      </c>
      <c r="AD132" s="21">
        <v>84012</v>
      </c>
      <c r="AE132" s="51">
        <f t="shared" ref="AE132:AE195" si="23">AD132/AC132</f>
        <v>30.263688760806918</v>
      </c>
      <c r="AF132" s="96">
        <v>153</v>
      </c>
      <c r="AG132" s="96">
        <v>95</v>
      </c>
      <c r="AH132" s="120">
        <f t="shared" ref="AH132:AH195" si="24">D132+I132+N132+S132+X132+AC132</f>
        <v>16049</v>
      </c>
      <c r="AI132" s="121">
        <f t="shared" ref="AI132:AI195" si="25">E132+J132+O132+T132+Y132+AD132</f>
        <v>444404</v>
      </c>
      <c r="AJ132" s="32">
        <f t="shared" ref="AJ132:AJ195" si="26">AI132/AH132</f>
        <v>27.690448002990841</v>
      </c>
      <c r="AK132" s="96">
        <v>161</v>
      </c>
      <c r="AL132" s="96">
        <v>102</v>
      </c>
      <c r="AM132" s="54"/>
      <c r="AN132" s="54">
        <v>129</v>
      </c>
      <c r="AP132" s="30"/>
      <c r="AQ132" s="30"/>
      <c r="AR132" s="30"/>
      <c r="AS132" s="30"/>
      <c r="AT132" s="30"/>
      <c r="AU132" s="30"/>
      <c r="AV132" s="30"/>
      <c r="AW132" s="30"/>
      <c r="AX132" s="30"/>
    </row>
    <row r="133" spans="1:50" ht="15.75" customHeight="1" x14ac:dyDescent="0.2">
      <c r="A133" s="85">
        <v>14</v>
      </c>
      <c r="B133" s="15" t="s">
        <v>133</v>
      </c>
      <c r="C133" s="15" t="s">
        <v>531</v>
      </c>
      <c r="D133" s="72">
        <v>5482</v>
      </c>
      <c r="E133" s="18">
        <v>178014</v>
      </c>
      <c r="F133" s="32">
        <f t="shared" si="19"/>
        <v>32.472455308281646</v>
      </c>
      <c r="G133" s="96">
        <v>123</v>
      </c>
      <c r="H133" s="96">
        <v>82</v>
      </c>
      <c r="I133" s="71">
        <v>5480</v>
      </c>
      <c r="J133" s="19">
        <v>218265</v>
      </c>
      <c r="K133" s="37">
        <f t="shared" si="18"/>
        <v>39.829379562043798</v>
      </c>
      <c r="L133" s="96">
        <v>103</v>
      </c>
      <c r="M133" s="96">
        <v>68</v>
      </c>
      <c r="N133" s="71">
        <v>5448</v>
      </c>
      <c r="O133" s="20">
        <v>200596</v>
      </c>
      <c r="P133" s="39">
        <f t="shared" si="20"/>
        <v>36.820117474302499</v>
      </c>
      <c r="Q133" s="96">
        <v>109</v>
      </c>
      <c r="R133" s="96">
        <v>73</v>
      </c>
      <c r="S133" s="42">
        <v>5446</v>
      </c>
      <c r="T133" s="113">
        <v>174307</v>
      </c>
      <c r="U133" s="44">
        <f t="shared" si="21"/>
        <v>32.006426735218511</v>
      </c>
      <c r="V133" s="96">
        <v>132</v>
      </c>
      <c r="W133" s="96">
        <v>87</v>
      </c>
      <c r="X133" s="46">
        <v>5474</v>
      </c>
      <c r="Y133" s="17">
        <v>209814</v>
      </c>
      <c r="Z133" s="49">
        <f t="shared" si="22"/>
        <v>38.329192546583847</v>
      </c>
      <c r="AA133" s="96">
        <v>120</v>
      </c>
      <c r="AB133" s="96">
        <v>80</v>
      </c>
      <c r="AC133" s="50">
        <v>5463</v>
      </c>
      <c r="AD133" s="21">
        <v>204364</v>
      </c>
      <c r="AE133" s="51">
        <f t="shared" si="23"/>
        <v>37.408749771187992</v>
      </c>
      <c r="AF133" s="96">
        <v>128</v>
      </c>
      <c r="AG133" s="96">
        <v>83</v>
      </c>
      <c r="AH133" s="120">
        <f t="shared" si="24"/>
        <v>32793</v>
      </c>
      <c r="AI133" s="121">
        <f t="shared" si="25"/>
        <v>1185360</v>
      </c>
      <c r="AJ133" s="32">
        <f t="shared" si="26"/>
        <v>36.146738633244901</v>
      </c>
      <c r="AK133" s="96">
        <v>123</v>
      </c>
      <c r="AL133" s="96">
        <v>80</v>
      </c>
      <c r="AM133" s="54"/>
      <c r="AN133" s="54">
        <v>130</v>
      </c>
      <c r="AP133" s="30"/>
      <c r="AQ133" s="30"/>
      <c r="AR133" s="30"/>
      <c r="AS133" s="30"/>
      <c r="AT133" s="30"/>
      <c r="AU133" s="30"/>
      <c r="AV133" s="30"/>
      <c r="AW133" s="30"/>
      <c r="AX133" s="30"/>
    </row>
    <row r="134" spans="1:50" s="80" customFormat="1" ht="15.75" customHeight="1" x14ac:dyDescent="0.15">
      <c r="A134" s="85">
        <v>14</v>
      </c>
      <c r="B134" s="15" t="s">
        <v>143</v>
      </c>
      <c r="C134" s="15" t="s">
        <v>532</v>
      </c>
      <c r="D134" s="72">
        <v>2821</v>
      </c>
      <c r="E134" s="18">
        <v>145635</v>
      </c>
      <c r="F134" s="32">
        <f t="shared" si="19"/>
        <v>51.625310173697272</v>
      </c>
      <c r="G134" s="96">
        <v>69</v>
      </c>
      <c r="H134" s="96">
        <v>45</v>
      </c>
      <c r="I134" s="71">
        <v>2866</v>
      </c>
      <c r="J134" s="19">
        <v>118833</v>
      </c>
      <c r="K134" s="37">
        <f t="shared" si="18"/>
        <v>41.463014654570827</v>
      </c>
      <c r="L134" s="96">
        <v>99</v>
      </c>
      <c r="M134" s="96">
        <v>66</v>
      </c>
      <c r="N134" s="71">
        <v>2951</v>
      </c>
      <c r="O134" s="20">
        <v>114604</v>
      </c>
      <c r="P134" s="39">
        <f t="shared" si="20"/>
        <v>38.835648932565235</v>
      </c>
      <c r="Q134" s="96">
        <v>103</v>
      </c>
      <c r="R134" s="96">
        <v>69</v>
      </c>
      <c r="S134" s="42">
        <v>3008</v>
      </c>
      <c r="T134" s="113">
        <v>184167</v>
      </c>
      <c r="U134" s="44">
        <f t="shared" si="21"/>
        <v>61.225731382978722</v>
      </c>
      <c r="V134" s="96">
        <v>57</v>
      </c>
      <c r="W134" s="96">
        <v>43</v>
      </c>
      <c r="X134" s="46">
        <v>3129</v>
      </c>
      <c r="Y134" s="17">
        <v>110494</v>
      </c>
      <c r="Z134" s="49">
        <f t="shared" si="22"/>
        <v>35.312879514221798</v>
      </c>
      <c r="AA134" s="96">
        <v>130</v>
      </c>
      <c r="AB134" s="96">
        <v>86</v>
      </c>
      <c r="AC134" s="50">
        <v>3229</v>
      </c>
      <c r="AD134" s="21">
        <v>56056</v>
      </c>
      <c r="AE134" s="51">
        <f t="shared" si="23"/>
        <v>17.360173428305977</v>
      </c>
      <c r="AF134" s="96">
        <v>210</v>
      </c>
      <c r="AG134" s="96">
        <v>133</v>
      </c>
      <c r="AH134" s="120">
        <f t="shared" si="24"/>
        <v>18004</v>
      </c>
      <c r="AI134" s="121">
        <f t="shared" si="25"/>
        <v>729789</v>
      </c>
      <c r="AJ134" s="32">
        <f t="shared" si="26"/>
        <v>40.534825594312373</v>
      </c>
      <c r="AK134" s="96">
        <v>108</v>
      </c>
      <c r="AL134" s="96">
        <v>74</v>
      </c>
      <c r="AM134" s="54"/>
      <c r="AN134" s="54">
        <v>131</v>
      </c>
    </row>
    <row r="135" spans="1:50" s="80" customFormat="1" ht="15.75" customHeight="1" x14ac:dyDescent="0.15">
      <c r="A135" s="85">
        <v>14</v>
      </c>
      <c r="B135" s="15" t="s">
        <v>2703</v>
      </c>
      <c r="C135" s="15" t="s">
        <v>534</v>
      </c>
      <c r="D135" s="72">
        <v>1246</v>
      </c>
      <c r="E135" s="18">
        <v>73052</v>
      </c>
      <c r="F135" s="32">
        <f t="shared" si="19"/>
        <v>58.629213483146067</v>
      </c>
      <c r="G135" s="96">
        <v>58</v>
      </c>
      <c r="H135" s="96">
        <v>36</v>
      </c>
      <c r="I135" s="71">
        <v>1413</v>
      </c>
      <c r="J135" s="19">
        <v>84347</v>
      </c>
      <c r="K135" s="37">
        <f t="shared" si="18"/>
        <v>59.69355980184006</v>
      </c>
      <c r="L135" s="96">
        <v>59</v>
      </c>
      <c r="M135" s="96">
        <v>41</v>
      </c>
      <c r="N135" s="71">
        <v>1661</v>
      </c>
      <c r="O135" s="20">
        <v>68408</v>
      </c>
      <c r="P135" s="39">
        <f t="shared" si="20"/>
        <v>41.184828416616497</v>
      </c>
      <c r="Q135" s="96">
        <v>96</v>
      </c>
      <c r="R135" s="96">
        <v>65</v>
      </c>
      <c r="S135" s="42">
        <v>1892</v>
      </c>
      <c r="T135" s="113">
        <v>82960</v>
      </c>
      <c r="U135" s="44">
        <f t="shared" si="21"/>
        <v>43.847780126849891</v>
      </c>
      <c r="V135" s="96">
        <v>98</v>
      </c>
      <c r="W135" s="96">
        <v>70</v>
      </c>
      <c r="X135" s="46">
        <v>2145</v>
      </c>
      <c r="Y135" s="17">
        <v>168781</v>
      </c>
      <c r="Z135" s="49">
        <f t="shared" si="22"/>
        <v>78.685780885780886</v>
      </c>
      <c r="AA135" s="96">
        <v>36</v>
      </c>
      <c r="AB135" s="96">
        <v>30</v>
      </c>
      <c r="AC135" s="50">
        <v>2360</v>
      </c>
      <c r="AD135" s="21">
        <v>182576</v>
      </c>
      <c r="AE135" s="51">
        <f t="shared" si="23"/>
        <v>77.362711864406776</v>
      </c>
      <c r="AF135" s="96">
        <v>43</v>
      </c>
      <c r="AG135" s="96">
        <v>34</v>
      </c>
      <c r="AH135" s="120">
        <f t="shared" si="24"/>
        <v>10717</v>
      </c>
      <c r="AI135" s="121">
        <f t="shared" si="25"/>
        <v>660124</v>
      </c>
      <c r="AJ135" s="32">
        <f t="shared" si="26"/>
        <v>61.595969021181304</v>
      </c>
      <c r="AK135" s="96">
        <v>59</v>
      </c>
      <c r="AL135" s="96">
        <v>44</v>
      </c>
      <c r="AM135" s="54"/>
      <c r="AN135" s="54">
        <v>132</v>
      </c>
    </row>
    <row r="136" spans="1:50" s="80" customFormat="1" ht="15.75" customHeight="1" x14ac:dyDescent="0.15">
      <c r="A136" s="85">
        <v>14</v>
      </c>
      <c r="B136" s="15" t="s">
        <v>1</v>
      </c>
      <c r="C136" s="15" t="s">
        <v>536</v>
      </c>
      <c r="D136" s="72">
        <v>2343</v>
      </c>
      <c r="E136" s="18">
        <v>12148</v>
      </c>
      <c r="F136" s="32">
        <f t="shared" si="19"/>
        <v>5.1848058045241148</v>
      </c>
      <c r="G136" s="85">
        <v>258</v>
      </c>
      <c r="H136" s="96">
        <v>153</v>
      </c>
      <c r="I136" s="71">
        <v>2327</v>
      </c>
      <c r="J136" s="19">
        <v>11463</v>
      </c>
      <c r="K136" s="37">
        <f t="shared" si="18"/>
        <v>4.9260850880962614</v>
      </c>
      <c r="L136" s="85">
        <v>264</v>
      </c>
      <c r="M136" s="96">
        <v>159</v>
      </c>
      <c r="N136" s="71">
        <v>2430</v>
      </c>
      <c r="O136" s="20">
        <v>7130</v>
      </c>
      <c r="P136" s="39">
        <f t="shared" si="20"/>
        <v>2.9341563786008229</v>
      </c>
      <c r="Q136" s="85">
        <v>277</v>
      </c>
      <c r="R136" s="96">
        <v>169</v>
      </c>
      <c r="S136" s="42">
        <v>2485</v>
      </c>
      <c r="T136" s="113">
        <v>8350</v>
      </c>
      <c r="U136" s="44">
        <f t="shared" si="21"/>
        <v>3.3601609657947686</v>
      </c>
      <c r="V136" s="85">
        <v>280</v>
      </c>
      <c r="W136" s="96">
        <v>168</v>
      </c>
      <c r="X136" s="46">
        <v>2490</v>
      </c>
      <c r="Y136" s="17">
        <v>8487</v>
      </c>
      <c r="Z136" s="49">
        <f t="shared" si="22"/>
        <v>3.4084337349397589</v>
      </c>
      <c r="AA136" s="85">
        <v>285</v>
      </c>
      <c r="AB136" s="96">
        <v>171</v>
      </c>
      <c r="AC136" s="50">
        <v>2445</v>
      </c>
      <c r="AD136" s="21">
        <v>9367</v>
      </c>
      <c r="AE136" s="51">
        <f t="shared" si="23"/>
        <v>3.8310838445807769</v>
      </c>
      <c r="AF136" s="85">
        <v>284</v>
      </c>
      <c r="AG136" s="96">
        <v>171</v>
      </c>
      <c r="AH136" s="120">
        <f t="shared" si="24"/>
        <v>14520</v>
      </c>
      <c r="AI136" s="121">
        <f t="shared" si="25"/>
        <v>56945</v>
      </c>
      <c r="AJ136" s="32">
        <f t="shared" si="26"/>
        <v>3.9218319559228649</v>
      </c>
      <c r="AK136" s="85">
        <v>282</v>
      </c>
      <c r="AL136" s="96">
        <v>168</v>
      </c>
      <c r="AM136" s="54"/>
      <c r="AN136" s="54">
        <v>133</v>
      </c>
    </row>
    <row r="137" spans="1:50" ht="15.75" customHeight="1" x14ac:dyDescent="0.2">
      <c r="A137" s="85">
        <v>14</v>
      </c>
      <c r="B137" s="15" t="s">
        <v>2701</v>
      </c>
      <c r="C137" s="15" t="s">
        <v>539</v>
      </c>
      <c r="D137" s="72">
        <v>5081</v>
      </c>
      <c r="E137" s="18">
        <v>176062</v>
      </c>
      <c r="F137" s="32">
        <f t="shared" si="19"/>
        <v>34.651052942334189</v>
      </c>
      <c r="G137" s="96">
        <v>113</v>
      </c>
      <c r="H137" s="96">
        <v>75</v>
      </c>
      <c r="I137" s="71">
        <v>5207</v>
      </c>
      <c r="J137" s="19">
        <v>160244</v>
      </c>
      <c r="K137" s="37">
        <f t="shared" si="18"/>
        <v>30.774726329940464</v>
      </c>
      <c r="L137" s="96">
        <v>132</v>
      </c>
      <c r="M137" s="96">
        <v>86</v>
      </c>
      <c r="N137" s="71">
        <v>5212</v>
      </c>
      <c r="O137" s="20">
        <v>149453</v>
      </c>
      <c r="P137" s="39">
        <f t="shared" si="20"/>
        <v>28.674788948580201</v>
      </c>
      <c r="Q137" s="96">
        <v>142</v>
      </c>
      <c r="R137" s="96">
        <v>91</v>
      </c>
      <c r="S137" s="42">
        <v>5128</v>
      </c>
      <c r="T137" s="113">
        <v>124036</v>
      </c>
      <c r="U137" s="44">
        <f t="shared" si="21"/>
        <v>24.18798751950078</v>
      </c>
      <c r="V137" s="96">
        <v>167</v>
      </c>
      <c r="W137" s="96">
        <v>106</v>
      </c>
      <c r="X137" s="46">
        <v>5085</v>
      </c>
      <c r="Y137" s="17">
        <v>145343</v>
      </c>
      <c r="Z137" s="49">
        <f t="shared" si="22"/>
        <v>28.5826941986234</v>
      </c>
      <c r="AA137" s="96">
        <v>156</v>
      </c>
      <c r="AB137" s="96">
        <v>101</v>
      </c>
      <c r="AC137" s="50">
        <v>5184</v>
      </c>
      <c r="AD137" s="21">
        <v>154920</v>
      </c>
      <c r="AE137" s="51">
        <f t="shared" si="23"/>
        <v>29.88425925925926</v>
      </c>
      <c r="AF137" s="96">
        <v>157</v>
      </c>
      <c r="AG137" s="96">
        <v>98</v>
      </c>
      <c r="AH137" s="120">
        <f t="shared" si="24"/>
        <v>30897</v>
      </c>
      <c r="AI137" s="121">
        <f t="shared" si="25"/>
        <v>910058</v>
      </c>
      <c r="AJ137" s="32">
        <f t="shared" si="26"/>
        <v>29.454574877819852</v>
      </c>
      <c r="AK137" s="96">
        <v>156</v>
      </c>
      <c r="AL137" s="96">
        <v>100</v>
      </c>
      <c r="AM137" s="54"/>
      <c r="AN137" s="54">
        <v>134</v>
      </c>
      <c r="AP137" s="30"/>
      <c r="AQ137" s="30"/>
      <c r="AR137" s="30"/>
      <c r="AS137" s="30"/>
      <c r="AT137" s="30"/>
      <c r="AU137" s="30"/>
      <c r="AV137" s="30"/>
      <c r="AW137" s="30"/>
      <c r="AX137" s="30"/>
    </row>
    <row r="138" spans="1:50" ht="15.75" customHeight="1" x14ac:dyDescent="0.2">
      <c r="A138" s="85">
        <v>14</v>
      </c>
      <c r="B138" s="15" t="s">
        <v>2740</v>
      </c>
      <c r="C138" s="15" t="s">
        <v>545</v>
      </c>
      <c r="D138" s="72">
        <v>2971</v>
      </c>
      <c r="E138" s="18">
        <v>12869</v>
      </c>
      <c r="F138" s="32">
        <f t="shared" si="19"/>
        <v>4.3315382026253788</v>
      </c>
      <c r="G138" s="85">
        <v>263</v>
      </c>
      <c r="H138" s="96">
        <v>155</v>
      </c>
      <c r="I138" s="71">
        <v>2946</v>
      </c>
      <c r="J138" s="19">
        <v>47068</v>
      </c>
      <c r="K138" s="37">
        <f t="shared" si="18"/>
        <v>15.976917854718263</v>
      </c>
      <c r="L138" s="96">
        <v>203</v>
      </c>
      <c r="M138" s="96">
        <v>125</v>
      </c>
      <c r="N138" s="71">
        <v>2940</v>
      </c>
      <c r="O138" s="20">
        <v>47867</v>
      </c>
      <c r="P138" s="39">
        <f t="shared" si="20"/>
        <v>16.281292517006804</v>
      </c>
      <c r="Q138" s="96">
        <v>204</v>
      </c>
      <c r="R138" s="96">
        <v>125</v>
      </c>
      <c r="S138" s="42">
        <v>2922</v>
      </c>
      <c r="T138" s="113">
        <v>65305</v>
      </c>
      <c r="U138" s="44">
        <f t="shared" si="21"/>
        <v>22.349418206707735</v>
      </c>
      <c r="V138" s="96">
        <v>175</v>
      </c>
      <c r="W138" s="96">
        <v>112</v>
      </c>
      <c r="X138" s="46">
        <v>2899</v>
      </c>
      <c r="Y138" s="17">
        <v>52253</v>
      </c>
      <c r="Z138" s="49">
        <f t="shared" si="22"/>
        <v>18.024491203863402</v>
      </c>
      <c r="AA138" s="96">
        <v>208</v>
      </c>
      <c r="AB138" s="96">
        <v>132</v>
      </c>
      <c r="AC138" s="50">
        <v>2843</v>
      </c>
      <c r="AD138" s="21">
        <v>53193</v>
      </c>
      <c r="AE138" s="51">
        <f t="shared" si="23"/>
        <v>18.710165318325711</v>
      </c>
      <c r="AF138" s="96">
        <v>205</v>
      </c>
      <c r="AG138" s="96">
        <v>130</v>
      </c>
      <c r="AH138" s="120">
        <f t="shared" si="24"/>
        <v>17521</v>
      </c>
      <c r="AI138" s="121">
        <f t="shared" si="25"/>
        <v>278555</v>
      </c>
      <c r="AJ138" s="32">
        <f t="shared" si="26"/>
        <v>15.898350550767651</v>
      </c>
      <c r="AK138" s="96">
        <v>218</v>
      </c>
      <c r="AL138" s="96">
        <v>133</v>
      </c>
      <c r="AM138" s="54"/>
      <c r="AN138" s="54">
        <v>135</v>
      </c>
      <c r="AP138" s="30"/>
      <c r="AQ138" s="30"/>
      <c r="AR138" s="30"/>
      <c r="AS138" s="30"/>
      <c r="AT138" s="30"/>
      <c r="AU138" s="30"/>
      <c r="AV138" s="30"/>
      <c r="AW138" s="30"/>
      <c r="AX138" s="30"/>
    </row>
    <row r="139" spans="1:50" s="80" customFormat="1" ht="15.75" customHeight="1" x14ac:dyDescent="0.15">
      <c r="A139" s="85">
        <v>14</v>
      </c>
      <c r="B139" s="15" t="s">
        <v>44</v>
      </c>
      <c r="C139" s="15" t="s">
        <v>546</v>
      </c>
      <c r="D139" s="72">
        <v>2095</v>
      </c>
      <c r="E139" s="18">
        <v>48139</v>
      </c>
      <c r="F139" s="32">
        <f t="shared" si="19"/>
        <v>22.978042959427206</v>
      </c>
      <c r="G139" s="96">
        <v>163</v>
      </c>
      <c r="H139" s="96">
        <v>104</v>
      </c>
      <c r="I139" s="88">
        <v>2096</v>
      </c>
      <c r="J139" s="19">
        <v>42151</v>
      </c>
      <c r="K139" s="37">
        <f t="shared" si="18"/>
        <v>20.110209923664122</v>
      </c>
      <c r="L139" s="96">
        <v>183</v>
      </c>
      <c r="M139" s="96">
        <v>116</v>
      </c>
      <c r="N139" s="88">
        <v>2103</v>
      </c>
      <c r="O139" s="20">
        <v>34905</v>
      </c>
      <c r="P139" s="39">
        <f t="shared" si="20"/>
        <v>16.59771754636234</v>
      </c>
      <c r="Q139" s="96">
        <v>200</v>
      </c>
      <c r="R139" s="96">
        <v>122</v>
      </c>
      <c r="S139" s="90">
        <v>2085</v>
      </c>
      <c r="T139" s="114">
        <v>33443</v>
      </c>
      <c r="U139" s="44">
        <f t="shared" si="21"/>
        <v>16.039808153477217</v>
      </c>
      <c r="V139" s="96">
        <v>214</v>
      </c>
      <c r="W139" s="96">
        <v>132</v>
      </c>
      <c r="X139" s="94">
        <v>2082</v>
      </c>
      <c r="Y139" s="17">
        <v>53966</v>
      </c>
      <c r="Z139" s="49">
        <f t="shared" si="22"/>
        <v>25.920268972142171</v>
      </c>
      <c r="AA139" s="96">
        <v>171</v>
      </c>
      <c r="AB139" s="96">
        <v>111</v>
      </c>
      <c r="AC139" s="70">
        <v>2084</v>
      </c>
      <c r="AD139" s="21">
        <v>51579</v>
      </c>
      <c r="AE139" s="51">
        <f t="shared" si="23"/>
        <v>24.75</v>
      </c>
      <c r="AF139" s="96">
        <v>177</v>
      </c>
      <c r="AG139" s="96">
        <v>113</v>
      </c>
      <c r="AH139" s="121">
        <f t="shared" si="24"/>
        <v>12545</v>
      </c>
      <c r="AI139" s="121">
        <f t="shared" si="25"/>
        <v>264183</v>
      </c>
      <c r="AJ139" s="32">
        <f t="shared" si="26"/>
        <v>21.058828218413712</v>
      </c>
      <c r="AK139" s="96">
        <v>190</v>
      </c>
      <c r="AL139" s="96">
        <v>121</v>
      </c>
      <c r="AM139" s="30"/>
      <c r="AN139" s="54">
        <v>136</v>
      </c>
    </row>
    <row r="140" spans="1:50" ht="15.75" customHeight="1" x14ac:dyDescent="0.2">
      <c r="A140" s="85">
        <v>14</v>
      </c>
      <c r="B140" s="15" t="s">
        <v>47</v>
      </c>
      <c r="C140" s="15" t="s">
        <v>590</v>
      </c>
      <c r="D140" s="72">
        <v>2560</v>
      </c>
      <c r="E140" s="18">
        <v>86506</v>
      </c>
      <c r="F140" s="32">
        <f t="shared" si="19"/>
        <v>33.791406250000001</v>
      </c>
      <c r="G140" s="96">
        <v>118</v>
      </c>
      <c r="H140" s="96">
        <v>80</v>
      </c>
      <c r="I140" s="71">
        <v>2551</v>
      </c>
      <c r="J140" s="19">
        <v>95296</v>
      </c>
      <c r="K140" s="37">
        <f t="shared" si="18"/>
        <v>37.356330850646806</v>
      </c>
      <c r="L140" s="96">
        <v>113</v>
      </c>
      <c r="M140" s="96">
        <v>72</v>
      </c>
      <c r="N140" s="71">
        <v>2518</v>
      </c>
      <c r="O140" s="20">
        <v>66796</v>
      </c>
      <c r="P140" s="39">
        <f t="shared" si="20"/>
        <v>26.527402700555996</v>
      </c>
      <c r="Q140" s="96">
        <v>153</v>
      </c>
      <c r="R140" s="96">
        <v>98</v>
      </c>
      <c r="S140" s="42">
        <v>2584</v>
      </c>
      <c r="T140" s="113">
        <v>86800</v>
      </c>
      <c r="U140" s="44">
        <f t="shared" si="21"/>
        <v>33.591331269349844</v>
      </c>
      <c r="V140" s="96">
        <v>123</v>
      </c>
      <c r="W140" s="96">
        <v>82</v>
      </c>
      <c r="X140" s="46">
        <v>2579</v>
      </c>
      <c r="Y140" s="17">
        <v>83607</v>
      </c>
      <c r="Z140" s="49">
        <f t="shared" si="22"/>
        <v>32.418379216750679</v>
      </c>
      <c r="AA140" s="96">
        <v>140</v>
      </c>
      <c r="AB140" s="96">
        <v>91</v>
      </c>
      <c r="AC140" s="50">
        <v>2565</v>
      </c>
      <c r="AD140" s="21">
        <v>74810</v>
      </c>
      <c r="AE140" s="51">
        <f t="shared" si="23"/>
        <v>29.165692007797272</v>
      </c>
      <c r="AF140" s="96">
        <v>160</v>
      </c>
      <c r="AG140" s="96">
        <v>99</v>
      </c>
      <c r="AH140" s="120">
        <f t="shared" si="24"/>
        <v>15357</v>
      </c>
      <c r="AI140" s="121">
        <f t="shared" si="25"/>
        <v>493815</v>
      </c>
      <c r="AJ140" s="32">
        <f t="shared" si="26"/>
        <v>32.155694471576481</v>
      </c>
      <c r="AK140" s="96">
        <v>140</v>
      </c>
      <c r="AL140" s="96">
        <v>89</v>
      </c>
      <c r="AN140" s="54">
        <v>137</v>
      </c>
      <c r="AP140" s="30"/>
      <c r="AQ140" s="30"/>
      <c r="AR140" s="30"/>
      <c r="AS140" s="30"/>
      <c r="AT140" s="30"/>
      <c r="AU140" s="30"/>
      <c r="AV140" s="30"/>
      <c r="AW140" s="30"/>
      <c r="AX140" s="30"/>
    </row>
    <row r="141" spans="1:50" ht="15.75" customHeight="1" x14ac:dyDescent="0.2">
      <c r="A141" s="85">
        <v>14</v>
      </c>
      <c r="B141" s="15" t="s">
        <v>4</v>
      </c>
      <c r="C141" s="15" t="s">
        <v>596</v>
      </c>
      <c r="D141" s="72">
        <v>2142</v>
      </c>
      <c r="E141" s="18">
        <v>19648</v>
      </c>
      <c r="F141" s="32">
        <f t="shared" si="19"/>
        <v>9.1727357609710545</v>
      </c>
      <c r="G141" s="85">
        <v>240</v>
      </c>
      <c r="H141" s="96">
        <v>144</v>
      </c>
      <c r="I141" s="88">
        <v>2081</v>
      </c>
      <c r="J141" s="19">
        <v>142210</v>
      </c>
      <c r="K141" s="37">
        <f t="shared" si="18"/>
        <v>68.337337818356559</v>
      </c>
      <c r="L141" s="96">
        <v>45</v>
      </c>
      <c r="M141" s="96">
        <v>32</v>
      </c>
      <c r="N141" s="88">
        <v>2046</v>
      </c>
      <c r="O141" s="20">
        <v>131427</v>
      </c>
      <c r="P141" s="39">
        <f t="shared" si="20"/>
        <v>64.23607038123167</v>
      </c>
      <c r="Q141" s="96">
        <v>50</v>
      </c>
      <c r="R141" s="96">
        <v>37</v>
      </c>
      <c r="S141" s="90">
        <v>2022</v>
      </c>
      <c r="T141" s="114">
        <v>124781</v>
      </c>
      <c r="U141" s="44">
        <f t="shared" si="21"/>
        <v>61.711671612265086</v>
      </c>
      <c r="V141" s="96">
        <v>54</v>
      </c>
      <c r="W141" s="96">
        <v>41</v>
      </c>
      <c r="X141" s="94">
        <v>1973</v>
      </c>
      <c r="Y141" s="17">
        <v>112651</v>
      </c>
      <c r="Z141" s="49">
        <f t="shared" si="22"/>
        <v>57.096300050684235</v>
      </c>
      <c r="AA141" s="96">
        <v>72</v>
      </c>
      <c r="AB141" s="96">
        <v>53</v>
      </c>
      <c r="AC141" s="70">
        <v>1954</v>
      </c>
      <c r="AD141" s="21">
        <v>98942</v>
      </c>
      <c r="AE141" s="51">
        <f t="shared" si="23"/>
        <v>50.635619242579324</v>
      </c>
      <c r="AF141" s="96">
        <v>84</v>
      </c>
      <c r="AG141" s="96">
        <v>61</v>
      </c>
      <c r="AH141" s="121">
        <f t="shared" si="24"/>
        <v>12218</v>
      </c>
      <c r="AI141" s="121">
        <f t="shared" si="25"/>
        <v>629659</v>
      </c>
      <c r="AJ141" s="32">
        <f t="shared" si="26"/>
        <v>51.535357669012932</v>
      </c>
      <c r="AK141" s="96">
        <v>84</v>
      </c>
      <c r="AL141" s="96">
        <v>61</v>
      </c>
      <c r="AN141" s="54">
        <v>138</v>
      </c>
      <c r="AP141" s="30"/>
      <c r="AQ141" s="30"/>
      <c r="AR141" s="30"/>
      <c r="AS141" s="30"/>
      <c r="AT141" s="30"/>
      <c r="AU141" s="30"/>
      <c r="AV141" s="30"/>
      <c r="AW141" s="30"/>
      <c r="AX141" s="30"/>
    </row>
    <row r="142" spans="1:50" s="80" customFormat="1" ht="15.75" customHeight="1" x14ac:dyDescent="0.15">
      <c r="A142" s="85">
        <v>14</v>
      </c>
      <c r="B142" s="15" t="s">
        <v>2697</v>
      </c>
      <c r="C142" s="15" t="s">
        <v>606</v>
      </c>
      <c r="D142" s="72">
        <v>2295</v>
      </c>
      <c r="E142" s="18">
        <v>169355</v>
      </c>
      <c r="F142" s="32">
        <f t="shared" si="19"/>
        <v>73.793028322440094</v>
      </c>
      <c r="G142" s="96">
        <v>36</v>
      </c>
      <c r="H142" s="96">
        <v>22</v>
      </c>
      <c r="I142" s="71">
        <v>2305</v>
      </c>
      <c r="J142" s="19">
        <v>249721</v>
      </c>
      <c r="K142" s="37">
        <f t="shared" si="18"/>
        <v>108.33882863340564</v>
      </c>
      <c r="L142" s="96">
        <v>12</v>
      </c>
      <c r="M142" s="96">
        <v>9</v>
      </c>
      <c r="N142" s="71">
        <v>2287</v>
      </c>
      <c r="O142" s="20">
        <v>207417</v>
      </c>
      <c r="P142" s="39">
        <f t="shared" si="20"/>
        <v>90.693922168780063</v>
      </c>
      <c r="Q142" s="96">
        <v>19</v>
      </c>
      <c r="R142" s="96">
        <v>16</v>
      </c>
      <c r="S142" s="42">
        <v>2282</v>
      </c>
      <c r="T142" s="113">
        <v>169168</v>
      </c>
      <c r="U142" s="44">
        <f t="shared" si="21"/>
        <v>74.131463628396148</v>
      </c>
      <c r="V142" s="96">
        <v>36</v>
      </c>
      <c r="W142" s="96">
        <v>30</v>
      </c>
      <c r="X142" s="46">
        <v>2297</v>
      </c>
      <c r="Y142" s="17">
        <v>206267</v>
      </c>
      <c r="Z142" s="49">
        <f t="shared" si="22"/>
        <v>89.798432738354379</v>
      </c>
      <c r="AA142" s="96">
        <v>26</v>
      </c>
      <c r="AB142" s="96">
        <v>21</v>
      </c>
      <c r="AC142" s="50">
        <v>2319</v>
      </c>
      <c r="AD142" s="21">
        <v>184211</v>
      </c>
      <c r="AE142" s="51">
        <f t="shared" si="23"/>
        <v>79.435532557136696</v>
      </c>
      <c r="AF142" s="96">
        <v>39</v>
      </c>
      <c r="AG142" s="96">
        <v>31</v>
      </c>
      <c r="AH142" s="120">
        <f t="shared" si="24"/>
        <v>13785</v>
      </c>
      <c r="AI142" s="121">
        <f t="shared" si="25"/>
        <v>1186139</v>
      </c>
      <c r="AJ142" s="32">
        <f t="shared" si="26"/>
        <v>86.045629307217993</v>
      </c>
      <c r="AK142" s="96">
        <v>24</v>
      </c>
      <c r="AL142" s="96">
        <v>20</v>
      </c>
      <c r="AM142" s="30"/>
      <c r="AN142" s="54">
        <v>139</v>
      </c>
    </row>
    <row r="143" spans="1:50" ht="15.75" customHeight="1" x14ac:dyDescent="0.2">
      <c r="A143" s="85">
        <v>14</v>
      </c>
      <c r="B143" s="15" t="s">
        <v>6</v>
      </c>
      <c r="C143" s="15" t="s">
        <v>608</v>
      </c>
      <c r="D143" s="72">
        <v>2380</v>
      </c>
      <c r="E143" s="18">
        <v>108134</v>
      </c>
      <c r="F143" s="32">
        <f t="shared" si="19"/>
        <v>45.434453781512602</v>
      </c>
      <c r="G143" s="96">
        <v>87</v>
      </c>
      <c r="H143" s="96">
        <v>60</v>
      </c>
      <c r="I143" s="88">
        <v>2431</v>
      </c>
      <c r="J143" s="19">
        <v>106949</v>
      </c>
      <c r="K143" s="37">
        <f t="shared" si="18"/>
        <v>43.993829699712052</v>
      </c>
      <c r="L143" s="96">
        <v>91</v>
      </c>
      <c r="M143" s="96">
        <v>63</v>
      </c>
      <c r="N143" s="88">
        <v>2435</v>
      </c>
      <c r="O143" s="20">
        <v>105187</v>
      </c>
      <c r="P143" s="39">
        <f t="shared" si="20"/>
        <v>43.19794661190965</v>
      </c>
      <c r="Q143" s="96">
        <v>87</v>
      </c>
      <c r="R143" s="96">
        <v>60</v>
      </c>
      <c r="S143" s="90">
        <v>2416</v>
      </c>
      <c r="T143" s="114">
        <v>106076</v>
      </c>
      <c r="U143" s="44">
        <f t="shared" si="21"/>
        <v>43.90562913907285</v>
      </c>
      <c r="V143" s="96">
        <v>97</v>
      </c>
      <c r="W143" s="96">
        <v>69</v>
      </c>
      <c r="X143" s="94">
        <v>2409</v>
      </c>
      <c r="Y143" s="17">
        <v>96937</v>
      </c>
      <c r="Z143" s="49">
        <f t="shared" si="22"/>
        <v>40.239518472395183</v>
      </c>
      <c r="AA143" s="96">
        <v>116</v>
      </c>
      <c r="AB143" s="96">
        <v>76</v>
      </c>
      <c r="AC143" s="70">
        <v>2424</v>
      </c>
      <c r="AD143" s="21">
        <v>109297</v>
      </c>
      <c r="AE143" s="51">
        <f t="shared" si="23"/>
        <v>45.089521452145213</v>
      </c>
      <c r="AF143" s="96">
        <v>101</v>
      </c>
      <c r="AG143" s="96">
        <v>71</v>
      </c>
      <c r="AH143" s="121">
        <f t="shared" si="24"/>
        <v>14495</v>
      </c>
      <c r="AI143" s="121">
        <f t="shared" si="25"/>
        <v>632580</v>
      </c>
      <c r="AJ143" s="32">
        <f t="shared" si="26"/>
        <v>43.641255605381168</v>
      </c>
      <c r="AK143" s="96">
        <v>98</v>
      </c>
      <c r="AL143" s="96">
        <v>68</v>
      </c>
      <c r="AN143" s="54">
        <v>140</v>
      </c>
      <c r="AP143" s="30"/>
      <c r="AQ143" s="30"/>
      <c r="AR143" s="30"/>
      <c r="AS143" s="30"/>
      <c r="AT143" s="30"/>
      <c r="AU143" s="30"/>
      <c r="AV143" s="30"/>
      <c r="AW143" s="30"/>
      <c r="AX143" s="30"/>
    </row>
    <row r="144" spans="1:50" ht="15.75" customHeight="1" x14ac:dyDescent="0.2">
      <c r="A144" s="85">
        <v>14</v>
      </c>
      <c r="B144" s="15" t="s">
        <v>226</v>
      </c>
      <c r="C144" s="15" t="s">
        <v>226</v>
      </c>
      <c r="D144" s="72">
        <v>4406</v>
      </c>
      <c r="E144" s="18">
        <v>49581</v>
      </c>
      <c r="F144" s="32">
        <f t="shared" si="19"/>
        <v>11.253064003631412</v>
      </c>
      <c r="G144" s="96">
        <v>226</v>
      </c>
      <c r="H144" s="96">
        <v>136</v>
      </c>
      <c r="I144" s="71">
        <v>4383</v>
      </c>
      <c r="J144" s="19">
        <v>47948</v>
      </c>
      <c r="K144" s="37">
        <f t="shared" si="18"/>
        <v>10.939539128450832</v>
      </c>
      <c r="L144" s="85">
        <v>232</v>
      </c>
      <c r="M144" s="96">
        <v>141</v>
      </c>
      <c r="N144" s="71">
        <v>4380</v>
      </c>
      <c r="O144" s="20">
        <v>69018</v>
      </c>
      <c r="P144" s="39">
        <f t="shared" si="20"/>
        <v>15.757534246575343</v>
      </c>
      <c r="Q144" s="96">
        <v>206</v>
      </c>
      <c r="R144" s="96">
        <v>127</v>
      </c>
      <c r="S144" s="42">
        <v>4369</v>
      </c>
      <c r="T144" s="113">
        <v>68975</v>
      </c>
      <c r="U144" s="44">
        <f t="shared" si="21"/>
        <v>15.787365529869536</v>
      </c>
      <c r="V144" s="96">
        <v>216</v>
      </c>
      <c r="W144" s="96">
        <v>134</v>
      </c>
      <c r="X144" s="46">
        <v>4356</v>
      </c>
      <c r="Y144" s="17">
        <v>76534</v>
      </c>
      <c r="Z144" s="49">
        <f t="shared" si="22"/>
        <v>17.569788797061523</v>
      </c>
      <c r="AA144" s="96">
        <v>213</v>
      </c>
      <c r="AB144" s="96">
        <v>135</v>
      </c>
      <c r="AC144" s="50">
        <v>4342</v>
      </c>
      <c r="AD144" s="21">
        <v>86346</v>
      </c>
      <c r="AE144" s="51">
        <f t="shared" si="23"/>
        <v>19.886227544910181</v>
      </c>
      <c r="AF144" s="96">
        <v>196</v>
      </c>
      <c r="AG144" s="96">
        <v>126</v>
      </c>
      <c r="AH144" s="120">
        <f t="shared" si="24"/>
        <v>26236</v>
      </c>
      <c r="AI144" s="121">
        <f t="shared" si="25"/>
        <v>398402</v>
      </c>
      <c r="AJ144" s="32">
        <f t="shared" si="26"/>
        <v>15.185317883823753</v>
      </c>
      <c r="AK144" s="96">
        <v>223</v>
      </c>
      <c r="AL144" s="96">
        <v>136</v>
      </c>
      <c r="AN144" s="54">
        <v>141</v>
      </c>
      <c r="AP144" s="30"/>
      <c r="AQ144" s="30"/>
      <c r="AR144" s="30"/>
      <c r="AS144" s="30"/>
      <c r="AT144" s="30"/>
      <c r="AU144" s="30"/>
      <c r="AV144" s="30"/>
      <c r="AW144" s="30"/>
      <c r="AX144" s="30"/>
    </row>
    <row r="145" spans="1:50" ht="15.75" customHeight="1" x14ac:dyDescent="0.2">
      <c r="A145" s="85">
        <v>14</v>
      </c>
      <c r="B145" s="15" t="s">
        <v>2740</v>
      </c>
      <c r="C145" s="15" t="s">
        <v>630</v>
      </c>
      <c r="D145" s="72">
        <v>2842</v>
      </c>
      <c r="E145" s="18">
        <v>58856</v>
      </c>
      <c r="F145" s="32">
        <f t="shared" si="19"/>
        <v>20.709359605911331</v>
      </c>
      <c r="G145" s="96">
        <v>177</v>
      </c>
      <c r="H145" s="96">
        <v>111</v>
      </c>
      <c r="I145" s="88">
        <v>2841</v>
      </c>
      <c r="J145" s="19">
        <v>54450</v>
      </c>
      <c r="K145" s="37">
        <f t="shared" ref="K145:K176" si="27">J145/I145</f>
        <v>19.165786694825766</v>
      </c>
      <c r="L145" s="96">
        <v>189</v>
      </c>
      <c r="M145" s="96">
        <v>119</v>
      </c>
      <c r="N145" s="88">
        <v>2814</v>
      </c>
      <c r="O145" s="20">
        <v>68931</v>
      </c>
      <c r="P145" s="39">
        <f t="shared" si="20"/>
        <v>24.495735607675908</v>
      </c>
      <c r="Q145" s="96">
        <v>160</v>
      </c>
      <c r="R145" s="96">
        <v>103</v>
      </c>
      <c r="S145" s="90">
        <v>2818</v>
      </c>
      <c r="T145" s="114">
        <v>60611</v>
      </c>
      <c r="U145" s="44">
        <f t="shared" si="21"/>
        <v>21.508516678495386</v>
      </c>
      <c r="V145" s="96">
        <v>179</v>
      </c>
      <c r="W145" s="96">
        <v>115</v>
      </c>
      <c r="X145" s="94">
        <v>2832</v>
      </c>
      <c r="Y145" s="17">
        <v>183964</v>
      </c>
      <c r="Z145" s="49">
        <f t="shared" si="22"/>
        <v>64.959039548022602</v>
      </c>
      <c r="AA145" s="96">
        <v>61</v>
      </c>
      <c r="AB145" s="96">
        <v>45</v>
      </c>
      <c r="AC145" s="70">
        <v>2823</v>
      </c>
      <c r="AD145" s="21">
        <v>173567</v>
      </c>
      <c r="AE145" s="51">
        <f t="shared" si="23"/>
        <v>61.48317392844492</v>
      </c>
      <c r="AF145" s="96">
        <v>63</v>
      </c>
      <c r="AG145" s="96">
        <v>47</v>
      </c>
      <c r="AH145" s="121">
        <f t="shared" si="24"/>
        <v>16970</v>
      </c>
      <c r="AI145" s="121">
        <f t="shared" si="25"/>
        <v>600379</v>
      </c>
      <c r="AJ145" s="32">
        <f t="shared" si="26"/>
        <v>35.378845020624631</v>
      </c>
      <c r="AK145" s="96">
        <v>125</v>
      </c>
      <c r="AL145" s="96">
        <v>81</v>
      </c>
      <c r="AN145" s="54">
        <v>142</v>
      </c>
      <c r="AP145" s="30"/>
      <c r="AQ145" s="30"/>
      <c r="AR145" s="30"/>
      <c r="AS145" s="30"/>
      <c r="AT145" s="30"/>
      <c r="AU145" s="30"/>
      <c r="AV145" s="30"/>
      <c r="AW145" s="30"/>
      <c r="AX145" s="30"/>
    </row>
    <row r="146" spans="1:50" ht="15.75" customHeight="1" x14ac:dyDescent="0.2">
      <c r="A146" s="85">
        <v>14</v>
      </c>
      <c r="B146" s="15" t="s">
        <v>81</v>
      </c>
      <c r="C146" s="15" t="s">
        <v>638</v>
      </c>
      <c r="D146" s="72">
        <v>1592</v>
      </c>
      <c r="E146" s="18">
        <v>50796</v>
      </c>
      <c r="F146" s="32">
        <f t="shared" si="19"/>
        <v>31.907035175879397</v>
      </c>
      <c r="G146" s="96">
        <v>125</v>
      </c>
      <c r="H146" s="96">
        <v>84</v>
      </c>
      <c r="I146" s="71">
        <v>1601</v>
      </c>
      <c r="J146" s="19">
        <v>48399</v>
      </c>
      <c r="K146" s="37">
        <f t="shared" si="27"/>
        <v>30.230480949406619</v>
      </c>
      <c r="L146" s="96">
        <v>135</v>
      </c>
      <c r="M146" s="96">
        <v>88</v>
      </c>
      <c r="N146" s="71">
        <v>1601</v>
      </c>
      <c r="O146" s="20">
        <v>44284</v>
      </c>
      <c r="P146" s="39">
        <f t="shared" si="20"/>
        <v>27.660212367270457</v>
      </c>
      <c r="Q146" s="96">
        <v>148</v>
      </c>
      <c r="R146" s="96">
        <v>95</v>
      </c>
      <c r="S146" s="42">
        <v>1606</v>
      </c>
      <c r="T146" s="113">
        <v>48061</v>
      </c>
      <c r="U146" s="44">
        <f t="shared" si="21"/>
        <v>29.925902864259029</v>
      </c>
      <c r="V146" s="96">
        <v>144</v>
      </c>
      <c r="W146" s="96">
        <v>94</v>
      </c>
      <c r="X146" s="46">
        <v>1621</v>
      </c>
      <c r="Y146" s="17">
        <v>45005</v>
      </c>
      <c r="Z146" s="49">
        <f t="shared" si="22"/>
        <v>27.763726095003083</v>
      </c>
      <c r="AA146" s="96">
        <v>164</v>
      </c>
      <c r="AB146" s="96">
        <v>105</v>
      </c>
      <c r="AC146" s="50">
        <v>1605</v>
      </c>
      <c r="AD146" s="21">
        <v>27288</v>
      </c>
      <c r="AE146" s="51">
        <f t="shared" si="23"/>
        <v>17.001869158878506</v>
      </c>
      <c r="AF146" s="96">
        <v>213</v>
      </c>
      <c r="AG146" s="96">
        <v>135</v>
      </c>
      <c r="AH146" s="120">
        <f t="shared" si="24"/>
        <v>9626</v>
      </c>
      <c r="AI146" s="121">
        <f t="shared" si="25"/>
        <v>263833</v>
      </c>
      <c r="AJ146" s="32">
        <f t="shared" si="26"/>
        <v>27.408373156035736</v>
      </c>
      <c r="AK146" s="96">
        <v>163</v>
      </c>
      <c r="AL146" s="96">
        <v>103</v>
      </c>
      <c r="AN146" s="54">
        <v>143</v>
      </c>
      <c r="AP146" s="30"/>
      <c r="AQ146" s="30"/>
      <c r="AR146" s="30"/>
      <c r="AS146" s="30"/>
      <c r="AT146" s="30"/>
      <c r="AU146" s="30"/>
      <c r="AV146" s="30"/>
      <c r="AW146" s="30"/>
      <c r="AX146" s="30"/>
    </row>
    <row r="147" spans="1:50" ht="15.75" customHeight="1" x14ac:dyDescent="0.2">
      <c r="A147" s="85">
        <v>14</v>
      </c>
      <c r="B147" s="15" t="s">
        <v>14</v>
      </c>
      <c r="C147" s="15" t="s">
        <v>691</v>
      </c>
      <c r="D147" s="72">
        <v>2065</v>
      </c>
      <c r="E147" s="18">
        <v>6575</v>
      </c>
      <c r="F147" s="32">
        <f t="shared" si="19"/>
        <v>3.1840193704600486</v>
      </c>
      <c r="G147" s="85">
        <v>274</v>
      </c>
      <c r="H147" s="96">
        <v>164</v>
      </c>
      <c r="I147" s="88">
        <v>2050</v>
      </c>
      <c r="J147" s="19">
        <v>6336</v>
      </c>
      <c r="K147" s="37">
        <f t="shared" si="27"/>
        <v>3.0907317073170733</v>
      </c>
      <c r="L147" s="85">
        <v>276</v>
      </c>
      <c r="M147" s="96">
        <v>168</v>
      </c>
      <c r="N147" s="88">
        <v>2052</v>
      </c>
      <c r="O147" s="20">
        <v>7831</v>
      </c>
      <c r="P147" s="39">
        <f t="shared" si="20"/>
        <v>3.8162768031189085</v>
      </c>
      <c r="Q147" s="85">
        <v>269</v>
      </c>
      <c r="R147" s="96">
        <v>164</v>
      </c>
      <c r="S147" s="90">
        <v>2049</v>
      </c>
      <c r="T147" s="114">
        <v>6857</v>
      </c>
      <c r="U147" s="44">
        <f t="shared" si="21"/>
        <v>3.3465104929233771</v>
      </c>
      <c r="V147" s="85">
        <v>281</v>
      </c>
      <c r="W147" s="96">
        <v>169</v>
      </c>
      <c r="X147" s="94">
        <v>2039</v>
      </c>
      <c r="Y147" s="17">
        <v>5772</v>
      </c>
      <c r="Z147" s="49">
        <f t="shared" si="22"/>
        <v>2.8307994114762138</v>
      </c>
      <c r="AA147" s="85">
        <v>290</v>
      </c>
      <c r="AB147" s="96">
        <v>176</v>
      </c>
      <c r="AC147" s="70">
        <v>2013</v>
      </c>
      <c r="AD147" s="21">
        <v>682</v>
      </c>
      <c r="AE147" s="51">
        <f t="shared" si="23"/>
        <v>0.33879781420765026</v>
      </c>
      <c r="AF147" s="85">
        <v>301</v>
      </c>
      <c r="AG147" s="96">
        <v>187</v>
      </c>
      <c r="AH147" s="121">
        <f t="shared" si="24"/>
        <v>12268</v>
      </c>
      <c r="AI147" s="121">
        <f t="shared" si="25"/>
        <v>34053</v>
      </c>
      <c r="AJ147" s="32">
        <f t="shared" si="26"/>
        <v>2.7757580697750246</v>
      </c>
      <c r="AK147" s="85">
        <v>289</v>
      </c>
      <c r="AL147" s="96">
        <v>175</v>
      </c>
      <c r="AN147" s="54">
        <v>144</v>
      </c>
      <c r="AP147" s="30"/>
      <c r="AQ147" s="30"/>
      <c r="AR147" s="30"/>
      <c r="AS147" s="30"/>
      <c r="AT147" s="30"/>
      <c r="AU147" s="30"/>
      <c r="AV147" s="30"/>
      <c r="AW147" s="30"/>
      <c r="AX147" s="30"/>
    </row>
    <row r="148" spans="1:50" s="80" customFormat="1" ht="15.75" customHeight="1" x14ac:dyDescent="0.15">
      <c r="A148" s="85">
        <v>14</v>
      </c>
      <c r="B148" s="15" t="s">
        <v>2743</v>
      </c>
      <c r="C148" s="15" t="s">
        <v>694</v>
      </c>
      <c r="D148" s="72">
        <v>2073</v>
      </c>
      <c r="E148" s="18">
        <v>43662</v>
      </c>
      <c r="F148" s="32">
        <f t="shared" si="19"/>
        <v>21.062228654124457</v>
      </c>
      <c r="G148" s="96">
        <v>176</v>
      </c>
      <c r="H148" s="96">
        <v>110</v>
      </c>
      <c r="I148" s="88">
        <v>2079</v>
      </c>
      <c r="J148" s="19">
        <v>38898</v>
      </c>
      <c r="K148" s="37">
        <f t="shared" si="27"/>
        <v>18.70995670995671</v>
      </c>
      <c r="L148" s="96">
        <v>191</v>
      </c>
      <c r="M148" s="96">
        <v>120</v>
      </c>
      <c r="N148" s="88">
        <v>2058</v>
      </c>
      <c r="O148" s="20">
        <v>55967</v>
      </c>
      <c r="P148" s="39">
        <f t="shared" si="20"/>
        <v>27.194849368318756</v>
      </c>
      <c r="Q148" s="96">
        <v>149</v>
      </c>
      <c r="R148" s="96">
        <v>96</v>
      </c>
      <c r="S148" s="90">
        <v>2054</v>
      </c>
      <c r="T148" s="114">
        <v>46820</v>
      </c>
      <c r="U148" s="44">
        <f t="shared" si="21"/>
        <v>22.794547224926973</v>
      </c>
      <c r="V148" s="96">
        <v>174</v>
      </c>
      <c r="W148" s="96">
        <v>111</v>
      </c>
      <c r="X148" s="94">
        <v>2050</v>
      </c>
      <c r="Y148" s="17">
        <v>50561</v>
      </c>
      <c r="Z148" s="49">
        <f t="shared" si="22"/>
        <v>24.66390243902439</v>
      </c>
      <c r="AA148" s="96">
        <v>173</v>
      </c>
      <c r="AB148" s="96">
        <v>113</v>
      </c>
      <c r="AC148" s="70">
        <v>2035</v>
      </c>
      <c r="AD148" s="21">
        <v>53333</v>
      </c>
      <c r="AE148" s="51">
        <f t="shared" si="23"/>
        <v>26.207862407862407</v>
      </c>
      <c r="AF148" s="96">
        <v>172</v>
      </c>
      <c r="AG148" s="96">
        <v>109</v>
      </c>
      <c r="AH148" s="121">
        <f t="shared" si="24"/>
        <v>12349</v>
      </c>
      <c r="AI148" s="121">
        <f t="shared" si="25"/>
        <v>289241</v>
      </c>
      <c r="AJ148" s="32">
        <f t="shared" si="26"/>
        <v>23.422220422706292</v>
      </c>
      <c r="AK148" s="96">
        <v>178</v>
      </c>
      <c r="AL148" s="96">
        <v>114</v>
      </c>
      <c r="AM148" s="30"/>
      <c r="AN148" s="54">
        <v>145</v>
      </c>
    </row>
    <row r="149" spans="1:50" ht="15.75" customHeight="1" x14ac:dyDescent="0.2">
      <c r="A149" s="85">
        <v>14</v>
      </c>
      <c r="B149" s="15" t="s">
        <v>152</v>
      </c>
      <c r="C149" s="15" t="s">
        <v>695</v>
      </c>
      <c r="D149" s="72">
        <v>3513</v>
      </c>
      <c r="E149" s="18">
        <v>126955</v>
      </c>
      <c r="F149" s="32">
        <f t="shared" si="19"/>
        <v>36.138627953316252</v>
      </c>
      <c r="G149" s="96">
        <v>106</v>
      </c>
      <c r="H149" s="96">
        <v>69</v>
      </c>
      <c r="I149" s="88">
        <v>3504</v>
      </c>
      <c r="J149" s="19">
        <v>174013</v>
      </c>
      <c r="K149" s="37">
        <f t="shared" si="27"/>
        <v>49.661244292237441</v>
      </c>
      <c r="L149" s="96">
        <v>83</v>
      </c>
      <c r="M149" s="96">
        <v>58</v>
      </c>
      <c r="N149" s="88">
        <v>3608</v>
      </c>
      <c r="O149" s="20">
        <v>154354</v>
      </c>
      <c r="P149" s="39">
        <f t="shared" si="20"/>
        <v>42.781042128603104</v>
      </c>
      <c r="Q149" s="96">
        <v>88</v>
      </c>
      <c r="R149" s="96">
        <v>61</v>
      </c>
      <c r="S149" s="90">
        <v>3610</v>
      </c>
      <c r="T149" s="114">
        <v>131334</v>
      </c>
      <c r="U149" s="44">
        <f t="shared" si="21"/>
        <v>36.380609418282546</v>
      </c>
      <c r="V149" s="96">
        <v>113</v>
      </c>
      <c r="W149" s="96">
        <v>77</v>
      </c>
      <c r="X149" s="94">
        <v>3592</v>
      </c>
      <c r="Y149" s="17">
        <v>143069</v>
      </c>
      <c r="Z149" s="49">
        <f t="shared" si="22"/>
        <v>39.829899777282854</v>
      </c>
      <c r="AA149" s="96">
        <v>119</v>
      </c>
      <c r="AB149" s="96">
        <v>79</v>
      </c>
      <c r="AC149" s="70">
        <v>3584</v>
      </c>
      <c r="AD149" s="21">
        <v>136025</v>
      </c>
      <c r="AE149" s="51">
        <f t="shared" si="23"/>
        <v>37.953404017857146</v>
      </c>
      <c r="AF149" s="96">
        <v>124</v>
      </c>
      <c r="AG149" s="96">
        <v>81</v>
      </c>
      <c r="AH149" s="121">
        <f t="shared" si="24"/>
        <v>21411</v>
      </c>
      <c r="AI149" s="121">
        <f t="shared" si="25"/>
        <v>865750</v>
      </c>
      <c r="AJ149" s="32">
        <f t="shared" si="26"/>
        <v>40.43482322170847</v>
      </c>
      <c r="AK149" s="96">
        <v>109</v>
      </c>
      <c r="AL149" s="96">
        <v>75</v>
      </c>
      <c r="AN149" s="54">
        <v>146</v>
      </c>
      <c r="AP149" s="30"/>
      <c r="AQ149" s="30"/>
      <c r="AR149" s="30"/>
      <c r="AS149" s="30"/>
      <c r="AT149" s="30"/>
      <c r="AU149" s="30"/>
      <c r="AV149" s="30"/>
      <c r="AW149" s="30"/>
      <c r="AX149" s="30"/>
    </row>
    <row r="150" spans="1:50" ht="15.75" customHeight="1" x14ac:dyDescent="0.2">
      <c r="A150" s="85">
        <v>14</v>
      </c>
      <c r="B150" s="15" t="s">
        <v>111</v>
      </c>
      <c r="C150" s="15" t="s">
        <v>705</v>
      </c>
      <c r="D150" s="72">
        <v>2546</v>
      </c>
      <c r="E150" s="18">
        <v>73359</v>
      </c>
      <c r="F150" s="32">
        <f t="shared" si="19"/>
        <v>28.813432835820894</v>
      </c>
      <c r="G150" s="96">
        <v>139</v>
      </c>
      <c r="H150" s="96">
        <v>93</v>
      </c>
      <c r="I150" s="88">
        <v>2571</v>
      </c>
      <c r="J150" s="19">
        <v>71596</v>
      </c>
      <c r="K150" s="37">
        <f t="shared" si="27"/>
        <v>27.847530143912874</v>
      </c>
      <c r="L150" s="96">
        <v>147</v>
      </c>
      <c r="M150" s="96">
        <v>97</v>
      </c>
      <c r="N150" s="88">
        <v>2574</v>
      </c>
      <c r="O150" s="20">
        <v>87482</v>
      </c>
      <c r="P150" s="39">
        <f t="shared" si="20"/>
        <v>33.986790986790986</v>
      </c>
      <c r="Q150" s="96">
        <v>118</v>
      </c>
      <c r="R150" s="96">
        <v>77</v>
      </c>
      <c r="S150" s="90">
        <v>2569</v>
      </c>
      <c r="T150" s="114">
        <v>85982</v>
      </c>
      <c r="U150" s="44">
        <f t="shared" si="21"/>
        <v>33.469054106656287</v>
      </c>
      <c r="V150" s="96">
        <v>124</v>
      </c>
      <c r="W150" s="96">
        <v>83</v>
      </c>
      <c r="X150" s="94">
        <v>2573</v>
      </c>
      <c r="Y150" s="17">
        <v>77255</v>
      </c>
      <c r="Z150" s="49">
        <f t="shared" si="22"/>
        <v>30.025262339681305</v>
      </c>
      <c r="AA150" s="96">
        <v>151</v>
      </c>
      <c r="AB150" s="96">
        <v>97</v>
      </c>
      <c r="AC150" s="70">
        <v>2568</v>
      </c>
      <c r="AD150" s="21">
        <v>72948</v>
      </c>
      <c r="AE150" s="51">
        <f t="shared" si="23"/>
        <v>28.406542056074766</v>
      </c>
      <c r="AF150" s="96">
        <v>163</v>
      </c>
      <c r="AG150" s="96">
        <v>102</v>
      </c>
      <c r="AH150" s="121">
        <f t="shared" si="24"/>
        <v>15401</v>
      </c>
      <c r="AI150" s="121">
        <f t="shared" si="25"/>
        <v>468622</v>
      </c>
      <c r="AJ150" s="32">
        <f t="shared" si="26"/>
        <v>30.428024154275697</v>
      </c>
      <c r="AK150" s="96">
        <v>150</v>
      </c>
      <c r="AL150" s="96">
        <v>97</v>
      </c>
      <c r="AN150" s="54">
        <v>147</v>
      </c>
      <c r="AP150" s="30"/>
      <c r="AQ150" s="30"/>
      <c r="AR150" s="30"/>
      <c r="AS150" s="30"/>
      <c r="AT150" s="30"/>
      <c r="AU150" s="30"/>
      <c r="AV150" s="30"/>
      <c r="AW150" s="30"/>
      <c r="AX150" s="30"/>
    </row>
    <row r="151" spans="1:50" s="80" customFormat="1" ht="15.75" customHeight="1" x14ac:dyDescent="0.15">
      <c r="A151" s="85">
        <v>14</v>
      </c>
      <c r="B151" s="15" t="s">
        <v>152</v>
      </c>
      <c r="C151" s="15" t="s">
        <v>706</v>
      </c>
      <c r="D151" s="72">
        <v>2206</v>
      </c>
      <c r="E151" s="18">
        <v>57511</v>
      </c>
      <c r="F151" s="32">
        <f t="shared" si="19"/>
        <v>26.07026291931097</v>
      </c>
      <c r="G151" s="96">
        <v>151</v>
      </c>
      <c r="H151" s="96">
        <v>98</v>
      </c>
      <c r="I151" s="71">
        <v>2211</v>
      </c>
      <c r="J151" s="19">
        <v>40436</v>
      </c>
      <c r="K151" s="37">
        <f t="shared" si="27"/>
        <v>18.28855721393035</v>
      </c>
      <c r="L151" s="96">
        <v>192</v>
      </c>
      <c r="M151" s="96">
        <v>121</v>
      </c>
      <c r="N151" s="71">
        <v>2198</v>
      </c>
      <c r="O151" s="20">
        <v>52854</v>
      </c>
      <c r="P151" s="39">
        <f t="shared" si="20"/>
        <v>24.046405823475887</v>
      </c>
      <c r="Q151" s="96">
        <v>161</v>
      </c>
      <c r="R151" s="96">
        <v>104</v>
      </c>
      <c r="S151" s="42">
        <v>2191</v>
      </c>
      <c r="T151" s="113">
        <v>105998</v>
      </c>
      <c r="U151" s="44">
        <f t="shared" si="21"/>
        <v>48.378822455499773</v>
      </c>
      <c r="V151" s="96">
        <v>86</v>
      </c>
      <c r="W151" s="96">
        <v>63</v>
      </c>
      <c r="X151" s="46">
        <v>2191</v>
      </c>
      <c r="Y151" s="17">
        <v>90190</v>
      </c>
      <c r="Z151" s="49">
        <f t="shared" si="22"/>
        <v>41.163852122318573</v>
      </c>
      <c r="AA151" s="96">
        <v>113</v>
      </c>
      <c r="AB151" s="96">
        <v>74</v>
      </c>
      <c r="AC151" s="50">
        <v>2196</v>
      </c>
      <c r="AD151" s="21">
        <v>76933</v>
      </c>
      <c r="AE151" s="51">
        <f t="shared" si="23"/>
        <v>35.033242258652095</v>
      </c>
      <c r="AF151" s="96">
        <v>136</v>
      </c>
      <c r="AG151" s="96">
        <v>88</v>
      </c>
      <c r="AH151" s="120">
        <f t="shared" si="24"/>
        <v>13193</v>
      </c>
      <c r="AI151" s="121">
        <f t="shared" si="25"/>
        <v>423922</v>
      </c>
      <c r="AJ151" s="32">
        <f t="shared" si="26"/>
        <v>32.132342909118471</v>
      </c>
      <c r="AK151" s="96">
        <v>141</v>
      </c>
      <c r="AL151" s="96">
        <v>90</v>
      </c>
      <c r="AM151" s="30"/>
      <c r="AN151" s="54">
        <v>148</v>
      </c>
    </row>
    <row r="152" spans="1:50" ht="15.75" customHeight="1" x14ac:dyDescent="0.2">
      <c r="A152" s="85">
        <v>14</v>
      </c>
      <c r="B152" s="15" t="s">
        <v>99</v>
      </c>
      <c r="C152" s="15" t="s">
        <v>716</v>
      </c>
      <c r="D152" s="72">
        <v>4701</v>
      </c>
      <c r="E152" s="18">
        <v>20786</v>
      </c>
      <c r="F152" s="32">
        <f t="shared" si="19"/>
        <v>4.4216124228887468</v>
      </c>
      <c r="G152" s="85">
        <v>262</v>
      </c>
      <c r="H152" s="96">
        <v>154</v>
      </c>
      <c r="I152" s="71">
        <v>4671</v>
      </c>
      <c r="J152" s="19">
        <v>38245</v>
      </c>
      <c r="K152" s="37">
        <f t="shared" si="27"/>
        <v>8.1877542282166562</v>
      </c>
      <c r="L152" s="85">
        <v>248</v>
      </c>
      <c r="M152" s="96">
        <v>151</v>
      </c>
      <c r="N152" s="71">
        <v>4651</v>
      </c>
      <c r="O152" s="20">
        <v>23391</v>
      </c>
      <c r="P152" s="39">
        <f t="shared" si="20"/>
        <v>5.0292410234358202</v>
      </c>
      <c r="Q152" s="85">
        <v>263</v>
      </c>
      <c r="R152" s="96">
        <v>159</v>
      </c>
      <c r="S152" s="42">
        <v>4630</v>
      </c>
      <c r="T152" s="113">
        <v>112522</v>
      </c>
      <c r="U152" s="44">
        <f t="shared" si="21"/>
        <v>24.302807775377971</v>
      </c>
      <c r="V152" s="96">
        <v>164</v>
      </c>
      <c r="W152" s="96">
        <v>104</v>
      </c>
      <c r="X152" s="46">
        <v>4632</v>
      </c>
      <c r="Y152" s="17">
        <v>87470</v>
      </c>
      <c r="Z152" s="49">
        <f t="shared" si="22"/>
        <v>18.883851468048359</v>
      </c>
      <c r="AA152" s="96">
        <v>200</v>
      </c>
      <c r="AB152" s="96">
        <v>127</v>
      </c>
      <c r="AC152" s="50">
        <v>4634</v>
      </c>
      <c r="AD152" s="21">
        <v>122881</v>
      </c>
      <c r="AE152" s="51">
        <f t="shared" si="23"/>
        <v>26.517263703064309</v>
      </c>
      <c r="AF152" s="96">
        <v>171</v>
      </c>
      <c r="AG152" s="96">
        <v>108</v>
      </c>
      <c r="AH152" s="120">
        <f t="shared" si="24"/>
        <v>27919</v>
      </c>
      <c r="AI152" s="121">
        <f t="shared" si="25"/>
        <v>405295</v>
      </c>
      <c r="AJ152" s="32">
        <f t="shared" si="26"/>
        <v>14.516816504889144</v>
      </c>
      <c r="AK152" s="96">
        <v>226</v>
      </c>
      <c r="AL152" s="96">
        <v>137</v>
      </c>
      <c r="AN152" s="54">
        <v>149</v>
      </c>
      <c r="AP152" s="30"/>
      <c r="AQ152" s="30"/>
      <c r="AR152" s="30"/>
      <c r="AS152" s="30"/>
      <c r="AT152" s="30"/>
      <c r="AU152" s="30"/>
      <c r="AV152" s="30"/>
      <c r="AW152" s="30"/>
      <c r="AX152" s="30"/>
    </row>
    <row r="153" spans="1:50" s="80" customFormat="1" ht="15.75" customHeight="1" x14ac:dyDescent="0.15">
      <c r="A153" s="85">
        <v>14</v>
      </c>
      <c r="B153" s="15" t="s">
        <v>169</v>
      </c>
      <c r="C153" s="15" t="s">
        <v>731</v>
      </c>
      <c r="D153" s="72">
        <v>9759</v>
      </c>
      <c r="E153" s="18">
        <v>125737</v>
      </c>
      <c r="F153" s="32">
        <f t="shared" si="19"/>
        <v>12.884209447689312</v>
      </c>
      <c r="G153" s="96">
        <v>216</v>
      </c>
      <c r="H153" s="96">
        <v>130</v>
      </c>
      <c r="I153" s="71">
        <v>9979</v>
      </c>
      <c r="J153" s="19">
        <v>111942</v>
      </c>
      <c r="K153" s="37">
        <f t="shared" si="27"/>
        <v>11.217757290309651</v>
      </c>
      <c r="L153" s="85">
        <v>227</v>
      </c>
      <c r="M153" s="96">
        <v>136</v>
      </c>
      <c r="N153" s="71">
        <v>10210</v>
      </c>
      <c r="O153" s="20">
        <v>85351</v>
      </c>
      <c r="P153" s="39">
        <f t="shared" si="20"/>
        <v>8.3595494613124384</v>
      </c>
      <c r="Q153" s="85">
        <v>247</v>
      </c>
      <c r="R153" s="96">
        <v>149</v>
      </c>
      <c r="S153" s="42">
        <v>10401</v>
      </c>
      <c r="T153" s="113">
        <v>113406</v>
      </c>
      <c r="U153" s="44">
        <f t="shared" si="21"/>
        <v>10.903374675511969</v>
      </c>
      <c r="V153" s="85">
        <v>239</v>
      </c>
      <c r="W153" s="96">
        <v>143</v>
      </c>
      <c r="X153" s="46">
        <v>10682</v>
      </c>
      <c r="Y153" s="17">
        <v>290722</v>
      </c>
      <c r="Z153" s="49">
        <f t="shared" si="22"/>
        <v>27.216064407414343</v>
      </c>
      <c r="AA153" s="96">
        <v>166</v>
      </c>
      <c r="AB153" s="96">
        <v>106</v>
      </c>
      <c r="AC153" s="50">
        <v>10887</v>
      </c>
      <c r="AD153" s="21">
        <v>284969</v>
      </c>
      <c r="AE153" s="51">
        <f t="shared" si="23"/>
        <v>26.175163038486268</v>
      </c>
      <c r="AF153" s="96">
        <v>173</v>
      </c>
      <c r="AG153" s="96">
        <v>110</v>
      </c>
      <c r="AH153" s="120">
        <f t="shared" si="24"/>
        <v>61918</v>
      </c>
      <c r="AI153" s="121">
        <f t="shared" si="25"/>
        <v>1012127</v>
      </c>
      <c r="AJ153" s="32">
        <f t="shared" si="26"/>
        <v>16.346248263832813</v>
      </c>
      <c r="AK153" s="96">
        <v>215</v>
      </c>
      <c r="AL153" s="96">
        <v>132</v>
      </c>
      <c r="AM153" s="30"/>
      <c r="AN153" s="54">
        <v>150</v>
      </c>
    </row>
    <row r="154" spans="1:50" ht="15.75" customHeight="1" x14ac:dyDescent="0.2">
      <c r="A154" s="85">
        <v>14</v>
      </c>
      <c r="B154" s="15" t="s">
        <v>35</v>
      </c>
      <c r="C154" s="15" t="s">
        <v>736</v>
      </c>
      <c r="D154" s="72">
        <v>3124</v>
      </c>
      <c r="E154" s="18">
        <v>125475</v>
      </c>
      <c r="F154" s="32">
        <f t="shared" si="19"/>
        <v>40.164852752880925</v>
      </c>
      <c r="G154" s="96">
        <v>97</v>
      </c>
      <c r="H154" s="96">
        <v>63</v>
      </c>
      <c r="I154" s="88">
        <v>3138</v>
      </c>
      <c r="J154" s="19">
        <v>112308</v>
      </c>
      <c r="K154" s="37">
        <f t="shared" si="27"/>
        <v>35.789674952198851</v>
      </c>
      <c r="L154" s="96">
        <v>119</v>
      </c>
      <c r="M154" s="96">
        <v>76</v>
      </c>
      <c r="N154" s="88">
        <v>3114</v>
      </c>
      <c r="O154" s="20">
        <v>70053</v>
      </c>
      <c r="P154" s="39">
        <f t="shared" si="20"/>
        <v>22.496146435452793</v>
      </c>
      <c r="Q154" s="96">
        <v>172</v>
      </c>
      <c r="R154" s="96">
        <v>113</v>
      </c>
      <c r="S154" s="90">
        <v>3137</v>
      </c>
      <c r="T154" s="114">
        <v>61281</v>
      </c>
      <c r="U154" s="44">
        <f t="shared" si="21"/>
        <v>19.534905961109342</v>
      </c>
      <c r="V154" s="96">
        <v>193</v>
      </c>
      <c r="W154" s="96">
        <v>122</v>
      </c>
      <c r="X154" s="15">
        <f>2496+654</f>
        <v>3150</v>
      </c>
      <c r="Y154" s="17">
        <v>57366</v>
      </c>
      <c r="Z154" s="49">
        <f t="shared" si="22"/>
        <v>18.21142857142857</v>
      </c>
      <c r="AA154" s="96">
        <v>207</v>
      </c>
      <c r="AB154" s="96">
        <v>131</v>
      </c>
      <c r="AC154" s="70">
        <f>2499+650</f>
        <v>3149</v>
      </c>
      <c r="AD154" s="21">
        <v>56665</v>
      </c>
      <c r="AE154" s="51">
        <f t="shared" si="23"/>
        <v>17.994601460781201</v>
      </c>
      <c r="AF154" s="96">
        <v>207</v>
      </c>
      <c r="AG154" s="96">
        <v>131</v>
      </c>
      <c r="AH154" s="121">
        <f t="shared" si="24"/>
        <v>18812</v>
      </c>
      <c r="AI154" s="121">
        <f t="shared" si="25"/>
        <v>483148</v>
      </c>
      <c r="AJ154" s="32">
        <f t="shared" si="26"/>
        <v>25.682968318094833</v>
      </c>
      <c r="AK154" s="96">
        <v>169</v>
      </c>
      <c r="AL154" s="96">
        <v>109</v>
      </c>
      <c r="AN154" s="54">
        <v>151</v>
      </c>
      <c r="AP154" s="30"/>
      <c r="AQ154" s="30"/>
      <c r="AR154" s="30"/>
      <c r="AS154" s="30"/>
      <c r="AT154" s="30"/>
      <c r="AU154" s="30"/>
      <c r="AV154" s="30"/>
      <c r="AW154" s="30"/>
      <c r="AX154" s="30"/>
    </row>
    <row r="155" spans="1:50" ht="15.75" customHeight="1" x14ac:dyDescent="0.2">
      <c r="A155" s="85">
        <v>14</v>
      </c>
      <c r="B155" s="15" t="s">
        <v>307</v>
      </c>
      <c r="C155" s="15" t="s">
        <v>759</v>
      </c>
      <c r="D155" s="72">
        <v>8412</v>
      </c>
      <c r="E155" s="18">
        <v>286055</v>
      </c>
      <c r="F155" s="32">
        <f t="shared" si="19"/>
        <v>34.005587256300522</v>
      </c>
      <c r="G155" s="96">
        <v>116</v>
      </c>
      <c r="H155" s="96">
        <v>78</v>
      </c>
      <c r="I155" s="71">
        <v>8447</v>
      </c>
      <c r="J155" s="19">
        <v>309511</v>
      </c>
      <c r="K155" s="37">
        <f t="shared" si="27"/>
        <v>36.641529537113769</v>
      </c>
      <c r="L155" s="96">
        <v>116</v>
      </c>
      <c r="M155" s="96">
        <v>74</v>
      </c>
      <c r="N155" s="71">
        <v>8488</v>
      </c>
      <c r="O155" s="20">
        <v>286656</v>
      </c>
      <c r="P155" s="39">
        <f t="shared" si="20"/>
        <v>33.771913289349669</v>
      </c>
      <c r="Q155" s="96">
        <v>120</v>
      </c>
      <c r="R155" s="96">
        <v>78</v>
      </c>
      <c r="S155" s="42">
        <v>8441</v>
      </c>
      <c r="T155" s="113">
        <v>270301</v>
      </c>
      <c r="U155" s="44">
        <f t="shared" si="21"/>
        <v>32.022390712000949</v>
      </c>
      <c r="V155" s="96">
        <v>131</v>
      </c>
      <c r="W155" s="96">
        <v>86</v>
      </c>
      <c r="X155" s="46">
        <v>8476</v>
      </c>
      <c r="Y155" s="17">
        <v>263943</v>
      </c>
      <c r="Z155" s="49">
        <f t="shared" si="22"/>
        <v>31.140042472864558</v>
      </c>
      <c r="AA155" s="96">
        <v>145</v>
      </c>
      <c r="AB155" s="96">
        <v>93</v>
      </c>
      <c r="AC155" s="50">
        <v>8509</v>
      </c>
      <c r="AD155" s="21">
        <v>240380</v>
      </c>
      <c r="AE155" s="51">
        <f t="shared" si="23"/>
        <v>28.250088141967328</v>
      </c>
      <c r="AF155" s="96">
        <v>164</v>
      </c>
      <c r="AG155" s="96">
        <v>103</v>
      </c>
      <c r="AH155" s="120">
        <f t="shared" si="24"/>
        <v>50773</v>
      </c>
      <c r="AI155" s="121">
        <f t="shared" si="25"/>
        <v>1656846</v>
      </c>
      <c r="AJ155" s="32">
        <f t="shared" si="26"/>
        <v>32.632422744372008</v>
      </c>
      <c r="AK155" s="96">
        <v>139</v>
      </c>
      <c r="AL155" s="96">
        <v>88</v>
      </c>
      <c r="AN155" s="54">
        <v>152</v>
      </c>
      <c r="AP155" s="30"/>
      <c r="AQ155" s="30"/>
      <c r="AR155" s="30"/>
      <c r="AS155" s="30"/>
      <c r="AT155" s="30"/>
      <c r="AU155" s="30"/>
      <c r="AV155" s="30"/>
      <c r="AW155" s="30"/>
      <c r="AX155" s="30"/>
    </row>
    <row r="156" spans="1:50" ht="15.75" customHeight="1" x14ac:dyDescent="0.2">
      <c r="A156" s="85">
        <v>14</v>
      </c>
      <c r="B156" s="15" t="s">
        <v>2753</v>
      </c>
      <c r="C156" s="15" t="s">
        <v>764</v>
      </c>
      <c r="D156" s="72">
        <v>2260</v>
      </c>
      <c r="E156" s="18">
        <v>67380</v>
      </c>
      <c r="F156" s="32">
        <f t="shared" si="19"/>
        <v>29.814159292035399</v>
      </c>
      <c r="G156" s="96">
        <v>133</v>
      </c>
      <c r="H156" s="96">
        <v>88</v>
      </c>
      <c r="I156" s="71">
        <v>2247</v>
      </c>
      <c r="J156" s="19">
        <v>61156</v>
      </c>
      <c r="K156" s="37">
        <f t="shared" si="27"/>
        <v>27.216733422340898</v>
      </c>
      <c r="L156" s="96">
        <v>149</v>
      </c>
      <c r="M156" s="96">
        <v>98</v>
      </c>
      <c r="N156" s="71">
        <v>2213</v>
      </c>
      <c r="O156" s="20">
        <v>80055</v>
      </c>
      <c r="P156" s="39">
        <f t="shared" si="20"/>
        <v>36.174875734297331</v>
      </c>
      <c r="Q156" s="96">
        <v>112</v>
      </c>
      <c r="R156" s="96">
        <v>74</v>
      </c>
      <c r="S156" s="42">
        <v>2185</v>
      </c>
      <c r="T156" s="113">
        <v>76205</v>
      </c>
      <c r="U156" s="44">
        <f t="shared" si="21"/>
        <v>34.87643020594966</v>
      </c>
      <c r="V156" s="96">
        <v>118</v>
      </c>
      <c r="W156" s="96">
        <v>80</v>
      </c>
      <c r="X156" s="46">
        <v>2179</v>
      </c>
      <c r="Y156" s="17">
        <v>70334</v>
      </c>
      <c r="Z156" s="49">
        <f t="shared" si="22"/>
        <v>32.27810922441487</v>
      </c>
      <c r="AA156" s="96">
        <v>143</v>
      </c>
      <c r="AB156" s="96">
        <v>92</v>
      </c>
      <c r="AC156" s="50">
        <v>2155</v>
      </c>
      <c r="AD156" s="21">
        <v>47248</v>
      </c>
      <c r="AE156" s="51">
        <f t="shared" si="23"/>
        <v>21.924825986078886</v>
      </c>
      <c r="AF156" s="96">
        <v>185</v>
      </c>
      <c r="AG156" s="96">
        <v>118</v>
      </c>
      <c r="AH156" s="120">
        <f t="shared" si="24"/>
        <v>13239</v>
      </c>
      <c r="AI156" s="121">
        <f t="shared" si="25"/>
        <v>402378</v>
      </c>
      <c r="AJ156" s="32">
        <f t="shared" si="26"/>
        <v>30.393383186041241</v>
      </c>
      <c r="AK156" s="96">
        <v>151</v>
      </c>
      <c r="AL156" s="96">
        <v>98</v>
      </c>
      <c r="AN156" s="54">
        <v>153</v>
      </c>
      <c r="AP156" s="30"/>
      <c r="AQ156" s="30"/>
      <c r="AR156" s="30"/>
      <c r="AS156" s="30"/>
      <c r="AT156" s="30"/>
      <c r="AU156" s="30"/>
      <c r="AV156" s="30"/>
      <c r="AW156" s="30"/>
      <c r="AX156" s="30"/>
    </row>
    <row r="157" spans="1:50" ht="15.75" customHeight="1" x14ac:dyDescent="0.2">
      <c r="A157" s="85">
        <v>14</v>
      </c>
      <c r="B157" s="15" t="s">
        <v>14</v>
      </c>
      <c r="C157" s="15" t="s">
        <v>773</v>
      </c>
      <c r="D157" s="72">
        <v>3631</v>
      </c>
      <c r="E157" s="18">
        <v>3445</v>
      </c>
      <c r="F157" s="32">
        <f t="shared" si="19"/>
        <v>0.94877444230239605</v>
      </c>
      <c r="G157" s="85">
        <v>296</v>
      </c>
      <c r="H157" s="96">
        <v>180</v>
      </c>
      <c r="I157" s="71">
        <v>3633</v>
      </c>
      <c r="J157" s="19">
        <v>8775</v>
      </c>
      <c r="K157" s="37">
        <f t="shared" si="27"/>
        <v>2.4153592072667216</v>
      </c>
      <c r="L157" s="85">
        <v>280</v>
      </c>
      <c r="M157" s="96">
        <v>170</v>
      </c>
      <c r="N157" s="71">
        <v>3667</v>
      </c>
      <c r="O157" s="20">
        <v>6720</v>
      </c>
      <c r="P157" s="39">
        <f t="shared" si="20"/>
        <v>1.8325606763021542</v>
      </c>
      <c r="Q157" s="85">
        <v>289</v>
      </c>
      <c r="R157" s="96">
        <v>178</v>
      </c>
      <c r="S157" s="42">
        <v>3675</v>
      </c>
      <c r="T157" s="113">
        <v>1804</v>
      </c>
      <c r="U157" s="44">
        <f t="shared" si="21"/>
        <v>0.49088435374149658</v>
      </c>
      <c r="V157" s="85">
        <v>303</v>
      </c>
      <c r="W157" s="96">
        <v>189</v>
      </c>
      <c r="X157" s="46">
        <v>3678</v>
      </c>
      <c r="Y157" s="17">
        <v>4565</v>
      </c>
      <c r="Z157" s="49">
        <f t="shared" si="22"/>
        <v>1.2411636759108211</v>
      </c>
      <c r="AA157" s="85">
        <v>299</v>
      </c>
      <c r="AB157" s="96">
        <v>185</v>
      </c>
      <c r="AC157" s="50">
        <v>3673</v>
      </c>
      <c r="AD157" s="21">
        <v>4534</v>
      </c>
      <c r="AE157" s="51">
        <f t="shared" si="23"/>
        <v>1.2344132861421182</v>
      </c>
      <c r="AF157" s="85">
        <v>296</v>
      </c>
      <c r="AG157" s="96">
        <v>183</v>
      </c>
      <c r="AH157" s="120">
        <f t="shared" si="24"/>
        <v>21957</v>
      </c>
      <c r="AI157" s="121">
        <f t="shared" si="25"/>
        <v>29843</v>
      </c>
      <c r="AJ157" s="32">
        <f t="shared" si="26"/>
        <v>1.3591565332240287</v>
      </c>
      <c r="AK157" s="85">
        <v>302</v>
      </c>
      <c r="AL157" s="96">
        <v>187</v>
      </c>
      <c r="AN157" s="54">
        <v>154</v>
      </c>
      <c r="AP157" s="30"/>
      <c r="AQ157" s="30"/>
      <c r="AR157" s="30"/>
      <c r="AS157" s="30"/>
      <c r="AT157" s="30"/>
      <c r="AU157" s="30"/>
      <c r="AV157" s="30"/>
      <c r="AW157" s="30"/>
      <c r="AX157" s="30"/>
    </row>
    <row r="158" spans="1:50" s="80" customFormat="1" ht="15.75" customHeight="1" x14ac:dyDescent="0.15">
      <c r="A158" s="85">
        <v>14</v>
      </c>
      <c r="B158" s="15" t="s">
        <v>2725</v>
      </c>
      <c r="C158" s="15" t="s">
        <v>774</v>
      </c>
      <c r="D158" s="72">
        <v>1212</v>
      </c>
      <c r="E158" s="18">
        <v>1914</v>
      </c>
      <c r="F158" s="32">
        <f t="shared" si="19"/>
        <v>1.5792079207920793</v>
      </c>
      <c r="G158" s="85">
        <v>290</v>
      </c>
      <c r="H158" s="96">
        <v>177</v>
      </c>
      <c r="I158" s="71">
        <v>1209</v>
      </c>
      <c r="J158" s="19">
        <v>1914</v>
      </c>
      <c r="K158" s="37">
        <f t="shared" si="27"/>
        <v>1.5831265508684864</v>
      </c>
      <c r="L158" s="85">
        <v>292</v>
      </c>
      <c r="M158" s="96">
        <v>180</v>
      </c>
      <c r="N158" s="71">
        <v>1185</v>
      </c>
      <c r="O158" s="20">
        <v>1598</v>
      </c>
      <c r="P158" s="39">
        <f t="shared" si="20"/>
        <v>1.3485232067510549</v>
      </c>
      <c r="Q158" s="85">
        <v>296</v>
      </c>
      <c r="R158" s="96">
        <v>183</v>
      </c>
      <c r="S158" s="42">
        <v>1185</v>
      </c>
      <c r="T158" s="113">
        <v>0</v>
      </c>
      <c r="U158" s="44">
        <f t="shared" si="21"/>
        <v>0</v>
      </c>
      <c r="V158" s="85">
        <v>309</v>
      </c>
      <c r="W158" s="96">
        <v>195</v>
      </c>
      <c r="X158" s="46">
        <v>1179</v>
      </c>
      <c r="Y158" s="17">
        <v>0</v>
      </c>
      <c r="Z158" s="49">
        <f t="shared" si="22"/>
        <v>0</v>
      </c>
      <c r="AA158" s="85">
        <v>307</v>
      </c>
      <c r="AB158" s="96">
        <v>193</v>
      </c>
      <c r="AC158" s="50">
        <v>1199</v>
      </c>
      <c r="AD158" s="21">
        <v>0</v>
      </c>
      <c r="AE158" s="51">
        <f t="shared" si="23"/>
        <v>0</v>
      </c>
      <c r="AF158" s="85">
        <v>309</v>
      </c>
      <c r="AG158" s="96">
        <v>194</v>
      </c>
      <c r="AH158" s="120">
        <f t="shared" si="24"/>
        <v>7169</v>
      </c>
      <c r="AI158" s="121">
        <f t="shared" si="25"/>
        <v>5426</v>
      </c>
      <c r="AJ158" s="32">
        <f t="shared" si="26"/>
        <v>0.75686985632584736</v>
      </c>
      <c r="AK158" s="85">
        <v>306</v>
      </c>
      <c r="AL158" s="96">
        <v>191</v>
      </c>
      <c r="AM158" s="30"/>
      <c r="AN158" s="54">
        <v>155</v>
      </c>
    </row>
    <row r="159" spans="1:50" ht="15.75" customHeight="1" x14ac:dyDescent="0.2">
      <c r="A159" s="85">
        <v>14</v>
      </c>
      <c r="B159" s="15" t="s">
        <v>233</v>
      </c>
      <c r="C159" s="15" t="s">
        <v>233</v>
      </c>
      <c r="D159" s="72">
        <v>2618</v>
      </c>
      <c r="E159" s="18">
        <v>10183</v>
      </c>
      <c r="F159" s="32">
        <f t="shared" si="19"/>
        <v>3.8896103896103895</v>
      </c>
      <c r="G159" s="85">
        <v>268</v>
      </c>
      <c r="H159" s="96">
        <v>158</v>
      </c>
      <c r="I159" s="88">
        <v>2634</v>
      </c>
      <c r="J159" s="19">
        <v>3937</v>
      </c>
      <c r="K159" s="37">
        <f t="shared" si="27"/>
        <v>1.4946848899012908</v>
      </c>
      <c r="L159" s="85">
        <v>294</v>
      </c>
      <c r="M159" s="96">
        <v>182</v>
      </c>
      <c r="N159" s="88">
        <v>2649</v>
      </c>
      <c r="O159" s="20">
        <v>3729</v>
      </c>
      <c r="P159" s="39">
        <f t="shared" si="20"/>
        <v>1.4077010192525481</v>
      </c>
      <c r="Q159" s="85">
        <v>294</v>
      </c>
      <c r="R159" s="96">
        <v>182</v>
      </c>
      <c r="S159" s="90">
        <v>2655</v>
      </c>
      <c r="T159" s="114">
        <v>3439</v>
      </c>
      <c r="U159" s="44">
        <f t="shared" si="21"/>
        <v>1.2952919020715632</v>
      </c>
      <c r="V159" s="85">
        <v>295</v>
      </c>
      <c r="W159" s="96">
        <v>182</v>
      </c>
      <c r="X159" s="94">
        <v>2667</v>
      </c>
      <c r="Y159" s="17">
        <v>52870</v>
      </c>
      <c r="Z159" s="49">
        <f t="shared" si="22"/>
        <v>19.823772028496439</v>
      </c>
      <c r="AA159" s="96">
        <v>194</v>
      </c>
      <c r="AB159" s="96">
        <v>124</v>
      </c>
      <c r="AC159" s="70">
        <v>2727</v>
      </c>
      <c r="AD159" s="21">
        <v>63338</v>
      </c>
      <c r="AE159" s="51">
        <f t="shared" si="23"/>
        <v>23.226255958929226</v>
      </c>
      <c r="AF159" s="96">
        <v>181</v>
      </c>
      <c r="AG159" s="96">
        <v>116</v>
      </c>
      <c r="AH159" s="121">
        <f t="shared" si="24"/>
        <v>15950</v>
      </c>
      <c r="AI159" s="121">
        <f t="shared" si="25"/>
        <v>137496</v>
      </c>
      <c r="AJ159" s="32">
        <f t="shared" si="26"/>
        <v>8.620438871473354</v>
      </c>
      <c r="AK159" s="85">
        <v>258</v>
      </c>
      <c r="AL159" s="96">
        <v>155</v>
      </c>
      <c r="AN159" s="54">
        <v>156</v>
      </c>
      <c r="AP159" s="30"/>
      <c r="AQ159" s="30"/>
      <c r="AR159" s="30"/>
      <c r="AS159" s="30"/>
      <c r="AT159" s="30"/>
      <c r="AU159" s="30"/>
      <c r="AV159" s="30"/>
      <c r="AW159" s="30"/>
      <c r="AX159" s="30"/>
    </row>
    <row r="160" spans="1:50" ht="15.75" customHeight="1" x14ac:dyDescent="0.2">
      <c r="A160" s="85">
        <v>14</v>
      </c>
      <c r="B160" s="15" t="s">
        <v>2706</v>
      </c>
      <c r="C160" s="15" t="s">
        <v>2706</v>
      </c>
      <c r="D160" s="72">
        <v>4300</v>
      </c>
      <c r="E160" s="18">
        <v>147170</v>
      </c>
      <c r="F160" s="32">
        <f t="shared" si="19"/>
        <v>34.22558139534884</v>
      </c>
      <c r="G160" s="96">
        <v>115</v>
      </c>
      <c r="H160" s="96">
        <v>77</v>
      </c>
      <c r="I160" s="71">
        <v>4293</v>
      </c>
      <c r="J160" s="19">
        <v>149281</v>
      </c>
      <c r="K160" s="37">
        <f t="shared" si="27"/>
        <v>34.773119030980666</v>
      </c>
      <c r="L160" s="96">
        <v>123</v>
      </c>
      <c r="M160" s="96">
        <v>79</v>
      </c>
      <c r="N160" s="71">
        <v>4265</v>
      </c>
      <c r="O160" s="20">
        <v>162971</v>
      </c>
      <c r="P160" s="39">
        <f t="shared" si="20"/>
        <v>38.211254396248535</v>
      </c>
      <c r="Q160" s="96">
        <v>105</v>
      </c>
      <c r="R160" s="96">
        <v>70</v>
      </c>
      <c r="S160" s="42">
        <v>4248</v>
      </c>
      <c r="T160" s="113">
        <v>162521</v>
      </c>
      <c r="U160" s="44">
        <f t="shared" si="21"/>
        <v>38.258239171374761</v>
      </c>
      <c r="V160" s="96">
        <v>107</v>
      </c>
      <c r="W160" s="96">
        <v>74</v>
      </c>
      <c r="X160" s="46">
        <f>4176+72</f>
        <v>4248</v>
      </c>
      <c r="Y160" s="17">
        <v>19877</v>
      </c>
      <c r="Z160" s="49">
        <f t="shared" si="22"/>
        <v>4.6791431261770242</v>
      </c>
      <c r="AA160" s="85">
        <v>278</v>
      </c>
      <c r="AB160" s="96">
        <v>166</v>
      </c>
      <c r="AC160" s="50">
        <f>4152+75</f>
        <v>4227</v>
      </c>
      <c r="AD160" s="21">
        <v>21488</v>
      </c>
      <c r="AE160" s="51">
        <f t="shared" si="23"/>
        <v>5.0835107641353208</v>
      </c>
      <c r="AF160" s="85">
        <v>276</v>
      </c>
      <c r="AG160" s="96">
        <v>165</v>
      </c>
      <c r="AH160" s="120">
        <f t="shared" si="24"/>
        <v>25581</v>
      </c>
      <c r="AI160" s="121">
        <f t="shared" si="25"/>
        <v>663308</v>
      </c>
      <c r="AJ160" s="32">
        <f t="shared" si="26"/>
        <v>25.929713459208006</v>
      </c>
      <c r="AK160" s="96">
        <v>167</v>
      </c>
      <c r="AL160" s="96">
        <v>107</v>
      </c>
      <c r="AN160" s="54">
        <v>157</v>
      </c>
      <c r="AP160" s="30"/>
      <c r="AQ160" s="30"/>
      <c r="AR160" s="30"/>
      <c r="AS160" s="30"/>
      <c r="AT160" s="30"/>
      <c r="AU160" s="30"/>
      <c r="AV160" s="30"/>
      <c r="AW160" s="30"/>
      <c r="AX160" s="30"/>
    </row>
    <row r="161" spans="1:50" ht="15.75" customHeight="1" x14ac:dyDescent="0.2">
      <c r="A161" s="85">
        <v>14</v>
      </c>
      <c r="B161" s="15" t="s">
        <v>2714</v>
      </c>
      <c r="C161" s="15" t="s">
        <v>803</v>
      </c>
      <c r="D161" s="72">
        <v>1665</v>
      </c>
      <c r="E161" s="18">
        <v>6613</v>
      </c>
      <c r="F161" s="32">
        <f t="shared" si="19"/>
        <v>3.9717717717717718</v>
      </c>
      <c r="G161" s="85">
        <v>266</v>
      </c>
      <c r="H161" s="96">
        <v>157</v>
      </c>
      <c r="I161" s="71">
        <v>1661</v>
      </c>
      <c r="J161" s="19">
        <v>7477</v>
      </c>
      <c r="K161" s="37">
        <f t="shared" si="27"/>
        <v>4.5015051173991569</v>
      </c>
      <c r="L161" s="85">
        <v>266</v>
      </c>
      <c r="M161" s="96">
        <v>161</v>
      </c>
      <c r="N161" s="71">
        <v>1678</v>
      </c>
      <c r="O161" s="20">
        <v>8643</v>
      </c>
      <c r="P161" s="39">
        <f t="shared" si="20"/>
        <v>5.1507747318235992</v>
      </c>
      <c r="Q161" s="85">
        <v>261</v>
      </c>
      <c r="R161" s="96">
        <v>157</v>
      </c>
      <c r="S161" s="42">
        <v>1678</v>
      </c>
      <c r="T161" s="113">
        <v>9677</v>
      </c>
      <c r="U161" s="44">
        <f t="shared" si="21"/>
        <v>5.7669845053635278</v>
      </c>
      <c r="V161" s="85">
        <v>265</v>
      </c>
      <c r="W161" s="96">
        <v>157</v>
      </c>
      <c r="X161" s="46">
        <v>1676</v>
      </c>
      <c r="Y161" s="17">
        <v>9738</v>
      </c>
      <c r="Z161" s="49">
        <f t="shared" si="22"/>
        <v>5.8102625298329356</v>
      </c>
      <c r="AA161" s="85">
        <v>270</v>
      </c>
      <c r="AB161" s="96">
        <v>161</v>
      </c>
      <c r="AC161" s="50">
        <v>1683</v>
      </c>
      <c r="AD161" s="21">
        <v>0</v>
      </c>
      <c r="AE161" s="51">
        <f t="shared" si="23"/>
        <v>0</v>
      </c>
      <c r="AF161" s="85">
        <v>309</v>
      </c>
      <c r="AG161" s="96">
        <v>194</v>
      </c>
      <c r="AH161" s="120">
        <f t="shared" si="24"/>
        <v>10041</v>
      </c>
      <c r="AI161" s="121">
        <f t="shared" si="25"/>
        <v>42148</v>
      </c>
      <c r="AJ161" s="32">
        <f t="shared" si="26"/>
        <v>4.1975898814859081</v>
      </c>
      <c r="AK161" s="85">
        <v>281</v>
      </c>
      <c r="AL161" s="96">
        <v>167</v>
      </c>
      <c r="AN161" s="54">
        <v>158</v>
      </c>
      <c r="AP161" s="30"/>
      <c r="AQ161" s="30"/>
      <c r="AR161" s="30"/>
      <c r="AS161" s="30"/>
      <c r="AT161" s="30"/>
      <c r="AU161" s="30"/>
      <c r="AV161" s="30"/>
      <c r="AW161" s="30"/>
      <c r="AX161" s="30"/>
    </row>
    <row r="162" spans="1:50" ht="15.75" customHeight="1" x14ac:dyDescent="0.2">
      <c r="A162" s="85">
        <v>14</v>
      </c>
      <c r="B162" s="15" t="s">
        <v>394</v>
      </c>
      <c r="C162" s="15" t="s">
        <v>394</v>
      </c>
      <c r="D162" s="72">
        <v>9711</v>
      </c>
      <c r="E162" s="18">
        <v>127443</v>
      </c>
      <c r="F162" s="32">
        <f t="shared" si="19"/>
        <v>13.123571207908558</v>
      </c>
      <c r="G162" s="96">
        <v>214</v>
      </c>
      <c r="H162" s="96">
        <v>129</v>
      </c>
      <c r="I162" s="88">
        <v>9717</v>
      </c>
      <c r="J162" s="19">
        <v>134792</v>
      </c>
      <c r="K162" s="37">
        <f t="shared" si="27"/>
        <v>13.871771122774518</v>
      </c>
      <c r="L162" s="96">
        <v>216</v>
      </c>
      <c r="M162" s="96">
        <v>132</v>
      </c>
      <c r="N162" s="88">
        <v>9684</v>
      </c>
      <c r="O162" s="20">
        <v>108933</v>
      </c>
      <c r="P162" s="39">
        <f t="shared" si="20"/>
        <v>11.248760842627014</v>
      </c>
      <c r="Q162" s="85">
        <v>233</v>
      </c>
      <c r="R162" s="96">
        <v>140</v>
      </c>
      <c r="S162" s="90">
        <v>9691</v>
      </c>
      <c r="T162" s="114">
        <v>193988</v>
      </c>
      <c r="U162" s="44">
        <f t="shared" si="21"/>
        <v>20.017335672273244</v>
      </c>
      <c r="V162" s="96">
        <v>188</v>
      </c>
      <c r="W162" s="96">
        <v>118</v>
      </c>
      <c r="X162" s="94">
        <v>9737</v>
      </c>
      <c r="Y162" s="17">
        <v>183033</v>
      </c>
      <c r="Z162" s="49">
        <f t="shared" si="22"/>
        <v>18.797678956557462</v>
      </c>
      <c r="AA162" s="96">
        <v>201</v>
      </c>
      <c r="AB162" s="96">
        <v>128</v>
      </c>
      <c r="AC162" s="70">
        <v>9828</v>
      </c>
      <c r="AD162" s="21">
        <v>309191</v>
      </c>
      <c r="AE162" s="51">
        <f t="shared" si="23"/>
        <v>31.46021571021571</v>
      </c>
      <c r="AF162" s="96">
        <v>149</v>
      </c>
      <c r="AG162" s="96">
        <v>93</v>
      </c>
      <c r="AH162" s="121">
        <f t="shared" si="24"/>
        <v>58368</v>
      </c>
      <c r="AI162" s="121">
        <f t="shared" si="25"/>
        <v>1057380</v>
      </c>
      <c r="AJ162" s="32">
        <f t="shared" si="26"/>
        <v>18.115748355263158</v>
      </c>
      <c r="AK162" s="96">
        <v>208</v>
      </c>
      <c r="AL162" s="96">
        <v>128</v>
      </c>
      <c r="AN162" s="54">
        <v>159</v>
      </c>
      <c r="AP162" s="30"/>
      <c r="AQ162" s="30"/>
      <c r="AR162" s="30"/>
      <c r="AS162" s="30"/>
      <c r="AT162" s="30"/>
      <c r="AU162" s="30"/>
      <c r="AV162" s="30"/>
      <c r="AW162" s="30"/>
      <c r="AX162" s="30"/>
    </row>
    <row r="163" spans="1:50" s="80" customFormat="1" ht="15.75" customHeight="1" x14ac:dyDescent="0.15">
      <c r="A163" s="85">
        <v>14</v>
      </c>
      <c r="B163" s="15" t="s">
        <v>58</v>
      </c>
      <c r="C163" s="15" t="s">
        <v>813</v>
      </c>
      <c r="D163" s="72">
        <v>2495</v>
      </c>
      <c r="E163" s="18">
        <v>34849</v>
      </c>
      <c r="F163" s="32">
        <f t="shared" si="19"/>
        <v>13.967535070140281</v>
      </c>
      <c r="G163" s="96">
        <v>212</v>
      </c>
      <c r="H163" s="96">
        <v>127</v>
      </c>
      <c r="I163" s="71">
        <v>2489</v>
      </c>
      <c r="J163" s="19">
        <v>29829</v>
      </c>
      <c r="K163" s="37">
        <f t="shared" si="27"/>
        <v>11.984331056649257</v>
      </c>
      <c r="L163" s="96">
        <v>224</v>
      </c>
      <c r="M163" s="96">
        <v>135</v>
      </c>
      <c r="N163" s="71">
        <v>2543</v>
      </c>
      <c r="O163" s="20">
        <v>24138</v>
      </c>
      <c r="P163" s="39">
        <f t="shared" si="20"/>
        <v>9.4919386551317348</v>
      </c>
      <c r="Q163" s="85">
        <v>244</v>
      </c>
      <c r="R163" s="96">
        <v>147</v>
      </c>
      <c r="S163" s="42">
        <v>2537</v>
      </c>
      <c r="T163" s="113">
        <v>16587</v>
      </c>
      <c r="U163" s="44">
        <f t="shared" si="21"/>
        <v>6.53803705163579</v>
      </c>
      <c r="V163" s="85">
        <v>260</v>
      </c>
      <c r="W163" s="96">
        <v>154</v>
      </c>
      <c r="X163" s="46">
        <v>2521</v>
      </c>
      <c r="Y163" s="17">
        <v>40613</v>
      </c>
      <c r="Z163" s="49">
        <f t="shared" si="22"/>
        <v>16.109877032923443</v>
      </c>
      <c r="AA163" s="96">
        <v>217</v>
      </c>
      <c r="AB163" s="96">
        <v>136</v>
      </c>
      <c r="AC163" s="50">
        <v>2508</v>
      </c>
      <c r="AD163" s="21">
        <v>61621</v>
      </c>
      <c r="AE163" s="51">
        <f t="shared" si="23"/>
        <v>24.569776714513555</v>
      </c>
      <c r="AF163" s="96">
        <v>178</v>
      </c>
      <c r="AG163" s="96">
        <v>114</v>
      </c>
      <c r="AH163" s="120">
        <f t="shared" si="24"/>
        <v>15093</v>
      </c>
      <c r="AI163" s="121">
        <f t="shared" si="25"/>
        <v>207637</v>
      </c>
      <c r="AJ163" s="32">
        <f t="shared" si="26"/>
        <v>13.757172199032665</v>
      </c>
      <c r="AK163" s="85">
        <v>229</v>
      </c>
      <c r="AL163" s="96">
        <v>139</v>
      </c>
      <c r="AM163" s="30"/>
      <c r="AN163" s="54">
        <v>160</v>
      </c>
    </row>
    <row r="164" spans="1:50" ht="15.75" customHeight="1" x14ac:dyDescent="0.2">
      <c r="A164" s="85">
        <v>14</v>
      </c>
      <c r="B164" s="15" t="s">
        <v>86</v>
      </c>
      <c r="C164" s="15" t="s">
        <v>821</v>
      </c>
      <c r="D164" s="72">
        <v>1590</v>
      </c>
      <c r="E164" s="18">
        <v>48792</v>
      </c>
      <c r="F164" s="32">
        <f t="shared" si="19"/>
        <v>30.68679245283019</v>
      </c>
      <c r="G164" s="96">
        <v>131</v>
      </c>
      <c r="H164" s="96">
        <v>87</v>
      </c>
      <c r="I164" s="71">
        <v>1561</v>
      </c>
      <c r="J164" s="19">
        <v>48635</v>
      </c>
      <c r="K164" s="37">
        <f t="shared" si="27"/>
        <v>31.15631005765535</v>
      </c>
      <c r="L164" s="96">
        <v>131</v>
      </c>
      <c r="M164" s="96">
        <v>85</v>
      </c>
      <c r="N164" s="71">
        <v>1542</v>
      </c>
      <c r="O164" s="20">
        <v>45433</v>
      </c>
      <c r="P164" s="39">
        <f t="shared" si="20"/>
        <v>29.463683527885863</v>
      </c>
      <c r="Q164" s="96">
        <v>136</v>
      </c>
      <c r="R164" s="96">
        <v>86</v>
      </c>
      <c r="S164" s="42">
        <v>1529</v>
      </c>
      <c r="T164" s="113">
        <v>43108</v>
      </c>
      <c r="U164" s="44">
        <f t="shared" si="21"/>
        <v>28.193590582079789</v>
      </c>
      <c r="V164" s="96">
        <v>151</v>
      </c>
      <c r="W164" s="96">
        <v>98</v>
      </c>
      <c r="X164" s="46">
        <v>1513</v>
      </c>
      <c r="Y164" s="17">
        <v>43027</v>
      </c>
      <c r="Z164" s="49">
        <f t="shared" si="22"/>
        <v>28.438202247191011</v>
      </c>
      <c r="AA164" s="96">
        <v>158</v>
      </c>
      <c r="AB164" s="96">
        <v>103</v>
      </c>
      <c r="AC164" s="50">
        <v>1513</v>
      </c>
      <c r="AD164" s="21">
        <v>42536</v>
      </c>
      <c r="AE164" s="51">
        <f t="shared" si="23"/>
        <v>28.113681427627231</v>
      </c>
      <c r="AF164" s="96">
        <v>165</v>
      </c>
      <c r="AG164" s="96">
        <v>104</v>
      </c>
      <c r="AH164" s="120">
        <f t="shared" si="24"/>
        <v>9248</v>
      </c>
      <c r="AI164" s="121">
        <f t="shared" si="25"/>
        <v>271531</v>
      </c>
      <c r="AJ164" s="32">
        <f t="shared" si="26"/>
        <v>29.361051038062282</v>
      </c>
      <c r="AK164" s="96">
        <v>157</v>
      </c>
      <c r="AL164" s="96">
        <v>101</v>
      </c>
      <c r="AN164" s="54">
        <v>161</v>
      </c>
      <c r="AP164" s="30"/>
      <c r="AQ164" s="30"/>
      <c r="AR164" s="30"/>
      <c r="AS164" s="30"/>
      <c r="AT164" s="30"/>
      <c r="AU164" s="30"/>
      <c r="AV164" s="30"/>
      <c r="AW164" s="30"/>
      <c r="AX164" s="30"/>
    </row>
    <row r="165" spans="1:50" s="80" customFormat="1" ht="15.75" customHeight="1" x14ac:dyDescent="0.15">
      <c r="A165" s="85">
        <v>14</v>
      </c>
      <c r="B165" s="15" t="s">
        <v>44</v>
      </c>
      <c r="C165" s="15" t="s">
        <v>830</v>
      </c>
      <c r="D165" s="72">
        <v>4495</v>
      </c>
      <c r="E165" s="18">
        <v>220439</v>
      </c>
      <c r="F165" s="32">
        <f t="shared" si="19"/>
        <v>49.040934371523917</v>
      </c>
      <c r="G165" s="96">
        <v>79</v>
      </c>
      <c r="H165" s="96">
        <v>54</v>
      </c>
      <c r="I165" s="88">
        <v>4506</v>
      </c>
      <c r="J165" s="19">
        <v>144610</v>
      </c>
      <c r="K165" s="37">
        <f t="shared" si="27"/>
        <v>32.09276520195295</v>
      </c>
      <c r="L165" s="96">
        <v>129</v>
      </c>
      <c r="M165" s="96">
        <v>84</v>
      </c>
      <c r="N165" s="88">
        <v>4513</v>
      </c>
      <c r="O165" s="20">
        <v>143143</v>
      </c>
      <c r="P165" s="39">
        <f t="shared" si="20"/>
        <v>31.717925991579879</v>
      </c>
      <c r="Q165" s="96">
        <v>128</v>
      </c>
      <c r="R165" s="96">
        <v>83</v>
      </c>
      <c r="S165" s="90">
        <v>4471</v>
      </c>
      <c r="T165" s="114">
        <v>134159</v>
      </c>
      <c r="U165" s="44">
        <f t="shared" si="21"/>
        <v>30.006486244687988</v>
      </c>
      <c r="V165" s="96">
        <v>142</v>
      </c>
      <c r="W165" s="96">
        <v>93</v>
      </c>
      <c r="X165" s="94">
        <v>4450</v>
      </c>
      <c r="Y165" s="17">
        <v>222623</v>
      </c>
      <c r="Z165" s="49">
        <f t="shared" si="22"/>
        <v>50.027640449438202</v>
      </c>
      <c r="AA165" s="96">
        <v>89</v>
      </c>
      <c r="AB165" s="96">
        <v>62</v>
      </c>
      <c r="AC165" s="70">
        <v>4436</v>
      </c>
      <c r="AD165" s="21">
        <v>246972</v>
      </c>
      <c r="AE165" s="51">
        <f t="shared" si="23"/>
        <v>55.674481514878266</v>
      </c>
      <c r="AF165" s="96">
        <v>73</v>
      </c>
      <c r="AG165" s="96">
        <v>54</v>
      </c>
      <c r="AH165" s="121">
        <f t="shared" si="24"/>
        <v>26871</v>
      </c>
      <c r="AI165" s="121">
        <f t="shared" si="25"/>
        <v>1111946</v>
      </c>
      <c r="AJ165" s="32">
        <f t="shared" si="26"/>
        <v>41.380893900487514</v>
      </c>
      <c r="AK165" s="96">
        <v>105</v>
      </c>
      <c r="AL165" s="96">
        <v>72</v>
      </c>
      <c r="AM165" s="30"/>
      <c r="AN165" s="54">
        <v>162</v>
      </c>
    </row>
    <row r="166" spans="1:50" ht="15.75" customHeight="1" x14ac:dyDescent="0.2">
      <c r="A166" s="85">
        <v>16</v>
      </c>
      <c r="B166" s="80" t="s">
        <v>2708</v>
      </c>
      <c r="C166" s="79" t="s">
        <v>2475</v>
      </c>
      <c r="D166" s="77">
        <v>4598</v>
      </c>
      <c r="E166" s="76">
        <v>288039</v>
      </c>
      <c r="F166" s="97">
        <f t="shared" si="19"/>
        <v>62.644410613310136</v>
      </c>
      <c r="G166" s="96">
        <v>49</v>
      </c>
      <c r="H166" s="96">
        <v>30</v>
      </c>
      <c r="I166" s="89">
        <v>4300</v>
      </c>
      <c r="J166" s="101">
        <v>355327</v>
      </c>
      <c r="K166" s="97">
        <f t="shared" si="27"/>
        <v>82.63418604651163</v>
      </c>
      <c r="L166" s="96">
        <v>32</v>
      </c>
      <c r="M166" s="96">
        <v>23</v>
      </c>
      <c r="N166" s="89">
        <v>4355</v>
      </c>
      <c r="O166" s="82">
        <v>266730</v>
      </c>
      <c r="P166" s="111">
        <f t="shared" si="20"/>
        <v>61.246842709529275</v>
      </c>
      <c r="Q166" s="96">
        <v>54</v>
      </c>
      <c r="R166" s="96">
        <v>39</v>
      </c>
      <c r="S166" s="91">
        <v>4361</v>
      </c>
      <c r="T166" s="115">
        <v>215771</v>
      </c>
      <c r="U166" s="78">
        <f t="shared" si="21"/>
        <v>49.47741343728503</v>
      </c>
      <c r="V166" s="96">
        <v>82</v>
      </c>
      <c r="W166" s="96">
        <v>60</v>
      </c>
      <c r="X166" s="93">
        <v>4130</v>
      </c>
      <c r="Y166" s="83">
        <v>215301</v>
      </c>
      <c r="Z166" s="78">
        <f t="shared" si="22"/>
        <v>52.130992736077481</v>
      </c>
      <c r="AA166" s="96">
        <v>80</v>
      </c>
      <c r="AB166" s="96">
        <v>58</v>
      </c>
      <c r="AC166" s="89">
        <v>4139</v>
      </c>
      <c r="AD166" s="83">
        <v>211801</v>
      </c>
      <c r="AE166" s="75">
        <f t="shared" si="23"/>
        <v>51.172022227591206</v>
      </c>
      <c r="AF166" s="96">
        <v>83</v>
      </c>
      <c r="AG166" s="96">
        <v>60</v>
      </c>
      <c r="AH166" s="122">
        <f t="shared" si="24"/>
        <v>25883</v>
      </c>
      <c r="AI166" s="101">
        <f t="shared" si="25"/>
        <v>1552969</v>
      </c>
      <c r="AJ166" s="97">
        <f t="shared" si="26"/>
        <v>59.999575010624731</v>
      </c>
      <c r="AK166" s="96">
        <v>64</v>
      </c>
      <c r="AL166" s="96">
        <v>48</v>
      </c>
      <c r="AN166" s="54">
        <v>163</v>
      </c>
      <c r="AP166" s="30"/>
      <c r="AQ166" s="30"/>
      <c r="AR166" s="30"/>
      <c r="AS166" s="30"/>
      <c r="AT166" s="30"/>
      <c r="AU166" s="30"/>
      <c r="AV166" s="30"/>
      <c r="AW166" s="30"/>
      <c r="AX166" s="30"/>
    </row>
    <row r="167" spans="1:50" ht="15.75" customHeight="1" x14ac:dyDescent="0.2">
      <c r="A167" s="85">
        <v>16</v>
      </c>
      <c r="B167" s="80" t="s">
        <v>316</v>
      </c>
      <c r="C167" s="79" t="s">
        <v>2486</v>
      </c>
      <c r="D167" s="77">
        <v>1947</v>
      </c>
      <c r="E167" s="80">
        <v>275</v>
      </c>
      <c r="F167" s="97">
        <f t="shared" si="19"/>
        <v>0.14124293785310735</v>
      </c>
      <c r="G167" s="85">
        <v>305</v>
      </c>
      <c r="H167" s="96">
        <v>188</v>
      </c>
      <c r="I167" s="89">
        <v>1977</v>
      </c>
      <c r="J167" s="101">
        <v>0</v>
      </c>
      <c r="K167" s="97">
        <f t="shared" si="27"/>
        <v>0</v>
      </c>
      <c r="L167" s="85">
        <v>306</v>
      </c>
      <c r="M167" s="96">
        <v>190</v>
      </c>
      <c r="N167" s="89">
        <v>2015</v>
      </c>
      <c r="O167" s="82">
        <v>0</v>
      </c>
      <c r="P167" s="111">
        <f t="shared" si="20"/>
        <v>0</v>
      </c>
      <c r="Q167" s="85">
        <v>307</v>
      </c>
      <c r="R167" s="96">
        <v>191</v>
      </c>
      <c r="S167" s="91">
        <v>2032</v>
      </c>
      <c r="T167" s="115">
        <v>0</v>
      </c>
      <c r="U167" s="78">
        <f t="shared" si="21"/>
        <v>0</v>
      </c>
      <c r="V167" s="85">
        <v>309</v>
      </c>
      <c r="W167" s="96">
        <v>195</v>
      </c>
      <c r="X167" s="93">
        <v>1989</v>
      </c>
      <c r="Y167" s="83">
        <v>21444</v>
      </c>
      <c r="Z167" s="78">
        <f t="shared" si="22"/>
        <v>10.781297134238311</v>
      </c>
      <c r="AA167" s="85">
        <v>244</v>
      </c>
      <c r="AB167" s="96">
        <v>148</v>
      </c>
      <c r="AC167" s="89">
        <v>2000</v>
      </c>
      <c r="AD167" s="83">
        <v>22700</v>
      </c>
      <c r="AE167" s="75">
        <f t="shared" si="23"/>
        <v>11.35</v>
      </c>
      <c r="AF167" s="85">
        <v>241</v>
      </c>
      <c r="AG167" s="96">
        <v>149</v>
      </c>
      <c r="AH167" s="122">
        <f t="shared" si="24"/>
        <v>11960</v>
      </c>
      <c r="AI167" s="101">
        <f t="shared" si="25"/>
        <v>44419</v>
      </c>
      <c r="AJ167" s="97">
        <f t="shared" si="26"/>
        <v>3.713963210702341</v>
      </c>
      <c r="AK167" s="85">
        <v>283</v>
      </c>
      <c r="AL167" s="96">
        <v>169</v>
      </c>
      <c r="AN167" s="54">
        <v>164</v>
      </c>
      <c r="AP167" s="30"/>
      <c r="AQ167" s="30"/>
      <c r="AR167" s="30"/>
      <c r="AS167" s="30"/>
      <c r="AT167" s="30"/>
      <c r="AU167" s="30"/>
      <c r="AV167" s="30"/>
      <c r="AW167" s="30"/>
      <c r="AX167" s="30"/>
    </row>
    <row r="168" spans="1:50" ht="15.75" customHeight="1" x14ac:dyDescent="0.2">
      <c r="A168" s="85">
        <v>16</v>
      </c>
      <c r="B168" s="80" t="s">
        <v>69</v>
      </c>
      <c r="C168" s="79" t="s">
        <v>2479</v>
      </c>
      <c r="D168" s="77">
        <v>2346</v>
      </c>
      <c r="E168" s="80">
        <v>0</v>
      </c>
      <c r="F168" s="97">
        <f t="shared" si="19"/>
        <v>0</v>
      </c>
      <c r="G168" s="85">
        <v>309</v>
      </c>
      <c r="H168" s="96">
        <v>191</v>
      </c>
      <c r="I168" s="81">
        <v>2333</v>
      </c>
      <c r="J168" s="101">
        <v>0</v>
      </c>
      <c r="K168" s="97">
        <f t="shared" si="27"/>
        <v>0</v>
      </c>
      <c r="L168" s="85">
        <v>306</v>
      </c>
      <c r="M168" s="96">
        <v>190</v>
      </c>
      <c r="N168" s="81">
        <v>2367</v>
      </c>
      <c r="O168" s="82">
        <v>0</v>
      </c>
      <c r="P168" s="111">
        <f t="shared" si="20"/>
        <v>0</v>
      </c>
      <c r="Q168" s="85">
        <v>307</v>
      </c>
      <c r="R168" s="96">
        <v>191</v>
      </c>
      <c r="S168" s="81">
        <v>2394</v>
      </c>
      <c r="T168" s="116">
        <v>0</v>
      </c>
      <c r="U168" s="78">
        <f t="shared" si="21"/>
        <v>0</v>
      </c>
      <c r="V168" s="85">
        <v>309</v>
      </c>
      <c r="W168" s="96">
        <v>195</v>
      </c>
      <c r="X168" s="84">
        <v>2394</v>
      </c>
      <c r="Y168" s="83">
        <v>0</v>
      </c>
      <c r="Z168" s="78">
        <f t="shared" si="22"/>
        <v>0</v>
      </c>
      <c r="AA168" s="85">
        <v>307</v>
      </c>
      <c r="AB168" s="96">
        <v>193</v>
      </c>
      <c r="AC168" s="81">
        <v>2415</v>
      </c>
      <c r="AD168" s="83">
        <v>0</v>
      </c>
      <c r="AE168" s="75">
        <f t="shared" si="23"/>
        <v>0</v>
      </c>
      <c r="AF168" s="85">
        <v>309</v>
      </c>
      <c r="AG168" s="96">
        <v>194</v>
      </c>
      <c r="AH168" s="101">
        <f t="shared" si="24"/>
        <v>14249</v>
      </c>
      <c r="AI168" s="101">
        <f t="shared" si="25"/>
        <v>0</v>
      </c>
      <c r="AJ168" s="97">
        <f t="shared" si="26"/>
        <v>0</v>
      </c>
      <c r="AK168" s="96">
        <v>320</v>
      </c>
      <c r="AL168" s="96">
        <v>203</v>
      </c>
      <c r="AN168" s="54">
        <v>165</v>
      </c>
      <c r="AP168" s="30"/>
      <c r="AQ168" s="30"/>
      <c r="AR168" s="30"/>
      <c r="AS168" s="30"/>
      <c r="AT168" s="30"/>
      <c r="AU168" s="30"/>
      <c r="AV168" s="30"/>
      <c r="AW168" s="30"/>
      <c r="AX168" s="30"/>
    </row>
    <row r="169" spans="1:50" ht="15.75" customHeight="1" x14ac:dyDescent="0.2">
      <c r="A169" s="85">
        <v>16</v>
      </c>
      <c r="B169" s="80" t="s">
        <v>2697</v>
      </c>
      <c r="C169" s="79" t="s">
        <v>2513</v>
      </c>
      <c r="D169" s="77">
        <v>2145</v>
      </c>
      <c r="E169" s="80">
        <v>0</v>
      </c>
      <c r="F169" s="97">
        <f t="shared" si="19"/>
        <v>0</v>
      </c>
      <c r="G169" s="85">
        <v>309</v>
      </c>
      <c r="H169" s="96">
        <v>191</v>
      </c>
      <c r="I169" s="81">
        <v>2151</v>
      </c>
      <c r="J169" s="101">
        <v>0</v>
      </c>
      <c r="K169" s="97">
        <f t="shared" si="27"/>
        <v>0</v>
      </c>
      <c r="L169" s="85">
        <v>306</v>
      </c>
      <c r="M169" s="96">
        <v>190</v>
      </c>
      <c r="N169" s="81">
        <v>2131</v>
      </c>
      <c r="O169" s="82">
        <v>0</v>
      </c>
      <c r="P169" s="111">
        <f t="shared" si="20"/>
        <v>0</v>
      </c>
      <c r="Q169" s="85">
        <v>307</v>
      </c>
      <c r="R169" s="96">
        <v>191</v>
      </c>
      <c r="S169" s="81">
        <v>2164</v>
      </c>
      <c r="T169" s="116">
        <v>12207</v>
      </c>
      <c r="U169" s="78">
        <f t="shared" si="21"/>
        <v>5.6409426987061</v>
      </c>
      <c r="V169" s="85">
        <v>266</v>
      </c>
      <c r="W169" s="96">
        <v>158</v>
      </c>
      <c r="X169" s="84">
        <v>2157</v>
      </c>
      <c r="Y169" s="83">
        <v>10709</v>
      </c>
      <c r="Z169" s="78">
        <f t="shared" si="22"/>
        <v>4.964765878535002</v>
      </c>
      <c r="AA169" s="85">
        <v>274</v>
      </c>
      <c r="AB169" s="96">
        <v>163</v>
      </c>
      <c r="AC169" s="81">
        <v>2143</v>
      </c>
      <c r="AD169" s="83">
        <v>74</v>
      </c>
      <c r="AE169" s="75">
        <f t="shared" si="23"/>
        <v>3.453103126458236E-2</v>
      </c>
      <c r="AF169" s="85">
        <v>308</v>
      </c>
      <c r="AG169" s="96">
        <v>193</v>
      </c>
      <c r="AH169" s="101">
        <f t="shared" si="24"/>
        <v>12891</v>
      </c>
      <c r="AI169" s="101">
        <f t="shared" si="25"/>
        <v>22990</v>
      </c>
      <c r="AJ169" s="97">
        <f t="shared" si="26"/>
        <v>1.7834147855092701</v>
      </c>
      <c r="AK169" s="85">
        <v>298</v>
      </c>
      <c r="AL169" s="96">
        <v>183</v>
      </c>
      <c r="AN169" s="54">
        <v>166</v>
      </c>
      <c r="AP169" s="30"/>
      <c r="AQ169" s="30"/>
      <c r="AR169" s="30"/>
      <c r="AS169" s="30"/>
      <c r="AT169" s="30"/>
      <c r="AU169" s="30"/>
      <c r="AV169" s="30"/>
      <c r="AW169" s="30"/>
      <c r="AX169" s="30"/>
    </row>
    <row r="170" spans="1:50" ht="15.75" customHeight="1" x14ac:dyDescent="0.2">
      <c r="A170" s="85">
        <v>16</v>
      </c>
      <c r="B170" s="80" t="s">
        <v>17</v>
      </c>
      <c r="C170" s="79" t="s">
        <v>2502</v>
      </c>
      <c r="D170" s="77">
        <v>5095</v>
      </c>
      <c r="E170" s="76">
        <v>14015</v>
      </c>
      <c r="F170" s="97">
        <f t="shared" si="19"/>
        <v>2.7507360157016683</v>
      </c>
      <c r="G170" s="85">
        <v>277</v>
      </c>
      <c r="H170" s="96">
        <v>166</v>
      </c>
      <c r="I170" s="89">
        <v>5510</v>
      </c>
      <c r="J170" s="101">
        <v>14921</v>
      </c>
      <c r="K170" s="97">
        <f t="shared" si="27"/>
        <v>2.7079854809437385</v>
      </c>
      <c r="L170" s="85">
        <v>279</v>
      </c>
      <c r="M170" s="96">
        <v>169</v>
      </c>
      <c r="N170" s="89">
        <v>5802</v>
      </c>
      <c r="O170" s="82">
        <v>9586</v>
      </c>
      <c r="P170" s="111">
        <f t="shared" si="20"/>
        <v>1.6521889003791796</v>
      </c>
      <c r="Q170" s="85">
        <v>292</v>
      </c>
      <c r="R170" s="96">
        <v>180</v>
      </c>
      <c r="S170" s="91">
        <v>6094</v>
      </c>
      <c r="T170" s="115">
        <v>11484</v>
      </c>
      <c r="U170" s="78">
        <f t="shared" si="21"/>
        <v>1.8844765342960288</v>
      </c>
      <c r="V170" s="85">
        <v>291</v>
      </c>
      <c r="W170" s="96">
        <v>178</v>
      </c>
      <c r="X170" s="93">
        <v>6335</v>
      </c>
      <c r="Y170" s="83">
        <v>19278</v>
      </c>
      <c r="Z170" s="78">
        <f t="shared" si="22"/>
        <v>3.0430939226519338</v>
      </c>
      <c r="AA170" s="85">
        <v>289</v>
      </c>
      <c r="AB170" s="96">
        <v>175</v>
      </c>
      <c r="AC170" s="89">
        <v>6488</v>
      </c>
      <c r="AD170" s="83">
        <v>14888</v>
      </c>
      <c r="AE170" s="75">
        <f t="shared" si="23"/>
        <v>2.2946979038224415</v>
      </c>
      <c r="AF170" s="85">
        <v>290</v>
      </c>
      <c r="AG170" s="96">
        <v>177</v>
      </c>
      <c r="AH170" s="122">
        <f t="shared" si="24"/>
        <v>35324</v>
      </c>
      <c r="AI170" s="101">
        <f t="shared" si="25"/>
        <v>84172</v>
      </c>
      <c r="AJ170" s="97">
        <f t="shared" si="26"/>
        <v>2.3828558487147546</v>
      </c>
      <c r="AK170" s="85">
        <v>294</v>
      </c>
      <c r="AL170" s="96">
        <v>180</v>
      </c>
      <c r="AN170" s="54">
        <v>167</v>
      </c>
      <c r="AP170" s="30"/>
      <c r="AQ170" s="30"/>
      <c r="AR170" s="30"/>
      <c r="AS170" s="30"/>
      <c r="AT170" s="30"/>
      <c r="AU170" s="30"/>
      <c r="AV170" s="30"/>
      <c r="AW170" s="30"/>
      <c r="AX170" s="30"/>
    </row>
    <row r="171" spans="1:50" s="80" customFormat="1" ht="15.75" customHeight="1" x14ac:dyDescent="0.15">
      <c r="A171" s="85">
        <v>16</v>
      </c>
      <c r="B171" s="80" t="s">
        <v>17</v>
      </c>
      <c r="C171" s="79" t="s">
        <v>2504</v>
      </c>
      <c r="D171" s="77">
        <v>3840</v>
      </c>
      <c r="E171" s="76">
        <v>10174</v>
      </c>
      <c r="F171" s="97">
        <f t="shared" si="19"/>
        <v>2.6494791666666666</v>
      </c>
      <c r="G171" s="85">
        <v>278</v>
      </c>
      <c r="H171" s="96">
        <v>167</v>
      </c>
      <c r="I171" s="81">
        <v>4000</v>
      </c>
      <c r="J171" s="101">
        <v>22033</v>
      </c>
      <c r="K171" s="97">
        <f t="shared" si="27"/>
        <v>5.5082500000000003</v>
      </c>
      <c r="L171" s="85">
        <v>257</v>
      </c>
      <c r="M171" s="96">
        <v>154</v>
      </c>
      <c r="N171" s="81">
        <v>4125</v>
      </c>
      <c r="O171" s="82">
        <v>13833</v>
      </c>
      <c r="P171" s="111">
        <f t="shared" si="20"/>
        <v>3.3534545454545452</v>
      </c>
      <c r="Q171" s="85">
        <v>275</v>
      </c>
      <c r="R171" s="96">
        <v>167</v>
      </c>
      <c r="S171" s="81">
        <v>4251</v>
      </c>
      <c r="T171" s="116">
        <v>9096</v>
      </c>
      <c r="U171" s="78">
        <f t="shared" si="21"/>
        <v>2.1397318278052224</v>
      </c>
      <c r="V171" s="85">
        <v>289</v>
      </c>
      <c r="W171" s="96">
        <v>176</v>
      </c>
      <c r="X171" s="84">
        <v>4270</v>
      </c>
      <c r="Y171" s="83">
        <v>6275</v>
      </c>
      <c r="Z171" s="78">
        <f t="shared" si="22"/>
        <v>1.4695550351288056</v>
      </c>
      <c r="AA171" s="85">
        <v>298</v>
      </c>
      <c r="AB171" s="96">
        <v>184</v>
      </c>
      <c r="AC171" s="81">
        <v>4362</v>
      </c>
      <c r="AD171" s="83">
        <v>5936</v>
      </c>
      <c r="AE171" s="75">
        <f t="shared" si="23"/>
        <v>1.3608436497019716</v>
      </c>
      <c r="AF171" s="85">
        <v>295</v>
      </c>
      <c r="AG171" s="96">
        <v>182</v>
      </c>
      <c r="AH171" s="101">
        <f t="shared" si="24"/>
        <v>24848</v>
      </c>
      <c r="AI171" s="101">
        <f t="shared" si="25"/>
        <v>67347</v>
      </c>
      <c r="AJ171" s="97">
        <f t="shared" si="26"/>
        <v>2.7103589826142951</v>
      </c>
      <c r="AK171" s="85">
        <v>290</v>
      </c>
      <c r="AL171" s="96">
        <v>176</v>
      </c>
      <c r="AM171" s="30"/>
      <c r="AN171" s="54">
        <v>168</v>
      </c>
    </row>
    <row r="172" spans="1:50" s="80" customFormat="1" ht="15.75" customHeight="1" x14ac:dyDescent="0.15">
      <c r="A172" s="85">
        <v>16</v>
      </c>
      <c r="B172" s="80" t="s">
        <v>27</v>
      </c>
      <c r="C172" s="79" t="s">
        <v>2460</v>
      </c>
      <c r="D172" s="77">
        <v>2938</v>
      </c>
      <c r="E172" s="80">
        <v>72</v>
      </c>
      <c r="F172" s="97">
        <f t="shared" si="19"/>
        <v>2.4506466984343091E-2</v>
      </c>
      <c r="G172" s="85">
        <v>308</v>
      </c>
      <c r="H172" s="96">
        <v>191</v>
      </c>
      <c r="I172" s="89">
        <v>2974</v>
      </c>
      <c r="J172" s="101">
        <v>7108</v>
      </c>
      <c r="K172" s="97">
        <f t="shared" si="27"/>
        <v>2.3900470746469402</v>
      </c>
      <c r="L172" s="85">
        <v>281</v>
      </c>
      <c r="M172" s="96">
        <v>171</v>
      </c>
      <c r="N172" s="89">
        <v>2983</v>
      </c>
      <c r="O172" s="82">
        <v>6854</v>
      </c>
      <c r="P172" s="111">
        <f t="shared" si="20"/>
        <v>2.2976868923902112</v>
      </c>
      <c r="Q172" s="85">
        <v>280</v>
      </c>
      <c r="R172" s="96">
        <v>171</v>
      </c>
      <c r="S172" s="91">
        <v>3026</v>
      </c>
      <c r="T172" s="115">
        <v>6481</v>
      </c>
      <c r="U172" s="78">
        <f t="shared" si="21"/>
        <v>2.1417713152676803</v>
      </c>
      <c r="V172" s="85">
        <v>288</v>
      </c>
      <c r="W172" s="96">
        <v>175</v>
      </c>
      <c r="X172" s="93">
        <v>3010</v>
      </c>
      <c r="Y172" s="83">
        <v>27117</v>
      </c>
      <c r="Z172" s="78">
        <f t="shared" si="22"/>
        <v>9.0089700996677742</v>
      </c>
      <c r="AA172" s="85">
        <v>254</v>
      </c>
      <c r="AB172" s="96">
        <v>154</v>
      </c>
      <c r="AC172" s="89">
        <v>3045</v>
      </c>
      <c r="AD172" s="83">
        <v>31241</v>
      </c>
      <c r="AE172" s="75">
        <f t="shared" si="23"/>
        <v>10.259770114942528</v>
      </c>
      <c r="AF172" s="85">
        <v>248</v>
      </c>
      <c r="AG172" s="96">
        <v>151</v>
      </c>
      <c r="AH172" s="122">
        <f t="shared" si="24"/>
        <v>17976</v>
      </c>
      <c r="AI172" s="101">
        <f t="shared" si="25"/>
        <v>78873</v>
      </c>
      <c r="AJ172" s="97">
        <f t="shared" si="26"/>
        <v>4.3876835781041388</v>
      </c>
      <c r="AK172" s="85">
        <v>280</v>
      </c>
      <c r="AL172" s="96">
        <v>166</v>
      </c>
      <c r="AM172" s="30"/>
      <c r="AN172" s="54">
        <v>169</v>
      </c>
    </row>
    <row r="173" spans="1:50" s="80" customFormat="1" ht="15.75" customHeight="1" x14ac:dyDescent="0.15">
      <c r="A173" s="85">
        <v>16</v>
      </c>
      <c r="B173" s="80" t="s">
        <v>17</v>
      </c>
      <c r="C173" s="79" t="s">
        <v>2505</v>
      </c>
      <c r="D173" s="77">
        <v>7001</v>
      </c>
      <c r="E173" s="76">
        <v>2000</v>
      </c>
      <c r="F173" s="97">
        <f t="shared" si="19"/>
        <v>0.28567347521782605</v>
      </c>
      <c r="G173" s="85">
        <v>302</v>
      </c>
      <c r="H173" s="96">
        <v>185</v>
      </c>
      <c r="I173" s="89">
        <v>7264</v>
      </c>
      <c r="J173" s="101">
        <v>14445</v>
      </c>
      <c r="K173" s="97">
        <f t="shared" si="27"/>
        <v>1.9885737885462555</v>
      </c>
      <c r="L173" s="85">
        <v>288</v>
      </c>
      <c r="M173" s="96">
        <v>176</v>
      </c>
      <c r="N173" s="89">
        <v>7408</v>
      </c>
      <c r="O173" s="82">
        <v>14781</v>
      </c>
      <c r="P173" s="111">
        <f t="shared" si="20"/>
        <v>1.9952753779697625</v>
      </c>
      <c r="Q173" s="85">
        <v>287</v>
      </c>
      <c r="R173" s="96">
        <v>176</v>
      </c>
      <c r="S173" s="91">
        <v>7544</v>
      </c>
      <c r="T173" s="115">
        <v>12098</v>
      </c>
      <c r="U173" s="78">
        <f t="shared" si="21"/>
        <v>1.6036585365853659</v>
      </c>
      <c r="V173" s="85">
        <v>293</v>
      </c>
      <c r="W173" s="96">
        <v>180</v>
      </c>
      <c r="X173" s="93">
        <v>7549</v>
      </c>
      <c r="Y173" s="83">
        <v>67150</v>
      </c>
      <c r="Z173" s="78">
        <f t="shared" si="22"/>
        <v>8.8952179096569086</v>
      </c>
      <c r="AA173" s="85">
        <v>255</v>
      </c>
      <c r="AB173" s="96">
        <v>155</v>
      </c>
      <c r="AC173" s="89">
        <v>7760</v>
      </c>
      <c r="AD173" s="83">
        <v>300</v>
      </c>
      <c r="AE173" s="75">
        <f t="shared" si="23"/>
        <v>3.8659793814432991E-2</v>
      </c>
      <c r="AF173" s="85">
        <v>307</v>
      </c>
      <c r="AG173" s="96">
        <v>192</v>
      </c>
      <c r="AH173" s="122">
        <f t="shared" si="24"/>
        <v>44526</v>
      </c>
      <c r="AI173" s="101">
        <f t="shared" si="25"/>
        <v>110774</v>
      </c>
      <c r="AJ173" s="97">
        <f t="shared" si="26"/>
        <v>2.4878497956250283</v>
      </c>
      <c r="AK173" s="85">
        <v>293</v>
      </c>
      <c r="AL173" s="96">
        <v>179</v>
      </c>
      <c r="AM173" s="30"/>
      <c r="AN173" s="54">
        <v>170</v>
      </c>
    </row>
    <row r="174" spans="1:50" ht="15.75" customHeight="1" x14ac:dyDescent="0.2">
      <c r="A174" s="85">
        <v>16</v>
      </c>
      <c r="B174" s="80" t="s">
        <v>69</v>
      </c>
      <c r="C174" s="79" t="s">
        <v>2480</v>
      </c>
      <c r="D174" s="77">
        <v>3558</v>
      </c>
      <c r="E174" s="76">
        <v>10920</v>
      </c>
      <c r="F174" s="97">
        <f t="shared" si="19"/>
        <v>3.0691399662731871</v>
      </c>
      <c r="G174" s="85">
        <v>276</v>
      </c>
      <c r="H174" s="96">
        <v>165</v>
      </c>
      <c r="I174" s="89">
        <v>3569</v>
      </c>
      <c r="J174" s="101">
        <v>11786</v>
      </c>
      <c r="K174" s="97">
        <f t="shared" si="27"/>
        <v>3.3023255813953489</v>
      </c>
      <c r="L174" s="85">
        <v>273</v>
      </c>
      <c r="M174" s="96">
        <v>165</v>
      </c>
      <c r="N174" s="89">
        <v>3639</v>
      </c>
      <c r="O174" s="82">
        <v>25481</v>
      </c>
      <c r="P174" s="111">
        <f t="shared" si="20"/>
        <v>7.0021984061555376</v>
      </c>
      <c r="Q174" s="85">
        <v>254</v>
      </c>
      <c r="R174" s="96">
        <v>152</v>
      </c>
      <c r="S174" s="91">
        <v>3696</v>
      </c>
      <c r="T174" s="115">
        <v>21866</v>
      </c>
      <c r="U174" s="78">
        <f t="shared" si="21"/>
        <v>5.9161255411255409</v>
      </c>
      <c r="V174" s="85">
        <v>264</v>
      </c>
      <c r="W174" s="96">
        <v>156</v>
      </c>
      <c r="X174" s="93">
        <v>3690</v>
      </c>
      <c r="Y174" s="83">
        <v>27447</v>
      </c>
      <c r="Z174" s="78">
        <f t="shared" si="22"/>
        <v>7.4382113821138214</v>
      </c>
      <c r="AA174" s="85">
        <v>262</v>
      </c>
      <c r="AB174" s="96">
        <v>159</v>
      </c>
      <c r="AC174" s="89">
        <v>3717</v>
      </c>
      <c r="AD174" s="83">
        <v>27590</v>
      </c>
      <c r="AE174" s="75">
        <f t="shared" si="23"/>
        <v>7.4226526768899648</v>
      </c>
      <c r="AF174" s="85">
        <v>262</v>
      </c>
      <c r="AG174" s="96">
        <v>159</v>
      </c>
      <c r="AH174" s="122">
        <f t="shared" si="24"/>
        <v>21869</v>
      </c>
      <c r="AI174" s="101">
        <f t="shared" si="25"/>
        <v>125090</v>
      </c>
      <c r="AJ174" s="97">
        <f t="shared" si="26"/>
        <v>5.7199689057570078</v>
      </c>
      <c r="AK174" s="85">
        <v>271</v>
      </c>
      <c r="AL174" s="96">
        <v>161</v>
      </c>
      <c r="AN174" s="54">
        <v>171</v>
      </c>
      <c r="AP174" s="30"/>
      <c r="AQ174" s="30"/>
      <c r="AR174" s="30"/>
      <c r="AS174" s="30"/>
      <c r="AT174" s="30"/>
      <c r="AU174" s="30"/>
      <c r="AV174" s="30"/>
      <c r="AW174" s="30"/>
      <c r="AX174" s="30"/>
    </row>
    <row r="175" spans="1:50" ht="15.75" customHeight="1" x14ac:dyDescent="0.2">
      <c r="A175" s="85">
        <v>16</v>
      </c>
      <c r="B175" s="80" t="s">
        <v>2697</v>
      </c>
      <c r="C175" s="79" t="s">
        <v>2514</v>
      </c>
      <c r="D175" s="77">
        <v>2571</v>
      </c>
      <c r="E175" s="80">
        <v>0</v>
      </c>
      <c r="F175" s="97">
        <f t="shared" si="19"/>
        <v>0</v>
      </c>
      <c r="G175" s="85">
        <v>309</v>
      </c>
      <c r="H175" s="96">
        <v>191</v>
      </c>
      <c r="I175" s="89">
        <v>2553</v>
      </c>
      <c r="J175" s="101">
        <v>2711</v>
      </c>
      <c r="K175" s="97">
        <f t="shared" si="27"/>
        <v>1.0618879749314531</v>
      </c>
      <c r="L175" s="85">
        <v>299</v>
      </c>
      <c r="M175" s="96">
        <v>185</v>
      </c>
      <c r="N175" s="89">
        <v>2553</v>
      </c>
      <c r="O175" s="82">
        <v>5716</v>
      </c>
      <c r="P175" s="111">
        <f t="shared" si="20"/>
        <v>2.2389345867606738</v>
      </c>
      <c r="Q175" s="85">
        <v>283</v>
      </c>
      <c r="R175" s="96">
        <v>173</v>
      </c>
      <c r="S175" s="91">
        <v>2581</v>
      </c>
      <c r="T175" s="115">
        <v>5140</v>
      </c>
      <c r="U175" s="78">
        <f t="shared" si="21"/>
        <v>1.9914761720263463</v>
      </c>
      <c r="V175" s="85">
        <v>290</v>
      </c>
      <c r="W175" s="96">
        <v>177</v>
      </c>
      <c r="X175" s="93">
        <v>2602</v>
      </c>
      <c r="Y175" s="83">
        <v>4940</v>
      </c>
      <c r="Z175" s="78">
        <f t="shared" si="22"/>
        <v>1.8985395849346656</v>
      </c>
      <c r="AA175" s="85">
        <v>295</v>
      </c>
      <c r="AB175" s="96">
        <v>181</v>
      </c>
      <c r="AC175" s="89">
        <v>2609</v>
      </c>
      <c r="AD175" s="83">
        <v>4839</v>
      </c>
      <c r="AE175" s="75">
        <f t="shared" si="23"/>
        <v>1.854733614411652</v>
      </c>
      <c r="AF175" s="85">
        <v>293</v>
      </c>
      <c r="AG175" s="96">
        <v>180</v>
      </c>
      <c r="AH175" s="122">
        <f t="shared" si="24"/>
        <v>15469</v>
      </c>
      <c r="AI175" s="101">
        <f t="shared" si="25"/>
        <v>23346</v>
      </c>
      <c r="AJ175" s="97">
        <f t="shared" si="26"/>
        <v>1.5092119723317603</v>
      </c>
      <c r="AK175" s="85">
        <v>300</v>
      </c>
      <c r="AL175" s="96">
        <v>185</v>
      </c>
      <c r="AN175" s="54">
        <v>172</v>
      </c>
      <c r="AP175" s="30"/>
      <c r="AQ175" s="30"/>
      <c r="AR175" s="30"/>
      <c r="AS175" s="30"/>
      <c r="AT175" s="30"/>
      <c r="AU175" s="30"/>
      <c r="AV175" s="30"/>
      <c r="AW175" s="30"/>
      <c r="AX175" s="30"/>
    </row>
    <row r="176" spans="1:50" ht="15.75" customHeight="1" x14ac:dyDescent="0.2">
      <c r="A176" s="85">
        <v>16</v>
      </c>
      <c r="B176" s="80" t="s">
        <v>69</v>
      </c>
      <c r="C176" s="79" t="s">
        <v>2481</v>
      </c>
      <c r="D176" s="77">
        <v>2448</v>
      </c>
      <c r="E176" s="80">
        <v>661</v>
      </c>
      <c r="F176" s="97">
        <f t="shared" si="19"/>
        <v>0.27001633986928103</v>
      </c>
      <c r="G176" s="85">
        <v>303</v>
      </c>
      <c r="H176" s="96">
        <v>186</v>
      </c>
      <c r="I176" s="89">
        <v>2477</v>
      </c>
      <c r="J176" s="101">
        <v>617</v>
      </c>
      <c r="K176" s="97">
        <f t="shared" si="27"/>
        <v>0.24909164311667339</v>
      </c>
      <c r="L176" s="85">
        <v>306</v>
      </c>
      <c r="M176" s="96">
        <v>190</v>
      </c>
      <c r="N176" s="89">
        <v>2535</v>
      </c>
      <c r="O176" s="82">
        <v>573</v>
      </c>
      <c r="P176" s="111">
        <f t="shared" si="20"/>
        <v>0.22603550295857988</v>
      </c>
      <c r="Q176" s="85">
        <v>305</v>
      </c>
      <c r="R176" s="96">
        <v>189</v>
      </c>
      <c r="S176" s="91">
        <v>2576</v>
      </c>
      <c r="T176" s="115">
        <v>530</v>
      </c>
      <c r="U176" s="78">
        <f t="shared" si="21"/>
        <v>0.20574534161490685</v>
      </c>
      <c r="V176" s="85">
        <v>306</v>
      </c>
      <c r="W176" s="96">
        <v>192</v>
      </c>
      <c r="X176" s="93">
        <v>2572</v>
      </c>
      <c r="Y176" s="83">
        <v>300</v>
      </c>
      <c r="Z176" s="78">
        <f t="shared" si="22"/>
        <v>0.1166407465007776</v>
      </c>
      <c r="AA176" s="85">
        <v>306</v>
      </c>
      <c r="AB176" s="96">
        <v>192</v>
      </c>
      <c r="AC176" s="89">
        <v>2579</v>
      </c>
      <c r="AD176" s="83">
        <v>17103</v>
      </c>
      <c r="AE176" s="75">
        <f t="shared" si="23"/>
        <v>6.6316401706087627</v>
      </c>
      <c r="AF176" s="85">
        <v>270</v>
      </c>
      <c r="AG176" s="96">
        <v>162</v>
      </c>
      <c r="AH176" s="122">
        <f t="shared" si="24"/>
        <v>15187</v>
      </c>
      <c r="AI176" s="101">
        <f t="shared" si="25"/>
        <v>19784</v>
      </c>
      <c r="AJ176" s="97">
        <f t="shared" si="26"/>
        <v>1.3026930927767169</v>
      </c>
      <c r="AK176" s="85">
        <v>304</v>
      </c>
      <c r="AL176" s="96">
        <v>189</v>
      </c>
      <c r="AN176" s="54">
        <v>173</v>
      </c>
      <c r="AP176" s="30"/>
      <c r="AQ176" s="30"/>
      <c r="AR176" s="30"/>
      <c r="AS176" s="30"/>
      <c r="AT176" s="30"/>
      <c r="AU176" s="30"/>
      <c r="AV176" s="30"/>
      <c r="AW176" s="30"/>
      <c r="AX176" s="30"/>
    </row>
    <row r="177" spans="1:50" ht="15.75" customHeight="1" x14ac:dyDescent="0.2">
      <c r="A177" s="85">
        <v>16</v>
      </c>
      <c r="B177" s="80" t="s">
        <v>2740</v>
      </c>
      <c r="C177" s="79" t="s">
        <v>2509</v>
      </c>
      <c r="D177" s="77">
        <v>2011</v>
      </c>
      <c r="E177" s="76">
        <v>123327</v>
      </c>
      <c r="F177" s="97">
        <f t="shared" si="19"/>
        <v>61.326205867727502</v>
      </c>
      <c r="G177" s="96">
        <v>52</v>
      </c>
      <c r="H177" s="96">
        <v>32</v>
      </c>
      <c r="I177" s="89">
        <v>2052</v>
      </c>
      <c r="J177" s="101">
        <v>122049</v>
      </c>
      <c r="K177" s="97">
        <f t="shared" ref="K177:K208" si="28">J177/I177</f>
        <v>59.478070175438596</v>
      </c>
      <c r="L177" s="96">
        <v>60</v>
      </c>
      <c r="M177" s="96">
        <v>42</v>
      </c>
      <c r="N177" s="89">
        <v>2052</v>
      </c>
      <c r="O177" s="82">
        <v>121200</v>
      </c>
      <c r="P177" s="111">
        <f t="shared" si="20"/>
        <v>59.064327485380119</v>
      </c>
      <c r="Q177" s="96">
        <v>60</v>
      </c>
      <c r="R177" s="96">
        <v>44</v>
      </c>
      <c r="S177" s="91">
        <v>2070</v>
      </c>
      <c r="T177" s="115">
        <v>120132</v>
      </c>
      <c r="U177" s="78">
        <f t="shared" si="21"/>
        <v>58.03478260869565</v>
      </c>
      <c r="V177" s="96">
        <v>63</v>
      </c>
      <c r="W177" s="96">
        <v>48</v>
      </c>
      <c r="X177" s="93">
        <v>2078</v>
      </c>
      <c r="Y177" s="83">
        <v>118234</v>
      </c>
      <c r="Z177" s="78">
        <f t="shared" si="22"/>
        <v>56.897978825794034</v>
      </c>
      <c r="AA177" s="96">
        <v>73</v>
      </c>
      <c r="AB177" s="96">
        <v>54</v>
      </c>
      <c r="AC177" s="89">
        <v>2062</v>
      </c>
      <c r="AD177" s="83">
        <v>116525</v>
      </c>
      <c r="AE177" s="75">
        <f t="shared" si="23"/>
        <v>56.51066925315228</v>
      </c>
      <c r="AF177" s="96">
        <v>72</v>
      </c>
      <c r="AG177" s="96">
        <v>53</v>
      </c>
      <c r="AH177" s="122">
        <f t="shared" si="24"/>
        <v>12325</v>
      </c>
      <c r="AI177" s="101">
        <f t="shared" si="25"/>
        <v>721467</v>
      </c>
      <c r="AJ177" s="97">
        <f t="shared" si="26"/>
        <v>58.536876267748475</v>
      </c>
      <c r="AK177" s="96">
        <v>66</v>
      </c>
      <c r="AL177" s="96">
        <v>50</v>
      </c>
      <c r="AN177" s="54">
        <v>174</v>
      </c>
      <c r="AP177" s="30"/>
      <c r="AQ177" s="30"/>
      <c r="AR177" s="30"/>
      <c r="AS177" s="30"/>
      <c r="AT177" s="30"/>
      <c r="AU177" s="30"/>
      <c r="AV177" s="30"/>
      <c r="AW177" s="30"/>
      <c r="AX177" s="30"/>
    </row>
    <row r="178" spans="1:50" ht="15.75" customHeight="1" x14ac:dyDescent="0.2">
      <c r="A178" s="85">
        <v>16</v>
      </c>
      <c r="B178" s="80" t="s">
        <v>2708</v>
      </c>
      <c r="C178" s="79" t="s">
        <v>2476</v>
      </c>
      <c r="D178" s="77">
        <v>1967</v>
      </c>
      <c r="E178" s="76">
        <v>69062</v>
      </c>
      <c r="F178" s="97">
        <f t="shared" si="19"/>
        <v>35.110320284697508</v>
      </c>
      <c r="G178" s="96">
        <v>111</v>
      </c>
      <c r="H178" s="96">
        <v>74</v>
      </c>
      <c r="I178" s="89">
        <v>1986</v>
      </c>
      <c r="J178" s="101">
        <v>110111</v>
      </c>
      <c r="K178" s="97">
        <f t="shared" si="28"/>
        <v>55.443605236656595</v>
      </c>
      <c r="L178" s="96">
        <v>70</v>
      </c>
      <c r="M178" s="96">
        <v>50</v>
      </c>
      <c r="N178" s="89">
        <v>1999</v>
      </c>
      <c r="O178" s="82">
        <v>81427</v>
      </c>
      <c r="P178" s="111">
        <f t="shared" si="20"/>
        <v>40.733866933466736</v>
      </c>
      <c r="Q178" s="96">
        <v>98</v>
      </c>
      <c r="R178" s="96">
        <v>66</v>
      </c>
      <c r="S178" s="91">
        <v>2037</v>
      </c>
      <c r="T178" s="115">
        <v>79488</v>
      </c>
      <c r="U178" s="78">
        <f t="shared" si="21"/>
        <v>39.022091310751108</v>
      </c>
      <c r="V178" s="96">
        <v>106</v>
      </c>
      <c r="W178" s="96">
        <v>73</v>
      </c>
      <c r="X178" s="93">
        <v>2054</v>
      </c>
      <c r="Y178" s="83">
        <v>95385</v>
      </c>
      <c r="Z178" s="78">
        <f t="shared" si="22"/>
        <v>46.438656280428432</v>
      </c>
      <c r="AA178" s="96">
        <v>95</v>
      </c>
      <c r="AB178" s="96">
        <v>66</v>
      </c>
      <c r="AC178" s="89">
        <v>2054</v>
      </c>
      <c r="AD178" s="83">
        <v>111814</v>
      </c>
      <c r="AE178" s="75">
        <f t="shared" si="23"/>
        <v>54.437195715676729</v>
      </c>
      <c r="AF178" s="96">
        <v>76</v>
      </c>
      <c r="AG178" s="96">
        <v>56</v>
      </c>
      <c r="AH178" s="122">
        <f t="shared" si="24"/>
        <v>12097</v>
      </c>
      <c r="AI178" s="101">
        <f t="shared" si="25"/>
        <v>547287</v>
      </c>
      <c r="AJ178" s="97">
        <f t="shared" si="26"/>
        <v>45.241547491113501</v>
      </c>
      <c r="AK178" s="96">
        <v>94</v>
      </c>
      <c r="AL178" s="96">
        <v>65</v>
      </c>
      <c r="AN178" s="54">
        <v>175</v>
      </c>
      <c r="AP178" s="30"/>
      <c r="AQ178" s="30"/>
      <c r="AR178" s="30"/>
      <c r="AS178" s="30"/>
      <c r="AT178" s="30"/>
      <c r="AU178" s="30"/>
      <c r="AV178" s="30"/>
      <c r="AW178" s="30"/>
      <c r="AX178" s="30"/>
    </row>
    <row r="179" spans="1:50" ht="15.75" customHeight="1" x14ac:dyDescent="0.2">
      <c r="A179" s="85">
        <v>16</v>
      </c>
      <c r="B179" s="87" t="s">
        <v>101</v>
      </c>
      <c r="C179" s="79" t="s">
        <v>2490</v>
      </c>
      <c r="D179" s="77">
        <v>3139</v>
      </c>
      <c r="E179" s="80">
        <v>0</v>
      </c>
      <c r="F179" s="97">
        <f t="shared" si="19"/>
        <v>0</v>
      </c>
      <c r="G179" s="85">
        <v>309</v>
      </c>
      <c r="H179" s="96">
        <v>191</v>
      </c>
      <c r="I179" s="89">
        <v>3181</v>
      </c>
      <c r="J179" s="101">
        <v>0</v>
      </c>
      <c r="K179" s="97">
        <f t="shared" si="28"/>
        <v>0</v>
      </c>
      <c r="L179" s="85">
        <v>306</v>
      </c>
      <c r="M179" s="96">
        <v>190</v>
      </c>
      <c r="N179" s="89">
        <v>3209</v>
      </c>
      <c r="O179" s="82">
        <v>0</v>
      </c>
      <c r="P179" s="111">
        <f t="shared" si="20"/>
        <v>0</v>
      </c>
      <c r="Q179" s="85">
        <v>307</v>
      </c>
      <c r="R179" s="96">
        <v>191</v>
      </c>
      <c r="S179" s="91">
        <v>3214</v>
      </c>
      <c r="T179" s="115">
        <v>0</v>
      </c>
      <c r="U179" s="78">
        <f t="shared" si="21"/>
        <v>0</v>
      </c>
      <c r="V179" s="85">
        <v>309</v>
      </c>
      <c r="W179" s="96">
        <v>195</v>
      </c>
      <c r="X179" s="93">
        <v>3157</v>
      </c>
      <c r="Y179" s="83">
        <v>0</v>
      </c>
      <c r="Z179" s="78">
        <f t="shared" si="22"/>
        <v>0</v>
      </c>
      <c r="AA179" s="85">
        <v>307</v>
      </c>
      <c r="AB179" s="96">
        <v>193</v>
      </c>
      <c r="AC179" s="89">
        <v>3156</v>
      </c>
      <c r="AD179" s="83">
        <v>0</v>
      </c>
      <c r="AE179" s="75">
        <f t="shared" si="23"/>
        <v>0</v>
      </c>
      <c r="AF179" s="85">
        <v>309</v>
      </c>
      <c r="AG179" s="96">
        <v>194</v>
      </c>
      <c r="AH179" s="122">
        <f t="shared" si="24"/>
        <v>19056</v>
      </c>
      <c r="AI179" s="101">
        <f t="shared" si="25"/>
        <v>0</v>
      </c>
      <c r="AJ179" s="97">
        <f t="shared" si="26"/>
        <v>0</v>
      </c>
      <c r="AK179" s="96">
        <v>320</v>
      </c>
      <c r="AL179" s="96">
        <v>203</v>
      </c>
      <c r="AM179" s="80"/>
      <c r="AN179" s="54">
        <v>176</v>
      </c>
      <c r="AP179" s="30"/>
      <c r="AQ179" s="30"/>
      <c r="AR179" s="30"/>
      <c r="AS179" s="30"/>
      <c r="AT179" s="30"/>
      <c r="AU179" s="30"/>
      <c r="AV179" s="30"/>
      <c r="AW179" s="30"/>
      <c r="AX179" s="30"/>
    </row>
    <row r="180" spans="1:50" ht="15.75" customHeight="1" x14ac:dyDescent="0.2">
      <c r="A180" s="85">
        <v>16</v>
      </c>
      <c r="B180" s="80" t="s">
        <v>118</v>
      </c>
      <c r="C180" s="79" t="s">
        <v>2468</v>
      </c>
      <c r="D180" s="77">
        <v>3340</v>
      </c>
      <c r="E180" s="76">
        <v>49502</v>
      </c>
      <c r="F180" s="97">
        <f t="shared" si="19"/>
        <v>14.820958083832336</v>
      </c>
      <c r="G180" s="96">
        <v>207</v>
      </c>
      <c r="H180" s="96">
        <v>125</v>
      </c>
      <c r="I180" s="81">
        <v>3394</v>
      </c>
      <c r="J180" s="101">
        <v>49985</v>
      </c>
      <c r="K180" s="97">
        <f t="shared" si="28"/>
        <v>14.727460223924572</v>
      </c>
      <c r="L180" s="96">
        <v>213</v>
      </c>
      <c r="M180" s="96">
        <v>129</v>
      </c>
      <c r="N180" s="81">
        <v>3400</v>
      </c>
      <c r="O180" s="82">
        <v>43495</v>
      </c>
      <c r="P180" s="111">
        <f t="shared" si="20"/>
        <v>12.79264705882353</v>
      </c>
      <c r="Q180" s="96">
        <v>223</v>
      </c>
      <c r="R180" s="96">
        <v>134</v>
      </c>
      <c r="S180" s="81">
        <v>3518</v>
      </c>
      <c r="T180" s="116">
        <v>44000</v>
      </c>
      <c r="U180" s="78">
        <f t="shared" si="21"/>
        <v>12.507106310403639</v>
      </c>
      <c r="V180" s="85">
        <v>228</v>
      </c>
      <c r="W180" s="96">
        <v>139</v>
      </c>
      <c r="X180" s="84">
        <v>3606</v>
      </c>
      <c r="Y180" s="83">
        <v>37046</v>
      </c>
      <c r="Z180" s="78">
        <f t="shared" si="22"/>
        <v>10.273433166943983</v>
      </c>
      <c r="AA180" s="85">
        <v>250</v>
      </c>
      <c r="AB180" s="96">
        <v>151</v>
      </c>
      <c r="AC180" s="81">
        <v>3703</v>
      </c>
      <c r="AD180" s="83">
        <v>35096</v>
      </c>
      <c r="AE180" s="75">
        <f t="shared" si="23"/>
        <v>9.4777207669457191</v>
      </c>
      <c r="AF180" s="85">
        <v>251</v>
      </c>
      <c r="AG180" s="96">
        <v>153</v>
      </c>
      <c r="AH180" s="101">
        <f t="shared" si="24"/>
        <v>20961</v>
      </c>
      <c r="AI180" s="101">
        <f t="shared" si="25"/>
        <v>259124</v>
      </c>
      <c r="AJ180" s="97">
        <f t="shared" si="26"/>
        <v>12.362196460092553</v>
      </c>
      <c r="AK180" s="85">
        <v>233</v>
      </c>
      <c r="AL180" s="96">
        <v>142</v>
      </c>
      <c r="AM180" s="80"/>
      <c r="AN180" s="54">
        <v>177</v>
      </c>
      <c r="AP180" s="30"/>
      <c r="AQ180" s="30"/>
      <c r="AR180" s="30"/>
      <c r="AS180" s="30"/>
      <c r="AT180" s="30"/>
      <c r="AU180" s="30"/>
      <c r="AV180" s="30"/>
      <c r="AW180" s="30"/>
      <c r="AX180" s="30"/>
    </row>
    <row r="181" spans="1:50" ht="15.75" customHeight="1" x14ac:dyDescent="0.2">
      <c r="A181" s="85">
        <v>16</v>
      </c>
      <c r="B181" s="80" t="s">
        <v>2697</v>
      </c>
      <c r="C181" s="79" t="s">
        <v>2515</v>
      </c>
      <c r="D181" s="77">
        <v>3494</v>
      </c>
      <c r="E181" s="80">
        <v>0</v>
      </c>
      <c r="F181" s="97">
        <f t="shared" si="19"/>
        <v>0</v>
      </c>
      <c r="G181" s="85">
        <v>309</v>
      </c>
      <c r="H181" s="96">
        <v>191</v>
      </c>
      <c r="I181" s="81">
        <v>3569</v>
      </c>
      <c r="J181" s="101">
        <v>0</v>
      </c>
      <c r="K181" s="97">
        <f t="shared" si="28"/>
        <v>0</v>
      </c>
      <c r="L181" s="85">
        <v>306</v>
      </c>
      <c r="M181" s="96">
        <v>190</v>
      </c>
      <c r="N181" s="81">
        <v>3541</v>
      </c>
      <c r="O181" s="82">
        <v>0</v>
      </c>
      <c r="P181" s="111">
        <f t="shared" si="20"/>
        <v>0</v>
      </c>
      <c r="Q181" s="85">
        <v>307</v>
      </c>
      <c r="R181" s="96">
        <v>191</v>
      </c>
      <c r="S181" s="81">
        <v>3501</v>
      </c>
      <c r="T181" s="116">
        <v>0</v>
      </c>
      <c r="U181" s="78">
        <f t="shared" si="21"/>
        <v>0</v>
      </c>
      <c r="V181" s="85">
        <v>309</v>
      </c>
      <c r="W181" s="96">
        <v>195</v>
      </c>
      <c r="X181" s="84">
        <v>3467</v>
      </c>
      <c r="Y181" s="83">
        <v>0</v>
      </c>
      <c r="Z181" s="78">
        <f t="shared" si="22"/>
        <v>0</v>
      </c>
      <c r="AA181" s="85">
        <v>307</v>
      </c>
      <c r="AB181" s="96">
        <v>193</v>
      </c>
      <c r="AC181" s="81">
        <v>3435</v>
      </c>
      <c r="AD181" s="83">
        <v>0</v>
      </c>
      <c r="AE181" s="75">
        <f t="shared" si="23"/>
        <v>0</v>
      </c>
      <c r="AF181" s="85">
        <v>309</v>
      </c>
      <c r="AG181" s="96">
        <v>194</v>
      </c>
      <c r="AH181" s="101">
        <f t="shared" si="24"/>
        <v>21007</v>
      </c>
      <c r="AI181" s="101">
        <f t="shared" si="25"/>
        <v>0</v>
      </c>
      <c r="AJ181" s="97">
        <f t="shared" si="26"/>
        <v>0</v>
      </c>
      <c r="AK181" s="96">
        <v>320</v>
      </c>
      <c r="AL181" s="96">
        <v>203</v>
      </c>
      <c r="AN181" s="54">
        <v>178</v>
      </c>
      <c r="AP181" s="30"/>
      <c r="AQ181" s="30"/>
      <c r="AR181" s="30"/>
      <c r="AS181" s="30"/>
      <c r="AT181" s="30"/>
      <c r="AU181" s="30"/>
      <c r="AV181" s="30"/>
      <c r="AW181" s="30"/>
      <c r="AX181" s="30"/>
    </row>
    <row r="182" spans="1:50" ht="15.75" customHeight="1" x14ac:dyDescent="0.2">
      <c r="A182" s="85">
        <v>16</v>
      </c>
      <c r="B182" s="80" t="s">
        <v>2703</v>
      </c>
      <c r="C182" s="79" t="s">
        <v>2523</v>
      </c>
      <c r="D182" s="77">
        <v>2467</v>
      </c>
      <c r="E182" s="76">
        <v>90981</v>
      </c>
      <c r="F182" s="97">
        <f t="shared" si="19"/>
        <v>36.879205512768543</v>
      </c>
      <c r="G182" s="96">
        <v>104</v>
      </c>
      <c r="H182" s="96">
        <v>68</v>
      </c>
      <c r="I182" s="89">
        <v>2461</v>
      </c>
      <c r="J182" s="101">
        <v>103717</v>
      </c>
      <c r="K182" s="97">
        <f t="shared" si="28"/>
        <v>42.144250304754166</v>
      </c>
      <c r="L182" s="96">
        <v>96</v>
      </c>
      <c r="M182" s="96">
        <v>65</v>
      </c>
      <c r="N182" s="89">
        <v>2441</v>
      </c>
      <c r="O182" s="82">
        <v>121576</v>
      </c>
      <c r="P182" s="111">
        <f t="shared" si="20"/>
        <v>49.805817287996724</v>
      </c>
      <c r="Q182" s="96">
        <v>75</v>
      </c>
      <c r="R182" s="96">
        <v>55</v>
      </c>
      <c r="S182" s="91">
        <v>2428</v>
      </c>
      <c r="T182" s="115">
        <v>120830</v>
      </c>
      <c r="U182" s="78">
        <f t="shared" si="21"/>
        <v>49.765238879736408</v>
      </c>
      <c r="V182" s="96">
        <v>81</v>
      </c>
      <c r="W182" s="96">
        <v>59</v>
      </c>
      <c r="X182" s="93">
        <v>2418</v>
      </c>
      <c r="Y182" s="83">
        <v>160540</v>
      </c>
      <c r="Z182" s="78">
        <f t="shared" si="22"/>
        <v>66.393713813068658</v>
      </c>
      <c r="AA182" s="96">
        <v>56</v>
      </c>
      <c r="AB182" s="96">
        <v>43</v>
      </c>
      <c r="AC182" s="89">
        <v>2402</v>
      </c>
      <c r="AD182" s="83">
        <v>156681</v>
      </c>
      <c r="AE182" s="75">
        <f t="shared" si="23"/>
        <v>65.229392173189012</v>
      </c>
      <c r="AF182" s="96">
        <v>60</v>
      </c>
      <c r="AG182" s="96">
        <v>45</v>
      </c>
      <c r="AH182" s="122">
        <f t="shared" si="24"/>
        <v>14617</v>
      </c>
      <c r="AI182" s="101">
        <f t="shared" si="25"/>
        <v>754325</v>
      </c>
      <c r="AJ182" s="97">
        <f t="shared" si="26"/>
        <v>51.60600670452213</v>
      </c>
      <c r="AK182" s="96">
        <v>83</v>
      </c>
      <c r="AL182" s="96">
        <v>60</v>
      </c>
      <c r="AM182" s="80"/>
      <c r="AN182" s="54">
        <v>179</v>
      </c>
      <c r="AP182" s="30"/>
      <c r="AQ182" s="30"/>
      <c r="AR182" s="30"/>
      <c r="AS182" s="30"/>
      <c r="AT182" s="30"/>
      <c r="AU182" s="30"/>
      <c r="AV182" s="30"/>
      <c r="AW182" s="30"/>
      <c r="AX182" s="30"/>
    </row>
    <row r="183" spans="1:50" ht="15.75" customHeight="1" x14ac:dyDescent="0.2">
      <c r="A183" s="85">
        <v>16</v>
      </c>
      <c r="B183" s="80" t="s">
        <v>2738</v>
      </c>
      <c r="C183" s="79" t="s">
        <v>2459</v>
      </c>
      <c r="D183" s="77">
        <v>2327</v>
      </c>
      <c r="E183" s="76">
        <v>8357</v>
      </c>
      <c r="F183" s="97">
        <f t="shared" si="19"/>
        <v>3.5913192952299098</v>
      </c>
      <c r="G183" s="85">
        <v>270</v>
      </c>
      <c r="H183" s="96">
        <v>160</v>
      </c>
      <c r="I183" s="81">
        <v>2346</v>
      </c>
      <c r="J183" s="101">
        <v>4803</v>
      </c>
      <c r="K183" s="97">
        <f t="shared" si="28"/>
        <v>2.047314578005115</v>
      </c>
      <c r="L183" s="85">
        <v>286</v>
      </c>
      <c r="M183" s="96">
        <v>174</v>
      </c>
      <c r="N183" s="81">
        <v>2335</v>
      </c>
      <c r="O183" s="82">
        <v>4367</v>
      </c>
      <c r="P183" s="111">
        <f t="shared" si="20"/>
        <v>1.8702355460385438</v>
      </c>
      <c r="Q183" s="85">
        <v>288</v>
      </c>
      <c r="R183" s="96">
        <v>177</v>
      </c>
      <c r="S183" s="81">
        <v>2379</v>
      </c>
      <c r="T183" s="116">
        <v>9101</v>
      </c>
      <c r="U183" s="78">
        <f t="shared" si="21"/>
        <v>3.8255569567044976</v>
      </c>
      <c r="V183" s="85">
        <v>277</v>
      </c>
      <c r="W183" s="96">
        <v>166</v>
      </c>
      <c r="X183" s="84">
        <v>2370</v>
      </c>
      <c r="Y183" s="83">
        <v>0</v>
      </c>
      <c r="Z183" s="78">
        <f t="shared" si="22"/>
        <v>0</v>
      </c>
      <c r="AA183" s="85">
        <v>307</v>
      </c>
      <c r="AB183" s="96">
        <v>193</v>
      </c>
      <c r="AC183" s="81">
        <v>2386</v>
      </c>
      <c r="AD183" s="83">
        <v>25</v>
      </c>
      <c r="AE183" s="75">
        <f t="shared" si="23"/>
        <v>1.0477787091366304E-2</v>
      </c>
      <c r="AF183" s="85">
        <v>309</v>
      </c>
      <c r="AG183" s="96">
        <v>194</v>
      </c>
      <c r="AH183" s="101">
        <f t="shared" si="24"/>
        <v>14143</v>
      </c>
      <c r="AI183" s="101">
        <f t="shared" si="25"/>
        <v>26653</v>
      </c>
      <c r="AJ183" s="97">
        <f t="shared" si="26"/>
        <v>1.884536519833133</v>
      </c>
      <c r="AK183" s="85">
        <v>297</v>
      </c>
      <c r="AL183" s="96">
        <v>182</v>
      </c>
      <c r="AN183" s="54">
        <v>180</v>
      </c>
      <c r="AP183" s="30"/>
      <c r="AQ183" s="30"/>
      <c r="AR183" s="30"/>
      <c r="AS183" s="30"/>
      <c r="AT183" s="30"/>
      <c r="AU183" s="30"/>
      <c r="AV183" s="30"/>
      <c r="AW183" s="30"/>
      <c r="AX183" s="30"/>
    </row>
    <row r="184" spans="1:50" ht="15.75" customHeight="1" x14ac:dyDescent="0.2">
      <c r="A184" s="85">
        <v>16</v>
      </c>
      <c r="B184" s="80" t="s">
        <v>118</v>
      </c>
      <c r="C184" s="79" t="s">
        <v>2469</v>
      </c>
      <c r="D184" s="77">
        <v>1775</v>
      </c>
      <c r="E184" s="80">
        <v>160</v>
      </c>
      <c r="F184" s="97">
        <f t="shared" si="19"/>
        <v>9.014084507042254E-2</v>
      </c>
      <c r="G184" s="85">
        <v>306</v>
      </c>
      <c r="H184" s="96">
        <v>189</v>
      </c>
      <c r="I184" s="89">
        <v>1826</v>
      </c>
      <c r="J184" s="101">
        <v>0</v>
      </c>
      <c r="K184" s="97">
        <f t="shared" si="28"/>
        <v>0</v>
      </c>
      <c r="L184" s="85">
        <v>306</v>
      </c>
      <c r="M184" s="96">
        <v>190</v>
      </c>
      <c r="N184" s="89">
        <v>1891</v>
      </c>
      <c r="O184" s="82">
        <v>760</v>
      </c>
      <c r="P184" s="111">
        <f t="shared" si="20"/>
        <v>0.40190375462718136</v>
      </c>
      <c r="Q184" s="85">
        <v>303</v>
      </c>
      <c r="R184" s="96">
        <v>188</v>
      </c>
      <c r="S184" s="91">
        <v>1962</v>
      </c>
      <c r="T184" s="115">
        <v>300</v>
      </c>
      <c r="U184" s="78">
        <f t="shared" si="21"/>
        <v>0.1529051987767584</v>
      </c>
      <c r="V184" s="85">
        <v>307</v>
      </c>
      <c r="W184" s="96">
        <v>193</v>
      </c>
      <c r="X184" s="93">
        <v>2010</v>
      </c>
      <c r="Y184" s="83">
        <v>0</v>
      </c>
      <c r="Z184" s="78">
        <f t="shared" si="22"/>
        <v>0</v>
      </c>
      <c r="AA184" s="85">
        <v>307</v>
      </c>
      <c r="AB184" s="96">
        <v>193</v>
      </c>
      <c r="AC184" s="89">
        <v>2074</v>
      </c>
      <c r="AD184" s="83">
        <v>200</v>
      </c>
      <c r="AE184" s="75">
        <f t="shared" si="23"/>
        <v>9.643201542912247E-2</v>
      </c>
      <c r="AF184" s="85">
        <v>304</v>
      </c>
      <c r="AG184" s="96">
        <v>189</v>
      </c>
      <c r="AH184" s="122">
        <f t="shared" si="24"/>
        <v>11538</v>
      </c>
      <c r="AI184" s="101">
        <f t="shared" si="25"/>
        <v>1420</v>
      </c>
      <c r="AJ184" s="97">
        <f t="shared" si="26"/>
        <v>0.12307158953024788</v>
      </c>
      <c r="AK184" s="85">
        <v>317</v>
      </c>
      <c r="AL184" s="96">
        <v>200</v>
      </c>
      <c r="AN184" s="54">
        <v>181</v>
      </c>
      <c r="AP184" s="30"/>
      <c r="AQ184" s="30"/>
      <c r="AR184" s="30"/>
      <c r="AS184" s="30"/>
      <c r="AT184" s="30"/>
      <c r="AU184" s="30"/>
      <c r="AV184" s="30"/>
      <c r="AW184" s="30"/>
      <c r="AX184" s="30"/>
    </row>
    <row r="185" spans="1:50" ht="15.75" customHeight="1" x14ac:dyDescent="0.2">
      <c r="A185" s="85">
        <v>16</v>
      </c>
      <c r="B185" s="80" t="s">
        <v>2703</v>
      </c>
      <c r="C185" s="79" t="s">
        <v>2524</v>
      </c>
      <c r="D185" s="77">
        <v>2738</v>
      </c>
      <c r="E185" s="76">
        <v>140426</v>
      </c>
      <c r="F185" s="97">
        <f t="shared" si="19"/>
        <v>51.287801314828343</v>
      </c>
      <c r="G185" s="96">
        <v>70</v>
      </c>
      <c r="H185" s="96">
        <v>46</v>
      </c>
      <c r="I185" s="89">
        <v>2714</v>
      </c>
      <c r="J185" s="101">
        <v>183459</v>
      </c>
      <c r="K185" s="97">
        <f t="shared" si="28"/>
        <v>67.5972733971997</v>
      </c>
      <c r="L185" s="96">
        <v>48</v>
      </c>
      <c r="M185" s="96">
        <v>35</v>
      </c>
      <c r="N185" s="89">
        <v>2717</v>
      </c>
      <c r="O185" s="82">
        <v>172448</v>
      </c>
      <c r="P185" s="111">
        <f t="shared" si="20"/>
        <v>63.470003680529999</v>
      </c>
      <c r="Q185" s="96">
        <v>51</v>
      </c>
      <c r="R185" s="96">
        <v>38</v>
      </c>
      <c r="S185" s="91">
        <v>2711</v>
      </c>
      <c r="T185" s="115">
        <v>161980</v>
      </c>
      <c r="U185" s="78">
        <f t="shared" si="21"/>
        <v>59.749170047952788</v>
      </c>
      <c r="V185" s="96">
        <v>60</v>
      </c>
      <c r="W185" s="96">
        <v>46</v>
      </c>
      <c r="X185" s="93">
        <v>2727</v>
      </c>
      <c r="Y185" s="83">
        <v>172365</v>
      </c>
      <c r="Z185" s="78">
        <f t="shared" si="22"/>
        <v>63.206820682068205</v>
      </c>
      <c r="AA185" s="96">
        <v>66</v>
      </c>
      <c r="AB185" s="96">
        <v>49</v>
      </c>
      <c r="AC185" s="89">
        <v>2728</v>
      </c>
      <c r="AD185" s="83">
        <v>163893</v>
      </c>
      <c r="AE185" s="75">
        <f t="shared" si="23"/>
        <v>60.078079178885631</v>
      </c>
      <c r="AF185" s="96">
        <v>65</v>
      </c>
      <c r="AG185" s="96">
        <v>49</v>
      </c>
      <c r="AH185" s="122">
        <f t="shared" si="24"/>
        <v>16335</v>
      </c>
      <c r="AI185" s="101">
        <f t="shared" si="25"/>
        <v>994571</v>
      </c>
      <c r="AJ185" s="97">
        <f t="shared" si="26"/>
        <v>60.885889194980102</v>
      </c>
      <c r="AK185" s="96">
        <v>62</v>
      </c>
      <c r="AL185" s="96">
        <v>46</v>
      </c>
      <c r="AN185" s="54">
        <v>182</v>
      </c>
      <c r="AP185" s="30"/>
      <c r="AQ185" s="30"/>
      <c r="AR185" s="30"/>
      <c r="AS185" s="30"/>
      <c r="AT185" s="30"/>
      <c r="AU185" s="30"/>
      <c r="AV185" s="30"/>
      <c r="AW185" s="30"/>
      <c r="AX185" s="30"/>
    </row>
    <row r="186" spans="1:50" ht="15.75" customHeight="1" x14ac:dyDescent="0.2">
      <c r="A186" s="85">
        <v>16</v>
      </c>
      <c r="B186" s="80" t="s">
        <v>2740</v>
      </c>
      <c r="C186" s="79" t="s">
        <v>2510</v>
      </c>
      <c r="D186" s="77">
        <v>2622</v>
      </c>
      <c r="E186" s="76">
        <v>58217</v>
      </c>
      <c r="F186" s="97">
        <f t="shared" si="19"/>
        <v>22.203279938977879</v>
      </c>
      <c r="G186" s="96">
        <v>167</v>
      </c>
      <c r="H186" s="96">
        <v>106</v>
      </c>
      <c r="I186" s="89">
        <v>2630</v>
      </c>
      <c r="J186" s="101">
        <v>57268</v>
      </c>
      <c r="K186" s="97">
        <f t="shared" si="28"/>
        <v>21.774904942965779</v>
      </c>
      <c r="L186" s="96">
        <v>170</v>
      </c>
      <c r="M186" s="96">
        <v>107</v>
      </c>
      <c r="N186" s="89">
        <v>2587</v>
      </c>
      <c r="O186" s="82">
        <v>57149</v>
      </c>
      <c r="P186" s="111">
        <f t="shared" si="20"/>
        <v>22.090838809431773</v>
      </c>
      <c r="Q186" s="96">
        <v>174</v>
      </c>
      <c r="R186" s="96">
        <v>114</v>
      </c>
      <c r="S186" s="91">
        <v>2579</v>
      </c>
      <c r="T186" s="115">
        <v>56675</v>
      </c>
      <c r="U186" s="78">
        <f t="shared" si="21"/>
        <v>21.975571927103527</v>
      </c>
      <c r="V186" s="96">
        <v>177</v>
      </c>
      <c r="W186" s="96">
        <v>113</v>
      </c>
      <c r="X186" s="93">
        <v>2563</v>
      </c>
      <c r="Y186" s="83">
        <v>56200</v>
      </c>
      <c r="Z186" s="78">
        <f t="shared" si="22"/>
        <v>21.927428794381584</v>
      </c>
      <c r="AA186" s="96">
        <v>186</v>
      </c>
      <c r="AB186" s="96">
        <v>118</v>
      </c>
      <c r="AC186" s="89">
        <v>2559</v>
      </c>
      <c r="AD186" s="83">
        <v>55726</v>
      </c>
      <c r="AE186" s="75">
        <f t="shared" si="23"/>
        <v>21.776475185619383</v>
      </c>
      <c r="AF186" s="96">
        <v>187</v>
      </c>
      <c r="AG186" s="96">
        <v>119</v>
      </c>
      <c r="AH186" s="122">
        <f t="shared" si="24"/>
        <v>15540</v>
      </c>
      <c r="AI186" s="101">
        <f t="shared" si="25"/>
        <v>341235</v>
      </c>
      <c r="AJ186" s="97">
        <f t="shared" si="26"/>
        <v>21.958494208494209</v>
      </c>
      <c r="AK186" s="96">
        <v>182</v>
      </c>
      <c r="AL186" s="96">
        <v>117</v>
      </c>
      <c r="AN186" s="54">
        <v>183</v>
      </c>
      <c r="AP186" s="30"/>
      <c r="AQ186" s="30"/>
      <c r="AR186" s="30"/>
      <c r="AS186" s="30"/>
      <c r="AT186" s="30"/>
      <c r="AU186" s="30"/>
      <c r="AV186" s="30"/>
      <c r="AW186" s="30"/>
      <c r="AX186" s="30"/>
    </row>
    <row r="187" spans="1:50" ht="15.75" customHeight="1" x14ac:dyDescent="0.2">
      <c r="A187" s="85">
        <v>16</v>
      </c>
      <c r="B187" s="80" t="s">
        <v>42</v>
      </c>
      <c r="C187" s="79" t="s">
        <v>2484</v>
      </c>
      <c r="D187" s="77">
        <v>3262</v>
      </c>
      <c r="E187" s="80">
        <v>0</v>
      </c>
      <c r="F187" s="97">
        <f t="shared" si="19"/>
        <v>0</v>
      </c>
      <c r="G187" s="85">
        <v>309</v>
      </c>
      <c r="H187" s="96">
        <v>191</v>
      </c>
      <c r="I187" s="89">
        <v>3233</v>
      </c>
      <c r="J187" s="101">
        <v>0</v>
      </c>
      <c r="K187" s="97">
        <f t="shared" si="28"/>
        <v>0</v>
      </c>
      <c r="L187" s="85">
        <v>306</v>
      </c>
      <c r="M187" s="96">
        <v>190</v>
      </c>
      <c r="N187" s="89">
        <v>2838</v>
      </c>
      <c r="O187" s="82">
        <v>0</v>
      </c>
      <c r="P187" s="111">
        <f t="shared" si="20"/>
        <v>0</v>
      </c>
      <c r="Q187" s="85">
        <v>307</v>
      </c>
      <c r="R187" s="96">
        <v>191</v>
      </c>
      <c r="S187" s="91">
        <v>2469</v>
      </c>
      <c r="T187" s="115">
        <v>0</v>
      </c>
      <c r="U187" s="78">
        <f t="shared" si="21"/>
        <v>0</v>
      </c>
      <c r="V187" s="85">
        <v>309</v>
      </c>
      <c r="W187" s="96">
        <v>195</v>
      </c>
      <c r="X187" s="93">
        <v>2500</v>
      </c>
      <c r="Y187" s="83">
        <v>0</v>
      </c>
      <c r="Z187" s="78">
        <f t="shared" si="22"/>
        <v>0</v>
      </c>
      <c r="AA187" s="85">
        <v>307</v>
      </c>
      <c r="AB187" s="96">
        <v>193</v>
      </c>
      <c r="AC187" s="89">
        <v>2234</v>
      </c>
      <c r="AD187" s="83">
        <v>0</v>
      </c>
      <c r="AE187" s="75">
        <f t="shared" si="23"/>
        <v>0</v>
      </c>
      <c r="AF187" s="85">
        <v>309</v>
      </c>
      <c r="AG187" s="96">
        <v>194</v>
      </c>
      <c r="AH187" s="122">
        <f t="shared" si="24"/>
        <v>16536</v>
      </c>
      <c r="AI187" s="101">
        <f t="shared" si="25"/>
        <v>0</v>
      </c>
      <c r="AJ187" s="97">
        <f t="shared" si="26"/>
        <v>0</v>
      </c>
      <c r="AK187" s="96">
        <v>320</v>
      </c>
      <c r="AL187" s="96">
        <v>203</v>
      </c>
      <c r="AN187" s="54">
        <v>184</v>
      </c>
      <c r="AP187" s="30"/>
      <c r="AQ187" s="30"/>
      <c r="AR187" s="30"/>
      <c r="AS187" s="30"/>
      <c r="AT187" s="30"/>
      <c r="AU187" s="30"/>
      <c r="AV187" s="30"/>
      <c r="AW187" s="30"/>
      <c r="AX187" s="30"/>
    </row>
    <row r="188" spans="1:50" ht="15.75" customHeight="1" x14ac:dyDescent="0.2">
      <c r="A188" s="85">
        <v>16</v>
      </c>
      <c r="B188" s="80" t="s">
        <v>42</v>
      </c>
      <c r="C188" s="79" t="s">
        <v>2485</v>
      </c>
      <c r="D188" s="77">
        <v>3336</v>
      </c>
      <c r="E188" s="80">
        <v>0</v>
      </c>
      <c r="F188" s="97">
        <f t="shared" si="19"/>
        <v>0</v>
      </c>
      <c r="G188" s="85">
        <v>309</v>
      </c>
      <c r="H188" s="96">
        <v>191</v>
      </c>
      <c r="I188" s="89">
        <v>3362</v>
      </c>
      <c r="J188" s="101">
        <v>0</v>
      </c>
      <c r="K188" s="97">
        <f t="shared" si="28"/>
        <v>0</v>
      </c>
      <c r="L188" s="85">
        <v>306</v>
      </c>
      <c r="M188" s="96">
        <v>190</v>
      </c>
      <c r="N188" s="89">
        <v>3374</v>
      </c>
      <c r="O188" s="82">
        <v>0</v>
      </c>
      <c r="P188" s="111">
        <f t="shared" si="20"/>
        <v>0</v>
      </c>
      <c r="Q188" s="85">
        <v>307</v>
      </c>
      <c r="R188" s="96">
        <v>191</v>
      </c>
      <c r="S188" s="91">
        <v>3385</v>
      </c>
      <c r="T188" s="115">
        <v>0</v>
      </c>
      <c r="U188" s="78">
        <f t="shared" si="21"/>
        <v>0</v>
      </c>
      <c r="V188" s="85">
        <v>309</v>
      </c>
      <c r="W188" s="96">
        <v>195</v>
      </c>
      <c r="X188" s="93">
        <v>3364</v>
      </c>
      <c r="Y188" s="83">
        <v>0</v>
      </c>
      <c r="Z188" s="78">
        <f t="shared" si="22"/>
        <v>0</v>
      </c>
      <c r="AA188" s="85">
        <v>307</v>
      </c>
      <c r="AB188" s="96">
        <v>193</v>
      </c>
      <c r="AC188" s="89">
        <v>3342</v>
      </c>
      <c r="AD188" s="83">
        <v>0</v>
      </c>
      <c r="AE188" s="75">
        <f t="shared" si="23"/>
        <v>0</v>
      </c>
      <c r="AF188" s="85">
        <v>309</v>
      </c>
      <c r="AG188" s="96">
        <v>194</v>
      </c>
      <c r="AH188" s="122">
        <f t="shared" si="24"/>
        <v>20163</v>
      </c>
      <c r="AI188" s="101">
        <f t="shared" si="25"/>
        <v>0</v>
      </c>
      <c r="AJ188" s="97">
        <f t="shared" si="26"/>
        <v>0</v>
      </c>
      <c r="AK188" s="96">
        <v>320</v>
      </c>
      <c r="AL188" s="96">
        <v>203</v>
      </c>
      <c r="AN188" s="54">
        <v>185</v>
      </c>
      <c r="AP188" s="30"/>
      <c r="AQ188" s="30"/>
      <c r="AR188" s="30"/>
      <c r="AS188" s="30"/>
      <c r="AT188" s="30"/>
      <c r="AU188" s="30"/>
      <c r="AV188" s="30"/>
      <c r="AW188" s="30"/>
      <c r="AX188" s="30"/>
    </row>
    <row r="189" spans="1:50" ht="15.75" customHeight="1" x14ac:dyDescent="0.2">
      <c r="A189" s="85">
        <v>16</v>
      </c>
      <c r="B189" s="80" t="s">
        <v>17</v>
      </c>
      <c r="C189" s="79" t="s">
        <v>2506</v>
      </c>
      <c r="D189" s="77">
        <v>2051</v>
      </c>
      <c r="E189" s="80">
        <v>0</v>
      </c>
      <c r="F189" s="97">
        <f t="shared" si="19"/>
        <v>0</v>
      </c>
      <c r="G189" s="85">
        <v>309</v>
      </c>
      <c r="H189" s="96">
        <v>191</v>
      </c>
      <c r="I189" s="89">
        <v>2105</v>
      </c>
      <c r="J189" s="101">
        <v>0</v>
      </c>
      <c r="K189" s="97">
        <f t="shared" si="28"/>
        <v>0</v>
      </c>
      <c r="L189" s="85">
        <v>306</v>
      </c>
      <c r="M189" s="96">
        <v>190</v>
      </c>
      <c r="N189" s="89">
        <v>2111</v>
      </c>
      <c r="O189" s="82">
        <v>0</v>
      </c>
      <c r="P189" s="111">
        <f t="shared" si="20"/>
        <v>0</v>
      </c>
      <c r="Q189" s="85">
        <v>307</v>
      </c>
      <c r="R189" s="96">
        <v>191</v>
      </c>
      <c r="S189" s="91">
        <v>2134</v>
      </c>
      <c r="T189" s="115">
        <v>0</v>
      </c>
      <c r="U189" s="78">
        <f t="shared" si="21"/>
        <v>0</v>
      </c>
      <c r="V189" s="85">
        <v>309</v>
      </c>
      <c r="W189" s="96">
        <v>195</v>
      </c>
      <c r="X189" s="93">
        <v>2147</v>
      </c>
      <c r="Y189" s="83">
        <v>0</v>
      </c>
      <c r="Z189" s="78">
        <f t="shared" si="22"/>
        <v>0</v>
      </c>
      <c r="AA189" s="85">
        <v>307</v>
      </c>
      <c r="AB189" s="96">
        <v>193</v>
      </c>
      <c r="AC189" s="89">
        <v>2153</v>
      </c>
      <c r="AD189" s="83">
        <v>0</v>
      </c>
      <c r="AE189" s="75">
        <f t="shared" si="23"/>
        <v>0</v>
      </c>
      <c r="AF189" s="85">
        <v>309</v>
      </c>
      <c r="AG189" s="96">
        <v>194</v>
      </c>
      <c r="AH189" s="122">
        <f t="shared" si="24"/>
        <v>12701</v>
      </c>
      <c r="AI189" s="101">
        <f t="shared" si="25"/>
        <v>0</v>
      </c>
      <c r="AJ189" s="97">
        <f t="shared" si="26"/>
        <v>0</v>
      </c>
      <c r="AK189" s="96">
        <v>320</v>
      </c>
      <c r="AL189" s="96">
        <v>203</v>
      </c>
      <c r="AN189" s="54">
        <v>186</v>
      </c>
      <c r="AP189" s="30"/>
      <c r="AQ189" s="30"/>
      <c r="AR189" s="30"/>
      <c r="AS189" s="30"/>
      <c r="AT189" s="30"/>
      <c r="AU189" s="30"/>
      <c r="AV189" s="30"/>
      <c r="AW189" s="30"/>
      <c r="AX189" s="30"/>
    </row>
    <row r="190" spans="1:50" ht="15.75" customHeight="1" x14ac:dyDescent="0.2">
      <c r="A190" s="85">
        <v>16</v>
      </c>
      <c r="B190" s="80" t="s">
        <v>69</v>
      </c>
      <c r="C190" s="79" t="s">
        <v>2482</v>
      </c>
      <c r="D190" s="77">
        <v>2425</v>
      </c>
      <c r="E190" s="80">
        <v>0</v>
      </c>
      <c r="F190" s="97">
        <f t="shared" si="19"/>
        <v>0</v>
      </c>
      <c r="G190" s="85">
        <v>309</v>
      </c>
      <c r="H190" s="96">
        <v>191</v>
      </c>
      <c r="I190" s="89">
        <v>2445</v>
      </c>
      <c r="J190" s="101">
        <v>0</v>
      </c>
      <c r="K190" s="97">
        <f t="shared" si="28"/>
        <v>0</v>
      </c>
      <c r="L190" s="85">
        <v>306</v>
      </c>
      <c r="M190" s="96">
        <v>190</v>
      </c>
      <c r="N190" s="89">
        <v>2506</v>
      </c>
      <c r="O190" s="82">
        <v>2171</v>
      </c>
      <c r="P190" s="111">
        <f t="shared" si="20"/>
        <v>0.86632083000798088</v>
      </c>
      <c r="Q190" s="85">
        <v>301</v>
      </c>
      <c r="R190" s="96">
        <v>186</v>
      </c>
      <c r="S190" s="91">
        <v>2533</v>
      </c>
      <c r="T190" s="115">
        <v>1973</v>
      </c>
      <c r="U190" s="78">
        <f t="shared" si="21"/>
        <v>0.77891827872088437</v>
      </c>
      <c r="V190" s="85">
        <v>301</v>
      </c>
      <c r="W190" s="96">
        <v>187</v>
      </c>
      <c r="X190" s="93">
        <v>2533</v>
      </c>
      <c r="Y190" s="83">
        <v>1965</v>
      </c>
      <c r="Z190" s="78">
        <f t="shared" si="22"/>
        <v>0.77575996841689698</v>
      </c>
      <c r="AA190" s="85">
        <v>301</v>
      </c>
      <c r="AB190" s="96">
        <v>187</v>
      </c>
      <c r="AC190" s="89">
        <v>2552</v>
      </c>
      <c r="AD190" s="83">
        <v>1421</v>
      </c>
      <c r="AE190" s="75">
        <f t="shared" si="23"/>
        <v>0.55681818181818177</v>
      </c>
      <c r="AF190" s="85">
        <v>299</v>
      </c>
      <c r="AG190" s="96">
        <v>185</v>
      </c>
      <c r="AH190" s="122">
        <f t="shared" si="24"/>
        <v>14994</v>
      </c>
      <c r="AI190" s="101">
        <f t="shared" si="25"/>
        <v>7530</v>
      </c>
      <c r="AJ190" s="97">
        <f t="shared" si="26"/>
        <v>0.50220088035214083</v>
      </c>
      <c r="AK190" s="85">
        <v>311</v>
      </c>
      <c r="AL190" s="96">
        <v>195</v>
      </c>
      <c r="AN190" s="54">
        <v>187</v>
      </c>
      <c r="AP190" s="30"/>
      <c r="AQ190" s="30"/>
      <c r="AR190" s="30"/>
      <c r="AS190" s="30"/>
      <c r="AT190" s="30"/>
      <c r="AU190" s="30"/>
      <c r="AV190" s="30"/>
      <c r="AW190" s="30"/>
      <c r="AX190" s="30"/>
    </row>
    <row r="191" spans="1:50" ht="15.75" customHeight="1" x14ac:dyDescent="0.2">
      <c r="A191" s="85">
        <v>16</v>
      </c>
      <c r="B191" s="80" t="s">
        <v>2708</v>
      </c>
      <c r="C191" s="79" t="s">
        <v>2477</v>
      </c>
      <c r="D191" s="77">
        <v>4132</v>
      </c>
      <c r="E191" s="76">
        <v>186338</v>
      </c>
      <c r="F191" s="97">
        <f t="shared" si="19"/>
        <v>45.096321393998061</v>
      </c>
      <c r="G191" s="96">
        <v>88</v>
      </c>
      <c r="H191" s="96">
        <v>61</v>
      </c>
      <c r="I191" s="89">
        <v>4209</v>
      </c>
      <c r="J191" s="101">
        <v>263996</v>
      </c>
      <c r="K191" s="97">
        <f t="shared" si="28"/>
        <v>62.721786647659776</v>
      </c>
      <c r="L191" s="96">
        <v>54</v>
      </c>
      <c r="M191" s="96">
        <v>38</v>
      </c>
      <c r="N191" s="89">
        <v>4223</v>
      </c>
      <c r="O191" s="82">
        <v>192641</v>
      </c>
      <c r="P191" s="111">
        <f t="shared" si="20"/>
        <v>45.617096850580154</v>
      </c>
      <c r="Q191" s="96">
        <v>80</v>
      </c>
      <c r="R191" s="96">
        <v>57</v>
      </c>
      <c r="S191" s="91">
        <v>4272</v>
      </c>
      <c r="T191" s="115">
        <v>189282</v>
      </c>
      <c r="U191" s="78">
        <f t="shared" si="21"/>
        <v>44.307584269662918</v>
      </c>
      <c r="V191" s="96">
        <v>95</v>
      </c>
      <c r="W191" s="96">
        <v>68</v>
      </c>
      <c r="X191" s="93">
        <v>4330</v>
      </c>
      <c r="Y191" s="83">
        <v>196177</v>
      </c>
      <c r="Z191" s="78">
        <f t="shared" si="22"/>
        <v>45.30646651270208</v>
      </c>
      <c r="AA191" s="96">
        <v>99</v>
      </c>
      <c r="AB191" s="96">
        <v>68</v>
      </c>
      <c r="AC191" s="89">
        <v>4374</v>
      </c>
      <c r="AD191" s="83">
        <v>190297</v>
      </c>
      <c r="AE191" s="75">
        <f t="shared" si="23"/>
        <v>43.506401463191587</v>
      </c>
      <c r="AF191" s="96">
        <v>104</v>
      </c>
      <c r="AG191" s="96">
        <v>72</v>
      </c>
      <c r="AH191" s="122">
        <f t="shared" si="24"/>
        <v>25540</v>
      </c>
      <c r="AI191" s="101">
        <f t="shared" si="25"/>
        <v>1218731</v>
      </c>
      <c r="AJ191" s="97">
        <f t="shared" si="26"/>
        <v>47.718519968676588</v>
      </c>
      <c r="AK191" s="96">
        <v>90</v>
      </c>
      <c r="AL191" s="96">
        <v>64</v>
      </c>
      <c r="AN191" s="54">
        <v>188</v>
      </c>
      <c r="AP191" s="30"/>
      <c r="AQ191" s="30"/>
      <c r="AR191" s="30"/>
      <c r="AS191" s="30"/>
      <c r="AT191" s="30"/>
      <c r="AU191" s="30"/>
      <c r="AV191" s="30"/>
      <c r="AW191" s="30"/>
      <c r="AX191" s="30"/>
    </row>
    <row r="192" spans="1:50" ht="15.75" customHeight="1" x14ac:dyDescent="0.2">
      <c r="A192" s="85">
        <v>16</v>
      </c>
      <c r="B192" s="80" t="s">
        <v>10</v>
      </c>
      <c r="C192" s="79" t="s">
        <v>2472</v>
      </c>
      <c r="D192" s="77">
        <v>2093</v>
      </c>
      <c r="E192" s="80">
        <v>0</v>
      </c>
      <c r="F192" s="97">
        <f t="shared" si="19"/>
        <v>0</v>
      </c>
      <c r="G192" s="85">
        <v>309</v>
      </c>
      <c r="H192" s="96">
        <v>191</v>
      </c>
      <c r="I192" s="89">
        <v>2102</v>
      </c>
      <c r="J192" s="101">
        <v>0</v>
      </c>
      <c r="K192" s="97">
        <f t="shared" si="28"/>
        <v>0</v>
      </c>
      <c r="L192" s="85">
        <v>306</v>
      </c>
      <c r="M192" s="96">
        <v>190</v>
      </c>
      <c r="N192" s="89">
        <v>2121</v>
      </c>
      <c r="O192" s="82">
        <v>4687</v>
      </c>
      <c r="P192" s="111">
        <f t="shared" si="20"/>
        <v>2.2098066949552098</v>
      </c>
      <c r="Q192" s="85">
        <v>284</v>
      </c>
      <c r="R192" s="96">
        <v>174</v>
      </c>
      <c r="S192" s="91">
        <v>2116</v>
      </c>
      <c r="T192" s="115">
        <v>2539</v>
      </c>
      <c r="U192" s="78">
        <f t="shared" si="21"/>
        <v>1.199905482041588</v>
      </c>
      <c r="V192" s="85">
        <v>297</v>
      </c>
      <c r="W192" s="96">
        <v>184</v>
      </c>
      <c r="X192" s="93">
        <v>2147</v>
      </c>
      <c r="Y192" s="83">
        <v>4808</v>
      </c>
      <c r="Z192" s="78">
        <f t="shared" si="22"/>
        <v>2.2394038192827201</v>
      </c>
      <c r="AA192" s="85">
        <v>294</v>
      </c>
      <c r="AB192" s="96">
        <v>180</v>
      </c>
      <c r="AC192" s="89">
        <v>2049</v>
      </c>
      <c r="AD192" s="83">
        <v>4654</v>
      </c>
      <c r="AE192" s="75">
        <f t="shared" si="23"/>
        <v>2.2713518789653491</v>
      </c>
      <c r="AF192" s="85">
        <v>291</v>
      </c>
      <c r="AG192" s="96">
        <v>178</v>
      </c>
      <c r="AH192" s="122">
        <f t="shared" si="24"/>
        <v>12628</v>
      </c>
      <c r="AI192" s="101">
        <f t="shared" si="25"/>
        <v>16688</v>
      </c>
      <c r="AJ192" s="97">
        <f t="shared" si="26"/>
        <v>1.3215077605321508</v>
      </c>
      <c r="AK192" s="85">
        <v>303</v>
      </c>
      <c r="AL192" s="96">
        <v>188</v>
      </c>
      <c r="AN192" s="54">
        <v>189</v>
      </c>
      <c r="AP192" s="30"/>
      <c r="AQ192" s="30"/>
      <c r="AR192" s="30"/>
      <c r="AS192" s="30"/>
      <c r="AT192" s="30"/>
      <c r="AU192" s="30"/>
      <c r="AV192" s="30"/>
      <c r="AW192" s="30"/>
      <c r="AX192" s="30"/>
    </row>
    <row r="193" spans="1:50" ht="15.75" customHeight="1" x14ac:dyDescent="0.2">
      <c r="A193" s="85">
        <v>16</v>
      </c>
      <c r="B193" s="80" t="s">
        <v>2749</v>
      </c>
      <c r="C193" s="79" t="s">
        <v>2496</v>
      </c>
      <c r="D193" s="77">
        <v>2018</v>
      </c>
      <c r="E193" s="76">
        <v>100399</v>
      </c>
      <c r="F193" s="97">
        <f t="shared" si="19"/>
        <v>49.75173439048563</v>
      </c>
      <c r="G193" s="96">
        <v>74</v>
      </c>
      <c r="H193" s="96">
        <v>49</v>
      </c>
      <c r="I193" s="89">
        <v>2035</v>
      </c>
      <c r="J193" s="101">
        <v>97581</v>
      </c>
      <c r="K193" s="97">
        <f t="shared" si="28"/>
        <v>47.951351351351349</v>
      </c>
      <c r="L193" s="96">
        <v>86</v>
      </c>
      <c r="M193" s="96">
        <v>60</v>
      </c>
      <c r="N193" s="89">
        <v>2053</v>
      </c>
      <c r="O193" s="82">
        <v>103273</v>
      </c>
      <c r="P193" s="111">
        <f t="shared" si="20"/>
        <v>50.303458353628834</v>
      </c>
      <c r="Q193" s="96">
        <v>74</v>
      </c>
      <c r="R193" s="96">
        <v>54</v>
      </c>
      <c r="S193" s="91">
        <v>2066</v>
      </c>
      <c r="T193" s="115">
        <v>101540</v>
      </c>
      <c r="U193" s="78">
        <f t="shared" si="21"/>
        <v>49.148112294288481</v>
      </c>
      <c r="V193" s="96">
        <v>85</v>
      </c>
      <c r="W193" s="96">
        <v>62</v>
      </c>
      <c r="X193" s="93">
        <v>2058</v>
      </c>
      <c r="Y193" s="83">
        <v>98676</v>
      </c>
      <c r="Z193" s="78">
        <f t="shared" si="22"/>
        <v>47.947521865889215</v>
      </c>
      <c r="AA193" s="96">
        <v>92</v>
      </c>
      <c r="AB193" s="96">
        <v>64</v>
      </c>
      <c r="AC193" s="89">
        <v>2131</v>
      </c>
      <c r="AD193" s="83">
        <v>97022</v>
      </c>
      <c r="AE193" s="75">
        <f t="shared" si="23"/>
        <v>45.528859690286254</v>
      </c>
      <c r="AF193" s="96">
        <v>100</v>
      </c>
      <c r="AG193" s="96">
        <v>70</v>
      </c>
      <c r="AH193" s="122">
        <f t="shared" si="24"/>
        <v>12361</v>
      </c>
      <c r="AI193" s="101">
        <f t="shared" si="25"/>
        <v>598491</v>
      </c>
      <c r="AJ193" s="97">
        <f t="shared" si="26"/>
        <v>48.417684653345198</v>
      </c>
      <c r="AK193" s="96">
        <v>89</v>
      </c>
      <c r="AL193" s="96">
        <v>63</v>
      </c>
      <c r="AN193" s="54">
        <v>190</v>
      </c>
      <c r="AP193" s="30"/>
      <c r="AQ193" s="30"/>
      <c r="AR193" s="30"/>
      <c r="AS193" s="30"/>
      <c r="AT193" s="30"/>
      <c r="AU193" s="30"/>
      <c r="AV193" s="30"/>
      <c r="AW193" s="30"/>
      <c r="AX193" s="30"/>
    </row>
    <row r="194" spans="1:50" ht="15.75" customHeight="1" x14ac:dyDescent="0.2">
      <c r="A194" s="85">
        <v>16</v>
      </c>
      <c r="B194" s="80" t="s">
        <v>2740</v>
      </c>
      <c r="C194" s="79" t="s">
        <v>2511</v>
      </c>
      <c r="D194" s="77">
        <v>2031</v>
      </c>
      <c r="E194" s="80">
        <v>0</v>
      </c>
      <c r="F194" s="97">
        <f t="shared" si="19"/>
        <v>0</v>
      </c>
      <c r="G194" s="85">
        <v>309</v>
      </c>
      <c r="H194" s="96">
        <v>191</v>
      </c>
      <c r="I194" s="89">
        <v>2048</v>
      </c>
      <c r="J194" s="101">
        <v>0</v>
      </c>
      <c r="K194" s="97">
        <f t="shared" si="28"/>
        <v>0</v>
      </c>
      <c r="L194" s="85">
        <v>306</v>
      </c>
      <c r="M194" s="96">
        <v>190</v>
      </c>
      <c r="N194" s="89">
        <v>2083</v>
      </c>
      <c r="O194" s="82">
        <v>0</v>
      </c>
      <c r="P194" s="111">
        <f t="shared" si="20"/>
        <v>0</v>
      </c>
      <c r="Q194" s="85">
        <v>307</v>
      </c>
      <c r="R194" s="96">
        <v>191</v>
      </c>
      <c r="S194" s="91">
        <v>2101</v>
      </c>
      <c r="T194" s="115">
        <v>0</v>
      </c>
      <c r="U194" s="78">
        <f t="shared" si="21"/>
        <v>0</v>
      </c>
      <c r="V194" s="85">
        <v>309</v>
      </c>
      <c r="W194" s="96">
        <v>195</v>
      </c>
      <c r="X194" s="93">
        <v>2114</v>
      </c>
      <c r="Y194" s="83">
        <v>0</v>
      </c>
      <c r="Z194" s="78">
        <f t="shared" si="22"/>
        <v>0</v>
      </c>
      <c r="AA194" s="85">
        <v>307</v>
      </c>
      <c r="AB194" s="96">
        <v>193</v>
      </c>
      <c r="AC194" s="89">
        <v>2140</v>
      </c>
      <c r="AD194" s="83">
        <v>0</v>
      </c>
      <c r="AE194" s="75">
        <f t="shared" si="23"/>
        <v>0</v>
      </c>
      <c r="AF194" s="85">
        <v>309</v>
      </c>
      <c r="AG194" s="96">
        <v>194</v>
      </c>
      <c r="AH194" s="122">
        <f t="shared" si="24"/>
        <v>12517</v>
      </c>
      <c r="AI194" s="101">
        <f t="shared" si="25"/>
        <v>0</v>
      </c>
      <c r="AJ194" s="97">
        <f t="shared" si="26"/>
        <v>0</v>
      </c>
      <c r="AK194" s="96">
        <v>320</v>
      </c>
      <c r="AL194" s="96">
        <v>203</v>
      </c>
      <c r="AN194" s="54">
        <v>191</v>
      </c>
      <c r="AP194" s="30"/>
      <c r="AQ194" s="30"/>
      <c r="AR194" s="30"/>
      <c r="AS194" s="30"/>
      <c r="AT194" s="30"/>
      <c r="AU194" s="30"/>
      <c r="AV194" s="30"/>
      <c r="AW194" s="30"/>
      <c r="AX194" s="30"/>
    </row>
    <row r="195" spans="1:50" ht="15.75" customHeight="1" x14ac:dyDescent="0.2">
      <c r="A195" s="85">
        <v>16</v>
      </c>
      <c r="B195" s="80" t="s">
        <v>447</v>
      </c>
      <c r="C195" s="79" t="s">
        <v>2488</v>
      </c>
      <c r="D195" s="77">
        <v>2109</v>
      </c>
      <c r="E195" s="76">
        <v>40858</v>
      </c>
      <c r="F195" s="97">
        <f t="shared" si="19"/>
        <v>19.373162636320529</v>
      </c>
      <c r="G195" s="96">
        <v>183</v>
      </c>
      <c r="H195" s="96">
        <v>114</v>
      </c>
      <c r="I195" s="89">
        <v>2148</v>
      </c>
      <c r="J195" s="101">
        <v>62046</v>
      </c>
      <c r="K195" s="97">
        <f t="shared" si="28"/>
        <v>28.885474860335197</v>
      </c>
      <c r="L195" s="96">
        <v>142</v>
      </c>
      <c r="M195" s="96">
        <v>92</v>
      </c>
      <c r="N195" s="89">
        <v>2242</v>
      </c>
      <c r="O195" s="82">
        <v>53652</v>
      </c>
      <c r="P195" s="111">
        <f t="shared" si="20"/>
        <v>23.93041926851026</v>
      </c>
      <c r="Q195" s="96">
        <v>162</v>
      </c>
      <c r="R195" s="96">
        <v>105</v>
      </c>
      <c r="S195" s="91">
        <v>2277</v>
      </c>
      <c r="T195" s="115">
        <v>45293</v>
      </c>
      <c r="U195" s="78">
        <f t="shared" si="21"/>
        <v>19.891523935002194</v>
      </c>
      <c r="V195" s="96">
        <v>189</v>
      </c>
      <c r="W195" s="96">
        <v>119</v>
      </c>
      <c r="X195" s="93">
        <v>2284</v>
      </c>
      <c r="Y195" s="83">
        <v>30836</v>
      </c>
      <c r="Z195" s="78">
        <f t="shared" si="22"/>
        <v>13.500875656742556</v>
      </c>
      <c r="AA195" s="85">
        <v>230</v>
      </c>
      <c r="AB195" s="96">
        <v>142</v>
      </c>
      <c r="AC195" s="89">
        <v>2273</v>
      </c>
      <c r="AD195" s="83">
        <v>27971</v>
      </c>
      <c r="AE195" s="75">
        <f t="shared" si="23"/>
        <v>12.305763308402991</v>
      </c>
      <c r="AF195" s="85">
        <v>235</v>
      </c>
      <c r="AG195" s="96">
        <v>144</v>
      </c>
      <c r="AH195" s="122">
        <f t="shared" si="24"/>
        <v>13333</v>
      </c>
      <c r="AI195" s="101">
        <f t="shared" si="25"/>
        <v>260656</v>
      </c>
      <c r="AJ195" s="97">
        <f t="shared" si="26"/>
        <v>19.549688742218557</v>
      </c>
      <c r="AK195" s="96">
        <v>198</v>
      </c>
      <c r="AL195" s="96">
        <v>126</v>
      </c>
      <c r="AN195" s="54">
        <v>192</v>
      </c>
      <c r="AP195" s="30"/>
      <c r="AQ195" s="30"/>
      <c r="AR195" s="30"/>
      <c r="AS195" s="30"/>
      <c r="AT195" s="30"/>
      <c r="AU195" s="30"/>
      <c r="AV195" s="30"/>
      <c r="AW195" s="30"/>
      <c r="AX195" s="30"/>
    </row>
    <row r="196" spans="1:50" ht="15.75" customHeight="1" x14ac:dyDescent="0.2">
      <c r="A196" s="85">
        <v>16</v>
      </c>
      <c r="B196" s="80" t="s">
        <v>118</v>
      </c>
      <c r="C196" s="79" t="s">
        <v>2470</v>
      </c>
      <c r="D196" s="77">
        <v>2138</v>
      </c>
      <c r="E196" s="80">
        <v>0</v>
      </c>
      <c r="F196" s="97">
        <f t="shared" ref="F196:F221" si="29">E196/D196</f>
        <v>0</v>
      </c>
      <c r="G196" s="85">
        <v>309</v>
      </c>
      <c r="H196" s="96">
        <v>191</v>
      </c>
      <c r="I196" s="89">
        <v>2233</v>
      </c>
      <c r="J196" s="101">
        <v>0</v>
      </c>
      <c r="K196" s="97">
        <f t="shared" si="28"/>
        <v>0</v>
      </c>
      <c r="L196" s="85">
        <v>306</v>
      </c>
      <c r="M196" s="96">
        <v>190</v>
      </c>
      <c r="N196" s="89">
        <v>2307</v>
      </c>
      <c r="O196" s="82">
        <v>0</v>
      </c>
      <c r="P196" s="111">
        <f t="shared" ref="P196:P221" si="30">O196/N196</f>
        <v>0</v>
      </c>
      <c r="Q196" s="85">
        <v>307</v>
      </c>
      <c r="R196" s="96">
        <v>191</v>
      </c>
      <c r="S196" s="91">
        <v>2378</v>
      </c>
      <c r="T196" s="115">
        <v>0</v>
      </c>
      <c r="U196" s="78">
        <f t="shared" ref="U196:U221" si="31">T196/S196</f>
        <v>0</v>
      </c>
      <c r="V196" s="85">
        <v>309</v>
      </c>
      <c r="W196" s="96">
        <v>195</v>
      </c>
      <c r="X196" s="93">
        <v>2399</v>
      </c>
      <c r="Y196" s="83">
        <v>0</v>
      </c>
      <c r="Z196" s="78">
        <f t="shared" ref="Z196:Z221" si="32">Y196/X196</f>
        <v>0</v>
      </c>
      <c r="AA196" s="85">
        <v>307</v>
      </c>
      <c r="AB196" s="96">
        <v>193</v>
      </c>
      <c r="AC196" s="89">
        <v>2414</v>
      </c>
      <c r="AD196" s="83">
        <v>0</v>
      </c>
      <c r="AE196" s="75">
        <f t="shared" ref="AE196:AE221" si="33">AD196/AC196</f>
        <v>0</v>
      </c>
      <c r="AF196" s="85">
        <v>309</v>
      </c>
      <c r="AG196" s="96">
        <v>194</v>
      </c>
      <c r="AH196" s="122">
        <f t="shared" ref="AH196:AH221" si="34">D196+I196+N196+S196+X196+AC196</f>
        <v>13869</v>
      </c>
      <c r="AI196" s="101">
        <f t="shared" ref="AI196:AI221" si="35">E196+J196+O196+T196+Y196+AD196</f>
        <v>0</v>
      </c>
      <c r="AJ196" s="97">
        <f t="shared" ref="AJ196:AJ221" si="36">AI196/AH196</f>
        <v>0</v>
      </c>
      <c r="AK196" s="96">
        <v>320</v>
      </c>
      <c r="AL196" s="96">
        <v>203</v>
      </c>
      <c r="AN196" s="54">
        <v>193</v>
      </c>
      <c r="AP196" s="30"/>
      <c r="AQ196" s="30"/>
      <c r="AR196" s="30"/>
      <c r="AS196" s="30"/>
      <c r="AT196" s="30"/>
      <c r="AU196" s="30"/>
      <c r="AV196" s="30"/>
      <c r="AW196" s="30"/>
      <c r="AX196" s="30"/>
    </row>
    <row r="197" spans="1:50" ht="15.75" customHeight="1" x14ac:dyDescent="0.2">
      <c r="A197" s="85">
        <v>16</v>
      </c>
      <c r="B197" s="80" t="s">
        <v>17</v>
      </c>
      <c r="C197" s="79" t="s">
        <v>2507</v>
      </c>
      <c r="D197" s="77">
        <v>4204</v>
      </c>
      <c r="E197" s="80">
        <v>0</v>
      </c>
      <c r="F197" s="97">
        <f t="shared" si="29"/>
        <v>0</v>
      </c>
      <c r="G197" s="85">
        <v>309</v>
      </c>
      <c r="H197" s="96">
        <v>191</v>
      </c>
      <c r="I197" s="89">
        <v>4442</v>
      </c>
      <c r="J197" s="101">
        <v>0</v>
      </c>
      <c r="K197" s="97">
        <f t="shared" si="28"/>
        <v>0</v>
      </c>
      <c r="L197" s="85">
        <v>306</v>
      </c>
      <c r="M197" s="96">
        <v>190</v>
      </c>
      <c r="N197" s="89">
        <v>4708</v>
      </c>
      <c r="O197" s="82">
        <v>0</v>
      </c>
      <c r="P197" s="111">
        <f t="shared" si="30"/>
        <v>0</v>
      </c>
      <c r="Q197" s="85">
        <v>307</v>
      </c>
      <c r="R197" s="96">
        <v>191</v>
      </c>
      <c r="S197" s="91">
        <v>4992</v>
      </c>
      <c r="T197" s="115">
        <v>0</v>
      </c>
      <c r="U197" s="78">
        <f t="shared" si="31"/>
        <v>0</v>
      </c>
      <c r="V197" s="85">
        <v>309</v>
      </c>
      <c r="W197" s="96">
        <v>195</v>
      </c>
      <c r="X197" s="93">
        <v>5239</v>
      </c>
      <c r="Y197" s="83">
        <v>0</v>
      </c>
      <c r="Z197" s="78">
        <f t="shared" si="32"/>
        <v>0</v>
      </c>
      <c r="AA197" s="85">
        <v>307</v>
      </c>
      <c r="AB197" s="96">
        <v>193</v>
      </c>
      <c r="AC197" s="89">
        <v>5567</v>
      </c>
      <c r="AD197" s="83">
        <v>0</v>
      </c>
      <c r="AE197" s="75">
        <f t="shared" si="33"/>
        <v>0</v>
      </c>
      <c r="AF197" s="85">
        <v>309</v>
      </c>
      <c r="AG197" s="96">
        <v>194</v>
      </c>
      <c r="AH197" s="122">
        <f t="shared" si="34"/>
        <v>29152</v>
      </c>
      <c r="AI197" s="101">
        <f t="shared" si="35"/>
        <v>0</v>
      </c>
      <c r="AJ197" s="97">
        <f t="shared" si="36"/>
        <v>0</v>
      </c>
      <c r="AK197" s="96">
        <v>320</v>
      </c>
      <c r="AL197" s="96">
        <v>203</v>
      </c>
      <c r="AN197" s="54">
        <v>194</v>
      </c>
      <c r="AP197" s="30"/>
      <c r="AQ197" s="30"/>
      <c r="AR197" s="30"/>
      <c r="AS197" s="30"/>
      <c r="AT197" s="30"/>
      <c r="AU197" s="30"/>
      <c r="AV197" s="30"/>
      <c r="AW197" s="30"/>
      <c r="AX197" s="30"/>
    </row>
    <row r="198" spans="1:50" s="80" customFormat="1" ht="15.75" customHeight="1" x14ac:dyDescent="0.15">
      <c r="A198" s="85">
        <v>16</v>
      </c>
      <c r="B198" s="80" t="s">
        <v>2703</v>
      </c>
      <c r="C198" s="79" t="s">
        <v>2525</v>
      </c>
      <c r="D198" s="77">
        <v>2155</v>
      </c>
      <c r="E198" s="76">
        <v>39446</v>
      </c>
      <c r="F198" s="97">
        <f t="shared" si="29"/>
        <v>18.304408352668215</v>
      </c>
      <c r="G198" s="96">
        <v>186</v>
      </c>
      <c r="H198" s="96">
        <v>115</v>
      </c>
      <c r="I198" s="89">
        <v>2145</v>
      </c>
      <c r="J198" s="101">
        <v>38167</v>
      </c>
      <c r="K198" s="97">
        <f t="shared" si="28"/>
        <v>17.793473193473194</v>
      </c>
      <c r="L198" s="96">
        <v>193</v>
      </c>
      <c r="M198" s="96">
        <v>122</v>
      </c>
      <c r="N198" s="89">
        <v>2138</v>
      </c>
      <c r="O198" s="82">
        <v>36270</v>
      </c>
      <c r="P198" s="111">
        <f t="shared" si="30"/>
        <v>16.964452759588401</v>
      </c>
      <c r="Q198" s="96">
        <v>198</v>
      </c>
      <c r="R198" s="96">
        <v>121</v>
      </c>
      <c r="S198" s="91">
        <v>2140</v>
      </c>
      <c r="T198" s="115">
        <v>37720</v>
      </c>
      <c r="U198" s="78">
        <f t="shared" si="31"/>
        <v>17.626168224299064</v>
      </c>
      <c r="V198" s="96">
        <v>203</v>
      </c>
      <c r="W198" s="96">
        <v>128</v>
      </c>
      <c r="X198" s="93">
        <v>2141</v>
      </c>
      <c r="Y198" s="83">
        <v>38199</v>
      </c>
      <c r="Z198" s="78">
        <f t="shared" si="32"/>
        <v>17.841662774404483</v>
      </c>
      <c r="AA198" s="96">
        <v>211</v>
      </c>
      <c r="AB198" s="96">
        <v>134</v>
      </c>
      <c r="AC198" s="89">
        <v>2138</v>
      </c>
      <c r="AD198" s="83">
        <v>44755</v>
      </c>
      <c r="AE198" s="75">
        <f t="shared" si="33"/>
        <v>20.933115060804489</v>
      </c>
      <c r="AF198" s="96">
        <v>191</v>
      </c>
      <c r="AG198" s="96">
        <v>122</v>
      </c>
      <c r="AH198" s="122">
        <f t="shared" si="34"/>
        <v>12857</v>
      </c>
      <c r="AI198" s="101">
        <f t="shared" si="35"/>
        <v>234557</v>
      </c>
      <c r="AJ198" s="97">
        <f t="shared" si="36"/>
        <v>18.243524928054757</v>
      </c>
      <c r="AK198" s="96">
        <v>207</v>
      </c>
      <c r="AL198" s="96">
        <v>127</v>
      </c>
      <c r="AM198" s="30"/>
      <c r="AN198" s="54">
        <v>195</v>
      </c>
    </row>
    <row r="199" spans="1:50" ht="15.75" customHeight="1" x14ac:dyDescent="0.2">
      <c r="A199" s="85">
        <v>16</v>
      </c>
      <c r="B199" s="80" t="s">
        <v>101</v>
      </c>
      <c r="C199" s="79" t="s">
        <v>2491</v>
      </c>
      <c r="D199" s="77">
        <v>6160</v>
      </c>
      <c r="E199" s="76">
        <v>12354</v>
      </c>
      <c r="F199" s="97">
        <f t="shared" si="29"/>
        <v>2.0055194805194807</v>
      </c>
      <c r="G199" s="85">
        <v>286</v>
      </c>
      <c r="H199" s="96">
        <v>173</v>
      </c>
      <c r="I199" s="89">
        <v>6187</v>
      </c>
      <c r="J199" s="101">
        <v>12354</v>
      </c>
      <c r="K199" s="97">
        <f t="shared" si="28"/>
        <v>1.9967674155487312</v>
      </c>
      <c r="L199" s="85">
        <v>287</v>
      </c>
      <c r="M199" s="96">
        <v>175</v>
      </c>
      <c r="N199" s="89">
        <v>6176</v>
      </c>
      <c r="O199" s="82">
        <v>12413</v>
      </c>
      <c r="P199" s="111">
        <f t="shared" si="30"/>
        <v>2.0098769430051813</v>
      </c>
      <c r="Q199" s="85">
        <v>286</v>
      </c>
      <c r="R199" s="96">
        <v>175</v>
      </c>
      <c r="S199" s="91">
        <v>6175</v>
      </c>
      <c r="T199" s="115">
        <v>122519</v>
      </c>
      <c r="U199" s="78">
        <f t="shared" si="31"/>
        <v>19.841133603238866</v>
      </c>
      <c r="V199" s="96">
        <v>190</v>
      </c>
      <c r="W199" s="96">
        <v>120</v>
      </c>
      <c r="X199" s="93">
        <v>5818</v>
      </c>
      <c r="Y199" s="83">
        <v>104043</v>
      </c>
      <c r="Z199" s="78">
        <f t="shared" si="32"/>
        <v>17.88294946717085</v>
      </c>
      <c r="AA199" s="96">
        <v>210</v>
      </c>
      <c r="AB199" s="96">
        <v>133</v>
      </c>
      <c r="AC199" s="89">
        <v>5782</v>
      </c>
      <c r="AD199" s="83">
        <v>174389</v>
      </c>
      <c r="AE199" s="75">
        <f t="shared" si="33"/>
        <v>30.16067104808025</v>
      </c>
      <c r="AF199" s="96">
        <v>156</v>
      </c>
      <c r="AG199" s="96">
        <v>97</v>
      </c>
      <c r="AH199" s="122">
        <f t="shared" si="34"/>
        <v>36298</v>
      </c>
      <c r="AI199" s="101">
        <f t="shared" si="35"/>
        <v>438072</v>
      </c>
      <c r="AJ199" s="97">
        <f t="shared" si="36"/>
        <v>12.068764119235219</v>
      </c>
      <c r="AK199" s="85">
        <v>238</v>
      </c>
      <c r="AL199" s="96">
        <v>145</v>
      </c>
      <c r="AN199" s="54">
        <v>196</v>
      </c>
      <c r="AP199" s="30"/>
      <c r="AQ199" s="30"/>
      <c r="AR199" s="30"/>
      <c r="AS199" s="30"/>
      <c r="AT199" s="30"/>
      <c r="AU199" s="30"/>
      <c r="AV199" s="30"/>
      <c r="AW199" s="30"/>
      <c r="AX199" s="30"/>
    </row>
    <row r="200" spans="1:50" ht="15.75" customHeight="1" x14ac:dyDescent="0.2">
      <c r="A200" s="85">
        <v>16</v>
      </c>
      <c r="B200" s="80" t="s">
        <v>2703</v>
      </c>
      <c r="C200" s="79" t="s">
        <v>2526</v>
      </c>
      <c r="D200" s="77">
        <v>2119</v>
      </c>
      <c r="E200" s="76">
        <v>54790</v>
      </c>
      <c r="F200" s="97">
        <f t="shared" si="29"/>
        <v>25.856536101934875</v>
      </c>
      <c r="G200" s="96">
        <v>152</v>
      </c>
      <c r="H200" s="96">
        <v>99</v>
      </c>
      <c r="I200" s="89">
        <v>2121</v>
      </c>
      <c r="J200" s="101">
        <v>57314</v>
      </c>
      <c r="K200" s="97">
        <f t="shared" si="28"/>
        <v>27.022159358793022</v>
      </c>
      <c r="L200" s="96">
        <v>150</v>
      </c>
      <c r="M200" s="96">
        <v>99</v>
      </c>
      <c r="N200" s="89">
        <v>2109</v>
      </c>
      <c r="O200" s="82">
        <v>63587</v>
      </c>
      <c r="P200" s="111">
        <f t="shared" si="30"/>
        <v>30.150308202939783</v>
      </c>
      <c r="Q200" s="96">
        <v>133</v>
      </c>
      <c r="R200" s="96">
        <v>85</v>
      </c>
      <c r="S200" s="91">
        <v>2108</v>
      </c>
      <c r="T200" s="115">
        <v>63927</v>
      </c>
      <c r="U200" s="78">
        <f t="shared" si="31"/>
        <v>30.325901328273243</v>
      </c>
      <c r="V200" s="96">
        <v>139</v>
      </c>
      <c r="W200" s="96">
        <v>91</v>
      </c>
      <c r="X200" s="93">
        <v>2100</v>
      </c>
      <c r="Y200" s="83">
        <v>63574</v>
      </c>
      <c r="Z200" s="78">
        <f t="shared" si="32"/>
        <v>30.273333333333333</v>
      </c>
      <c r="AA200" s="96">
        <v>149</v>
      </c>
      <c r="AB200" s="96">
        <v>96</v>
      </c>
      <c r="AC200" s="89">
        <v>2076</v>
      </c>
      <c r="AD200" s="83">
        <v>73426</v>
      </c>
      <c r="AE200" s="75">
        <f t="shared" si="33"/>
        <v>35.368978805394988</v>
      </c>
      <c r="AF200" s="96">
        <v>133</v>
      </c>
      <c r="AG200" s="96">
        <v>87</v>
      </c>
      <c r="AH200" s="122">
        <f t="shared" si="34"/>
        <v>12633</v>
      </c>
      <c r="AI200" s="101">
        <f t="shared" si="35"/>
        <v>376618</v>
      </c>
      <c r="AJ200" s="97">
        <f t="shared" si="36"/>
        <v>29.812237789915301</v>
      </c>
      <c r="AK200" s="96">
        <v>154</v>
      </c>
      <c r="AL200" s="96">
        <v>99</v>
      </c>
      <c r="AN200" s="54">
        <v>197</v>
      </c>
      <c r="AP200" s="30"/>
      <c r="AQ200" s="30"/>
      <c r="AR200" s="30"/>
      <c r="AS200" s="30"/>
      <c r="AT200" s="30"/>
      <c r="AU200" s="30"/>
      <c r="AV200" s="30"/>
      <c r="AW200" s="30"/>
      <c r="AX200" s="30"/>
    </row>
    <row r="201" spans="1:50" ht="15.75" customHeight="1" x14ac:dyDescent="0.2">
      <c r="A201" s="85">
        <v>16</v>
      </c>
      <c r="B201" s="80" t="s">
        <v>2703</v>
      </c>
      <c r="C201" s="79" t="s">
        <v>2527</v>
      </c>
      <c r="D201" s="77">
        <v>4174</v>
      </c>
      <c r="E201" s="76">
        <v>2811</v>
      </c>
      <c r="F201" s="97">
        <f t="shared" si="29"/>
        <v>0.6734547196933397</v>
      </c>
      <c r="G201" s="85">
        <v>298</v>
      </c>
      <c r="H201" s="96">
        <v>182</v>
      </c>
      <c r="I201" s="89">
        <v>4143</v>
      </c>
      <c r="J201" s="101">
        <v>2668</v>
      </c>
      <c r="K201" s="97">
        <f t="shared" si="28"/>
        <v>0.64397779386917697</v>
      </c>
      <c r="L201" s="85">
        <v>303</v>
      </c>
      <c r="M201" s="96">
        <v>188</v>
      </c>
      <c r="N201" s="89">
        <v>3612</v>
      </c>
      <c r="O201" s="82">
        <v>26030</v>
      </c>
      <c r="P201" s="111">
        <f t="shared" si="30"/>
        <v>7.2065337763012183</v>
      </c>
      <c r="Q201" s="85">
        <v>253</v>
      </c>
      <c r="R201" s="96">
        <v>151</v>
      </c>
      <c r="S201" s="91">
        <v>3594</v>
      </c>
      <c r="T201" s="115">
        <v>0</v>
      </c>
      <c r="U201" s="78">
        <f t="shared" si="31"/>
        <v>0</v>
      </c>
      <c r="V201" s="85">
        <v>309</v>
      </c>
      <c r="W201" s="96">
        <v>195</v>
      </c>
      <c r="X201" s="93">
        <v>3579</v>
      </c>
      <c r="Y201" s="83">
        <v>1291</v>
      </c>
      <c r="Z201" s="78">
        <f t="shared" si="32"/>
        <v>0.36071528359877059</v>
      </c>
      <c r="AA201" s="85">
        <v>305</v>
      </c>
      <c r="AB201" s="96">
        <v>191</v>
      </c>
      <c r="AC201" s="89">
        <v>3558</v>
      </c>
      <c r="AD201" s="83">
        <v>0</v>
      </c>
      <c r="AE201" s="75">
        <f t="shared" si="33"/>
        <v>0</v>
      </c>
      <c r="AF201" s="85">
        <v>309</v>
      </c>
      <c r="AG201" s="96">
        <v>194</v>
      </c>
      <c r="AH201" s="122">
        <f t="shared" si="34"/>
        <v>22660</v>
      </c>
      <c r="AI201" s="101">
        <f t="shared" si="35"/>
        <v>32800</v>
      </c>
      <c r="AJ201" s="97">
        <f t="shared" si="36"/>
        <v>1.4474845542806707</v>
      </c>
      <c r="AK201" s="85">
        <v>301</v>
      </c>
      <c r="AL201" s="96">
        <v>186</v>
      </c>
      <c r="AN201" s="54">
        <v>198</v>
      </c>
      <c r="AP201" s="30"/>
      <c r="AQ201" s="30"/>
      <c r="AR201" s="30"/>
      <c r="AS201" s="30"/>
      <c r="AT201" s="30"/>
      <c r="AU201" s="30"/>
      <c r="AV201" s="30"/>
      <c r="AW201" s="30"/>
      <c r="AX201" s="30"/>
    </row>
    <row r="202" spans="1:50" ht="15.75" customHeight="1" x14ac:dyDescent="0.2">
      <c r="A202" s="85">
        <v>16</v>
      </c>
      <c r="B202" s="80" t="s">
        <v>2736</v>
      </c>
      <c r="C202" s="79" t="s">
        <v>2487</v>
      </c>
      <c r="D202" s="77">
        <v>3069</v>
      </c>
      <c r="E202" s="76">
        <v>36952</v>
      </c>
      <c r="F202" s="97">
        <f t="shared" si="29"/>
        <v>12.04040404040404</v>
      </c>
      <c r="G202" s="96">
        <v>222</v>
      </c>
      <c r="H202" s="96">
        <v>133</v>
      </c>
      <c r="I202" s="89">
        <v>3129</v>
      </c>
      <c r="J202" s="101">
        <v>66419</v>
      </c>
      <c r="K202" s="97">
        <f t="shared" si="28"/>
        <v>21.226909555768618</v>
      </c>
      <c r="L202" s="96">
        <v>175</v>
      </c>
      <c r="M202" s="96">
        <v>112</v>
      </c>
      <c r="N202" s="89">
        <v>3129</v>
      </c>
      <c r="O202" s="82">
        <v>90680</v>
      </c>
      <c r="P202" s="111">
        <f t="shared" si="30"/>
        <v>28.980504953659317</v>
      </c>
      <c r="Q202" s="96">
        <v>138</v>
      </c>
      <c r="R202" s="96">
        <v>88</v>
      </c>
      <c r="S202" s="91">
        <v>3132</v>
      </c>
      <c r="T202" s="115">
        <v>99801</v>
      </c>
      <c r="U202" s="78">
        <f t="shared" si="31"/>
        <v>31.864942528735632</v>
      </c>
      <c r="V202" s="96">
        <v>133</v>
      </c>
      <c r="W202" s="96">
        <v>88</v>
      </c>
      <c r="X202" s="93">
        <v>3141</v>
      </c>
      <c r="Y202" s="83">
        <v>89417</v>
      </c>
      <c r="Z202" s="78">
        <f t="shared" si="32"/>
        <v>28.467685450493473</v>
      </c>
      <c r="AA202" s="96">
        <v>157</v>
      </c>
      <c r="AB202" s="96">
        <v>102</v>
      </c>
      <c r="AC202" s="89">
        <v>3133</v>
      </c>
      <c r="AD202" s="83">
        <v>67079</v>
      </c>
      <c r="AE202" s="75">
        <f t="shared" si="33"/>
        <v>21.41046919885094</v>
      </c>
      <c r="AF202" s="96">
        <v>189</v>
      </c>
      <c r="AG202" s="96">
        <v>120</v>
      </c>
      <c r="AH202" s="122">
        <f t="shared" si="34"/>
        <v>18733</v>
      </c>
      <c r="AI202" s="101">
        <f t="shared" si="35"/>
        <v>450348</v>
      </c>
      <c r="AJ202" s="97">
        <f t="shared" si="36"/>
        <v>24.040356589974909</v>
      </c>
      <c r="AK202" s="96">
        <v>176</v>
      </c>
      <c r="AL202" s="96">
        <v>112</v>
      </c>
      <c r="AN202" s="54">
        <v>199</v>
      </c>
      <c r="AP202" s="30"/>
      <c r="AQ202" s="30"/>
      <c r="AR202" s="30"/>
      <c r="AS202" s="30"/>
      <c r="AT202" s="30"/>
      <c r="AU202" s="30"/>
      <c r="AV202" s="30"/>
      <c r="AW202" s="30"/>
      <c r="AX202" s="30"/>
    </row>
    <row r="203" spans="1:50" ht="15.75" customHeight="1" x14ac:dyDescent="0.2">
      <c r="A203" s="85">
        <v>16</v>
      </c>
      <c r="B203" s="80" t="s">
        <v>27</v>
      </c>
      <c r="C203" s="79" t="s">
        <v>2461</v>
      </c>
      <c r="D203" s="77">
        <v>3753</v>
      </c>
      <c r="E203" s="76">
        <v>15996</v>
      </c>
      <c r="F203" s="97">
        <f t="shared" si="29"/>
        <v>4.262190247801759</v>
      </c>
      <c r="G203" s="85">
        <v>264</v>
      </c>
      <c r="H203" s="96">
        <v>156</v>
      </c>
      <c r="I203" s="89">
        <v>3816</v>
      </c>
      <c r="J203" s="101">
        <v>17665</v>
      </c>
      <c r="K203" s="97">
        <f t="shared" si="28"/>
        <v>4.6291928721174003</v>
      </c>
      <c r="L203" s="85">
        <v>265</v>
      </c>
      <c r="M203" s="96">
        <v>160</v>
      </c>
      <c r="N203" s="89">
        <v>3872</v>
      </c>
      <c r="O203" s="82">
        <v>14243</v>
      </c>
      <c r="P203" s="111">
        <f t="shared" si="30"/>
        <v>3.678460743801653</v>
      </c>
      <c r="Q203" s="85">
        <v>272</v>
      </c>
      <c r="R203" s="96">
        <v>166</v>
      </c>
      <c r="S203" s="91">
        <v>3970</v>
      </c>
      <c r="T203" s="115">
        <v>34140</v>
      </c>
      <c r="U203" s="78">
        <f t="shared" si="31"/>
        <v>8.5994962216624682</v>
      </c>
      <c r="V203" s="85">
        <v>251</v>
      </c>
      <c r="W203" s="96">
        <v>151</v>
      </c>
      <c r="X203" s="98">
        <v>4009</v>
      </c>
      <c r="Y203" s="83">
        <v>39194</v>
      </c>
      <c r="Z203" s="78">
        <f t="shared" si="32"/>
        <v>9.7765028685457729</v>
      </c>
      <c r="AA203" s="85">
        <v>252</v>
      </c>
      <c r="AB203" s="96">
        <v>153</v>
      </c>
      <c r="AC203" s="89">
        <v>4295</v>
      </c>
      <c r="AD203" s="83">
        <v>35392</v>
      </c>
      <c r="AE203" s="75">
        <f t="shared" si="33"/>
        <v>8.2402793946449364</v>
      </c>
      <c r="AF203" s="85">
        <v>259</v>
      </c>
      <c r="AG203" s="96">
        <v>156</v>
      </c>
      <c r="AH203" s="122">
        <f t="shared" si="34"/>
        <v>23715</v>
      </c>
      <c r="AI203" s="101">
        <f t="shared" si="35"/>
        <v>156630</v>
      </c>
      <c r="AJ203" s="97">
        <f t="shared" si="36"/>
        <v>6.6046805819101833</v>
      </c>
      <c r="AK203" s="85">
        <v>268</v>
      </c>
      <c r="AL203" s="96">
        <v>160</v>
      </c>
      <c r="AN203" s="54">
        <v>200</v>
      </c>
      <c r="AP203" s="30"/>
      <c r="AQ203" s="30"/>
      <c r="AR203" s="30"/>
      <c r="AS203" s="30"/>
      <c r="AT203" s="30"/>
      <c r="AU203" s="30"/>
      <c r="AV203" s="30"/>
      <c r="AW203" s="30"/>
      <c r="AX203" s="30"/>
    </row>
    <row r="204" spans="1:50" ht="15.75" customHeight="1" x14ac:dyDescent="0.2">
      <c r="A204" s="85">
        <v>16</v>
      </c>
      <c r="B204" s="80" t="s">
        <v>101</v>
      </c>
      <c r="C204" s="79" t="s">
        <v>2492</v>
      </c>
      <c r="D204" s="77">
        <v>4098</v>
      </c>
      <c r="E204" s="76">
        <v>8599</v>
      </c>
      <c r="F204" s="97">
        <f t="shared" si="29"/>
        <v>2.0983406539775502</v>
      </c>
      <c r="G204" s="85">
        <v>284</v>
      </c>
      <c r="H204" s="96">
        <v>171</v>
      </c>
      <c r="I204" s="89">
        <v>4158</v>
      </c>
      <c r="J204" s="101">
        <v>8171</v>
      </c>
      <c r="K204" s="97">
        <f t="shared" si="28"/>
        <v>1.9651274651274651</v>
      </c>
      <c r="L204" s="85">
        <v>289</v>
      </c>
      <c r="M204" s="96">
        <v>177</v>
      </c>
      <c r="N204" s="89">
        <v>3920</v>
      </c>
      <c r="O204" s="82">
        <v>380</v>
      </c>
      <c r="P204" s="111">
        <f t="shared" si="30"/>
        <v>9.6938775510204078E-2</v>
      </c>
      <c r="Q204" s="85">
        <v>306</v>
      </c>
      <c r="R204" s="96">
        <v>190</v>
      </c>
      <c r="S204" s="91">
        <v>4097</v>
      </c>
      <c r="T204" s="115">
        <v>0</v>
      </c>
      <c r="U204" s="78">
        <f t="shared" si="31"/>
        <v>0</v>
      </c>
      <c r="V204" s="85">
        <v>309</v>
      </c>
      <c r="W204" s="96">
        <v>195</v>
      </c>
      <c r="X204" s="93">
        <v>4194</v>
      </c>
      <c r="Y204" s="83">
        <v>0</v>
      </c>
      <c r="Z204" s="78">
        <f t="shared" si="32"/>
        <v>0</v>
      </c>
      <c r="AA204" s="85">
        <v>307</v>
      </c>
      <c r="AB204" s="96">
        <v>193</v>
      </c>
      <c r="AC204" s="89">
        <v>2406</v>
      </c>
      <c r="AD204" s="83">
        <v>0</v>
      </c>
      <c r="AE204" s="75">
        <f t="shared" si="33"/>
        <v>0</v>
      </c>
      <c r="AF204" s="85">
        <v>309</v>
      </c>
      <c r="AG204" s="96">
        <v>194</v>
      </c>
      <c r="AH204" s="122">
        <f t="shared" si="34"/>
        <v>22873</v>
      </c>
      <c r="AI204" s="101">
        <f t="shared" si="35"/>
        <v>17150</v>
      </c>
      <c r="AJ204" s="97">
        <f t="shared" si="36"/>
        <v>0.74979233156997338</v>
      </c>
      <c r="AK204" s="85">
        <v>307</v>
      </c>
      <c r="AL204" s="96">
        <v>192</v>
      </c>
      <c r="AN204" s="54">
        <v>201</v>
      </c>
      <c r="AP204" s="30"/>
      <c r="AQ204" s="30"/>
      <c r="AR204" s="30"/>
      <c r="AS204" s="30"/>
      <c r="AT204" s="30"/>
      <c r="AU204" s="30"/>
      <c r="AV204" s="30"/>
      <c r="AW204" s="30"/>
      <c r="AX204" s="30"/>
    </row>
    <row r="205" spans="1:50" ht="15.75" customHeight="1" x14ac:dyDescent="0.2">
      <c r="A205" s="85">
        <v>16</v>
      </c>
      <c r="B205" s="80" t="s">
        <v>17</v>
      </c>
      <c r="C205" s="79" t="s">
        <v>2508</v>
      </c>
      <c r="D205" s="77">
        <v>2336</v>
      </c>
      <c r="E205" s="80">
        <v>0</v>
      </c>
      <c r="F205" s="97">
        <f t="shared" si="29"/>
        <v>0</v>
      </c>
      <c r="G205" s="85">
        <v>309</v>
      </c>
      <c r="H205" s="96">
        <v>191</v>
      </c>
      <c r="I205" s="89">
        <v>2349</v>
      </c>
      <c r="J205" s="101">
        <v>0</v>
      </c>
      <c r="K205" s="97">
        <f t="shared" si="28"/>
        <v>0</v>
      </c>
      <c r="L205" s="85">
        <v>306</v>
      </c>
      <c r="M205" s="96">
        <v>190</v>
      </c>
      <c r="N205" s="89">
        <v>2380</v>
      </c>
      <c r="O205" s="82">
        <v>0</v>
      </c>
      <c r="P205" s="111">
        <f t="shared" si="30"/>
        <v>0</v>
      </c>
      <c r="Q205" s="85">
        <v>307</v>
      </c>
      <c r="R205" s="96">
        <v>191</v>
      </c>
      <c r="S205" s="91">
        <v>2391</v>
      </c>
      <c r="T205" s="115">
        <v>0</v>
      </c>
      <c r="U205" s="78">
        <f t="shared" si="31"/>
        <v>0</v>
      </c>
      <c r="V205" s="85">
        <v>309</v>
      </c>
      <c r="W205" s="96">
        <v>195</v>
      </c>
      <c r="X205" s="93">
        <v>2402</v>
      </c>
      <c r="Y205" s="83">
        <v>0</v>
      </c>
      <c r="Z205" s="78">
        <f t="shared" si="32"/>
        <v>0</v>
      </c>
      <c r="AA205" s="85">
        <v>307</v>
      </c>
      <c r="AB205" s="96">
        <v>193</v>
      </c>
      <c r="AC205" s="89">
        <v>3536</v>
      </c>
      <c r="AD205" s="83">
        <v>0</v>
      </c>
      <c r="AE205" s="75">
        <f t="shared" si="33"/>
        <v>0</v>
      </c>
      <c r="AF205" s="85">
        <v>309</v>
      </c>
      <c r="AG205" s="96">
        <v>194</v>
      </c>
      <c r="AH205" s="122">
        <f t="shared" si="34"/>
        <v>15394</v>
      </c>
      <c r="AI205" s="101">
        <f t="shared" si="35"/>
        <v>0</v>
      </c>
      <c r="AJ205" s="97">
        <f t="shared" si="36"/>
        <v>0</v>
      </c>
      <c r="AK205" s="96">
        <v>320</v>
      </c>
      <c r="AL205" s="96">
        <v>203</v>
      </c>
      <c r="AN205" s="54">
        <v>202</v>
      </c>
      <c r="AP205" s="30"/>
      <c r="AQ205" s="30"/>
      <c r="AR205" s="30"/>
      <c r="AS205" s="30"/>
      <c r="AT205" s="30"/>
      <c r="AU205" s="30"/>
      <c r="AV205" s="30"/>
      <c r="AW205" s="30"/>
      <c r="AX205" s="30"/>
    </row>
    <row r="206" spans="1:50" ht="15.75" customHeight="1" x14ac:dyDescent="0.2">
      <c r="A206" s="85">
        <v>16</v>
      </c>
      <c r="B206" s="80" t="s">
        <v>17</v>
      </c>
      <c r="C206" s="79" t="s">
        <v>2503</v>
      </c>
      <c r="D206" s="77">
        <v>2854</v>
      </c>
      <c r="E206" s="80">
        <v>0</v>
      </c>
      <c r="F206" s="97">
        <f t="shared" si="29"/>
        <v>0</v>
      </c>
      <c r="G206" s="85">
        <v>309</v>
      </c>
      <c r="H206" s="96">
        <v>191</v>
      </c>
      <c r="I206" s="89">
        <v>3032</v>
      </c>
      <c r="J206" s="101">
        <v>0</v>
      </c>
      <c r="K206" s="97">
        <f t="shared" si="28"/>
        <v>0</v>
      </c>
      <c r="L206" s="85">
        <v>306</v>
      </c>
      <c r="M206" s="96">
        <v>190</v>
      </c>
      <c r="N206" s="89">
        <v>3153</v>
      </c>
      <c r="O206" s="82">
        <v>0</v>
      </c>
      <c r="P206" s="111">
        <f t="shared" si="30"/>
        <v>0</v>
      </c>
      <c r="Q206" s="85">
        <v>307</v>
      </c>
      <c r="R206" s="96">
        <v>191</v>
      </c>
      <c r="S206" s="91">
        <v>3279</v>
      </c>
      <c r="T206" s="115">
        <v>0</v>
      </c>
      <c r="U206" s="78">
        <f t="shared" si="31"/>
        <v>0</v>
      </c>
      <c r="V206" s="85">
        <v>309</v>
      </c>
      <c r="W206" s="96">
        <v>195</v>
      </c>
      <c r="X206" s="93">
        <v>3416</v>
      </c>
      <c r="Y206" s="83">
        <v>0</v>
      </c>
      <c r="Z206" s="78">
        <f t="shared" si="32"/>
        <v>0</v>
      </c>
      <c r="AA206" s="85">
        <v>307</v>
      </c>
      <c r="AB206" s="96">
        <v>193</v>
      </c>
      <c r="AC206" s="89">
        <v>2560</v>
      </c>
      <c r="AD206" s="83">
        <v>0</v>
      </c>
      <c r="AE206" s="75">
        <f t="shared" si="33"/>
        <v>0</v>
      </c>
      <c r="AF206" s="85">
        <v>309</v>
      </c>
      <c r="AG206" s="96">
        <v>194</v>
      </c>
      <c r="AH206" s="122">
        <f t="shared" si="34"/>
        <v>18294</v>
      </c>
      <c r="AI206" s="101">
        <f t="shared" si="35"/>
        <v>0</v>
      </c>
      <c r="AJ206" s="97">
        <f t="shared" si="36"/>
        <v>0</v>
      </c>
      <c r="AK206" s="96">
        <v>320</v>
      </c>
      <c r="AL206" s="96">
        <v>203</v>
      </c>
      <c r="AM206" s="80"/>
      <c r="AN206" s="54">
        <v>203</v>
      </c>
      <c r="AP206" s="30"/>
      <c r="AQ206" s="30"/>
      <c r="AR206" s="30"/>
      <c r="AS206" s="30"/>
      <c r="AT206" s="30"/>
      <c r="AU206" s="30"/>
      <c r="AV206" s="30"/>
      <c r="AW206" s="30"/>
      <c r="AX206" s="30"/>
    </row>
    <row r="207" spans="1:50" ht="15.75" customHeight="1" x14ac:dyDescent="0.2">
      <c r="A207" s="85">
        <v>16</v>
      </c>
      <c r="B207" s="80" t="s">
        <v>2734</v>
      </c>
      <c r="C207" s="79" t="s">
        <v>2494</v>
      </c>
      <c r="D207" s="77">
        <v>2463</v>
      </c>
      <c r="E207" s="76">
        <v>179759</v>
      </c>
      <c r="F207" s="97">
        <f t="shared" si="29"/>
        <v>72.983759642712144</v>
      </c>
      <c r="G207" s="96">
        <v>37</v>
      </c>
      <c r="H207" s="96">
        <v>23</v>
      </c>
      <c r="I207" s="81">
        <v>2522</v>
      </c>
      <c r="J207" s="101">
        <v>173964</v>
      </c>
      <c r="K207" s="97">
        <f t="shared" si="28"/>
        <v>68.978588421887395</v>
      </c>
      <c r="L207" s="96">
        <v>44</v>
      </c>
      <c r="M207" s="96">
        <v>31</v>
      </c>
      <c r="N207" s="81">
        <v>2544</v>
      </c>
      <c r="O207" s="82">
        <v>166408</v>
      </c>
      <c r="P207" s="111">
        <f t="shared" si="30"/>
        <v>65.411949685534594</v>
      </c>
      <c r="Q207" s="96">
        <v>45</v>
      </c>
      <c r="R207" s="96">
        <v>33</v>
      </c>
      <c r="S207" s="81">
        <v>2546</v>
      </c>
      <c r="T207" s="116">
        <v>157942</v>
      </c>
      <c r="U207" s="78">
        <f t="shared" si="31"/>
        <v>62.035349567949723</v>
      </c>
      <c r="V207" s="96">
        <v>50</v>
      </c>
      <c r="W207" s="96">
        <v>38</v>
      </c>
      <c r="X207" s="84">
        <v>2550</v>
      </c>
      <c r="Y207" s="83">
        <v>143214</v>
      </c>
      <c r="Z207" s="78">
        <f t="shared" si="32"/>
        <v>56.162352941176472</v>
      </c>
      <c r="AA207" s="96">
        <v>75</v>
      </c>
      <c r="AB207" s="96">
        <v>56</v>
      </c>
      <c r="AC207" s="81">
        <v>2689</v>
      </c>
      <c r="AD207" s="83">
        <v>145739</v>
      </c>
      <c r="AE207" s="75">
        <f t="shared" si="33"/>
        <v>54.198214949795464</v>
      </c>
      <c r="AF207" s="96">
        <v>78</v>
      </c>
      <c r="AG207" s="96">
        <v>57</v>
      </c>
      <c r="AH207" s="101">
        <f t="shared" si="34"/>
        <v>15314</v>
      </c>
      <c r="AI207" s="101">
        <f t="shared" si="35"/>
        <v>967026</v>
      </c>
      <c r="AJ207" s="97">
        <f t="shared" si="36"/>
        <v>63.146532584563147</v>
      </c>
      <c r="AK207" s="96">
        <v>54</v>
      </c>
      <c r="AL207" s="96">
        <v>41</v>
      </c>
      <c r="AN207" s="54">
        <v>204</v>
      </c>
      <c r="AP207" s="30"/>
      <c r="AQ207" s="30"/>
      <c r="AR207" s="30"/>
      <c r="AS207" s="30"/>
      <c r="AT207" s="30"/>
      <c r="AU207" s="30"/>
      <c r="AV207" s="30"/>
      <c r="AW207" s="30"/>
      <c r="AX207" s="30"/>
    </row>
    <row r="208" spans="1:50" ht="15.75" customHeight="1" x14ac:dyDescent="0.2">
      <c r="A208" s="85">
        <v>16</v>
      </c>
      <c r="B208" s="80" t="s">
        <v>61</v>
      </c>
      <c r="C208" s="79" t="s">
        <v>2489</v>
      </c>
      <c r="D208" s="77">
        <v>2598</v>
      </c>
      <c r="E208" s="76">
        <v>4810</v>
      </c>
      <c r="F208" s="97">
        <f t="shared" si="29"/>
        <v>1.8514241724403386</v>
      </c>
      <c r="G208" s="85">
        <v>287</v>
      </c>
      <c r="H208" s="96">
        <v>174</v>
      </c>
      <c r="I208" s="89">
        <v>2651</v>
      </c>
      <c r="J208" s="101">
        <v>4133</v>
      </c>
      <c r="K208" s="97">
        <f t="shared" si="28"/>
        <v>1.5590343266691815</v>
      </c>
      <c r="L208" s="85">
        <v>293</v>
      </c>
      <c r="M208" s="96">
        <v>181</v>
      </c>
      <c r="N208" s="89">
        <v>2706</v>
      </c>
      <c r="O208" s="82">
        <v>3470</v>
      </c>
      <c r="P208" s="111">
        <f t="shared" si="30"/>
        <v>1.2823355506282335</v>
      </c>
      <c r="Q208" s="85">
        <v>297</v>
      </c>
      <c r="R208" s="96">
        <v>184</v>
      </c>
      <c r="S208" s="91">
        <v>2720</v>
      </c>
      <c r="T208" s="115">
        <v>3463</v>
      </c>
      <c r="U208" s="78">
        <f t="shared" si="31"/>
        <v>1.2731617647058824</v>
      </c>
      <c r="V208" s="85">
        <v>296</v>
      </c>
      <c r="W208" s="96">
        <v>183</v>
      </c>
      <c r="X208" s="93">
        <v>2714</v>
      </c>
      <c r="Y208" s="83">
        <v>3290</v>
      </c>
      <c r="Z208" s="78">
        <f t="shared" si="32"/>
        <v>1.2122328666175386</v>
      </c>
      <c r="AA208" s="85">
        <v>300</v>
      </c>
      <c r="AB208" s="96">
        <v>186</v>
      </c>
      <c r="AC208" s="89">
        <v>2228</v>
      </c>
      <c r="AD208" s="83">
        <v>20737</v>
      </c>
      <c r="AE208" s="75">
        <f t="shared" si="33"/>
        <v>9.3074506283662473</v>
      </c>
      <c r="AF208" s="85">
        <v>253</v>
      </c>
      <c r="AG208" s="96">
        <v>154</v>
      </c>
      <c r="AH208" s="122">
        <f t="shared" si="34"/>
        <v>15617</v>
      </c>
      <c r="AI208" s="101">
        <f t="shared" si="35"/>
        <v>39903</v>
      </c>
      <c r="AJ208" s="97">
        <f t="shared" si="36"/>
        <v>2.55510021130819</v>
      </c>
      <c r="AK208" s="85">
        <v>292</v>
      </c>
      <c r="AL208" s="96">
        <v>178</v>
      </c>
      <c r="AM208" s="80"/>
      <c r="AN208" s="54">
        <v>205</v>
      </c>
      <c r="AP208" s="30"/>
      <c r="AQ208" s="30"/>
      <c r="AR208" s="30"/>
      <c r="AS208" s="30"/>
      <c r="AT208" s="30"/>
      <c r="AU208" s="30"/>
      <c r="AV208" s="30"/>
      <c r="AW208" s="30"/>
      <c r="AX208" s="30"/>
    </row>
    <row r="209" spans="1:50" ht="15.75" customHeight="1" x14ac:dyDescent="0.2">
      <c r="A209" s="85">
        <v>16</v>
      </c>
      <c r="B209" s="80" t="s">
        <v>2740</v>
      </c>
      <c r="C209" s="79" t="s">
        <v>2512</v>
      </c>
      <c r="D209" s="77">
        <v>2365</v>
      </c>
      <c r="E209" s="76">
        <v>26017</v>
      </c>
      <c r="F209" s="97">
        <f t="shared" si="29"/>
        <v>11.000845665961945</v>
      </c>
      <c r="G209" s="85">
        <v>227</v>
      </c>
      <c r="H209" s="96">
        <v>137</v>
      </c>
      <c r="I209" s="81">
        <v>2388</v>
      </c>
      <c r="J209" s="101">
        <v>26640</v>
      </c>
      <c r="K209" s="97">
        <f t="shared" ref="K209:K221" si="37">J209/I209</f>
        <v>11.155778894472363</v>
      </c>
      <c r="L209" s="85">
        <v>229</v>
      </c>
      <c r="M209" s="96">
        <v>138</v>
      </c>
      <c r="N209" s="81">
        <v>2405</v>
      </c>
      <c r="O209" s="82">
        <v>26203</v>
      </c>
      <c r="P209" s="111">
        <f t="shared" si="30"/>
        <v>10.895218295218296</v>
      </c>
      <c r="Q209" s="85">
        <v>234</v>
      </c>
      <c r="R209" s="96">
        <v>141</v>
      </c>
      <c r="S209" s="81">
        <v>2428</v>
      </c>
      <c r="T209" s="116">
        <v>27184</v>
      </c>
      <c r="U209" s="78">
        <f t="shared" si="31"/>
        <v>11.196046128500823</v>
      </c>
      <c r="V209" s="85">
        <v>236</v>
      </c>
      <c r="W209" s="96">
        <v>142</v>
      </c>
      <c r="X209" s="80">
        <v>2450</v>
      </c>
      <c r="Y209" s="83">
        <v>28269</v>
      </c>
      <c r="Z209" s="78">
        <f t="shared" si="32"/>
        <v>11.538367346938776</v>
      </c>
      <c r="AA209" s="85">
        <v>240</v>
      </c>
      <c r="AB209" s="96">
        <v>147</v>
      </c>
      <c r="AC209" s="81">
        <v>4257</v>
      </c>
      <c r="AD209" s="83">
        <v>28385</v>
      </c>
      <c r="AE209" s="75">
        <f t="shared" si="33"/>
        <v>6.6678412027249241</v>
      </c>
      <c r="AF209" s="85">
        <v>268</v>
      </c>
      <c r="AG209" s="96">
        <v>161</v>
      </c>
      <c r="AH209" s="101">
        <f t="shared" si="34"/>
        <v>16293</v>
      </c>
      <c r="AI209" s="101">
        <f t="shared" si="35"/>
        <v>162698</v>
      </c>
      <c r="AJ209" s="97">
        <f t="shared" si="36"/>
        <v>9.9857607561529491</v>
      </c>
      <c r="AK209" s="85">
        <v>252</v>
      </c>
      <c r="AL209" s="96">
        <v>152</v>
      </c>
      <c r="AN209" s="54">
        <v>206</v>
      </c>
      <c r="AP209" s="30"/>
      <c r="AQ209" s="30"/>
      <c r="AR209" s="30"/>
      <c r="AS209" s="30"/>
      <c r="AT209" s="30"/>
      <c r="AU209" s="30"/>
      <c r="AV209" s="30"/>
      <c r="AW209" s="30"/>
      <c r="AX209" s="30"/>
    </row>
    <row r="210" spans="1:50" ht="15.75" customHeight="1" x14ac:dyDescent="0.2">
      <c r="A210" s="85">
        <v>16</v>
      </c>
      <c r="B210" s="80" t="s">
        <v>101</v>
      </c>
      <c r="C210" s="79" t="s">
        <v>2493</v>
      </c>
      <c r="D210" s="77">
        <v>4163</v>
      </c>
      <c r="E210" s="80">
        <v>0</v>
      </c>
      <c r="F210" s="97">
        <f t="shared" si="29"/>
        <v>0</v>
      </c>
      <c r="G210" s="85">
        <v>309</v>
      </c>
      <c r="H210" s="96">
        <v>191</v>
      </c>
      <c r="I210" s="89">
        <v>4190</v>
      </c>
      <c r="J210" s="101">
        <v>0</v>
      </c>
      <c r="K210" s="97">
        <f t="shared" si="37"/>
        <v>0</v>
      </c>
      <c r="L210" s="85">
        <v>306</v>
      </c>
      <c r="M210" s="96">
        <v>190</v>
      </c>
      <c r="N210" s="89">
        <v>4180</v>
      </c>
      <c r="O210" s="82">
        <v>0</v>
      </c>
      <c r="P210" s="111">
        <f t="shared" si="30"/>
        <v>0</v>
      </c>
      <c r="Q210" s="85">
        <v>307</v>
      </c>
      <c r="R210" s="96">
        <v>191</v>
      </c>
      <c r="S210" s="91">
        <v>4222</v>
      </c>
      <c r="T210" s="115">
        <v>0</v>
      </c>
      <c r="U210" s="78">
        <f t="shared" si="31"/>
        <v>0</v>
      </c>
      <c r="V210" s="85">
        <v>309</v>
      </c>
      <c r="W210" s="96">
        <v>195</v>
      </c>
      <c r="X210" s="93">
        <v>4288</v>
      </c>
      <c r="Y210" s="83">
        <v>0</v>
      </c>
      <c r="Z210" s="78">
        <f t="shared" si="32"/>
        <v>0</v>
      </c>
      <c r="AA210" s="85">
        <v>307</v>
      </c>
      <c r="AB210" s="96">
        <v>193</v>
      </c>
      <c r="AC210" s="89">
        <v>2029</v>
      </c>
      <c r="AD210" s="83">
        <v>0</v>
      </c>
      <c r="AE210" s="75">
        <f t="shared" si="33"/>
        <v>0</v>
      </c>
      <c r="AF210" s="85">
        <v>309</v>
      </c>
      <c r="AG210" s="96">
        <v>194</v>
      </c>
      <c r="AH210" s="122">
        <f t="shared" si="34"/>
        <v>23072</v>
      </c>
      <c r="AI210" s="101">
        <f t="shared" si="35"/>
        <v>0</v>
      </c>
      <c r="AJ210" s="97">
        <f t="shared" si="36"/>
        <v>0</v>
      </c>
      <c r="AK210" s="96">
        <v>320</v>
      </c>
      <c r="AL210" s="96">
        <v>203</v>
      </c>
      <c r="AM210" s="80"/>
      <c r="AN210" s="54">
        <v>207</v>
      </c>
      <c r="AP210" s="30"/>
      <c r="AQ210" s="30"/>
      <c r="AR210" s="30"/>
      <c r="AS210" s="30"/>
      <c r="AT210" s="30"/>
      <c r="AU210" s="30"/>
      <c r="AV210" s="30"/>
      <c r="AW210" s="30"/>
      <c r="AX210" s="30"/>
    </row>
    <row r="211" spans="1:50" ht="15.75" customHeight="1" x14ac:dyDescent="0.2">
      <c r="A211" s="85">
        <v>16</v>
      </c>
      <c r="B211" s="80" t="s">
        <v>2703</v>
      </c>
      <c r="C211" s="79" t="s">
        <v>2528</v>
      </c>
      <c r="D211" s="77">
        <v>1950</v>
      </c>
      <c r="E211" s="80">
        <v>0</v>
      </c>
      <c r="F211" s="97">
        <f t="shared" si="29"/>
        <v>0</v>
      </c>
      <c r="G211" s="85">
        <v>309</v>
      </c>
      <c r="H211" s="96">
        <v>191</v>
      </c>
      <c r="I211" s="81">
        <v>1989</v>
      </c>
      <c r="J211" s="101">
        <v>0</v>
      </c>
      <c r="K211" s="97">
        <f t="shared" si="37"/>
        <v>0</v>
      </c>
      <c r="L211" s="85">
        <v>306</v>
      </c>
      <c r="M211" s="96">
        <v>190</v>
      </c>
      <c r="N211" s="81">
        <v>1974</v>
      </c>
      <c r="O211" s="82">
        <v>0</v>
      </c>
      <c r="P211" s="111">
        <f t="shared" si="30"/>
        <v>0</v>
      </c>
      <c r="Q211" s="85">
        <v>307</v>
      </c>
      <c r="R211" s="96">
        <v>191</v>
      </c>
      <c r="S211" s="81">
        <v>1991</v>
      </c>
      <c r="T211" s="116">
        <v>1902</v>
      </c>
      <c r="U211" s="78">
        <f t="shared" si="31"/>
        <v>0.95529884480160721</v>
      </c>
      <c r="V211" s="85">
        <v>299</v>
      </c>
      <c r="W211" s="96">
        <v>185</v>
      </c>
      <c r="X211" s="84">
        <v>2000</v>
      </c>
      <c r="Y211" s="83">
        <v>770</v>
      </c>
      <c r="Z211" s="78">
        <f t="shared" si="32"/>
        <v>0.38500000000000001</v>
      </c>
      <c r="AA211" s="85">
        <v>304</v>
      </c>
      <c r="AB211" s="96">
        <v>190</v>
      </c>
      <c r="AC211" s="81">
        <v>3347</v>
      </c>
      <c r="AD211" s="83">
        <v>740</v>
      </c>
      <c r="AE211" s="75">
        <f t="shared" si="33"/>
        <v>0.22109351658201373</v>
      </c>
      <c r="AF211" s="85">
        <v>302</v>
      </c>
      <c r="AG211" s="96">
        <v>188</v>
      </c>
      <c r="AH211" s="101">
        <f t="shared" si="34"/>
        <v>13251</v>
      </c>
      <c r="AI211" s="101">
        <f t="shared" si="35"/>
        <v>3412</v>
      </c>
      <c r="AJ211" s="97">
        <f t="shared" si="36"/>
        <v>0.25749000075466005</v>
      </c>
      <c r="AK211" s="85">
        <v>314</v>
      </c>
      <c r="AL211" s="96">
        <v>198</v>
      </c>
      <c r="AM211" s="80"/>
      <c r="AN211" s="54">
        <v>208</v>
      </c>
      <c r="AP211" s="30"/>
      <c r="AQ211" s="30"/>
      <c r="AR211" s="30"/>
      <c r="AS211" s="30"/>
      <c r="AT211" s="30"/>
      <c r="AU211" s="30"/>
      <c r="AV211" s="30"/>
      <c r="AW211" s="30"/>
      <c r="AX211" s="30"/>
    </row>
    <row r="212" spans="1:50" s="80" customFormat="1" ht="15.75" customHeight="1" x14ac:dyDescent="0.15">
      <c r="A212" s="85">
        <v>16</v>
      </c>
      <c r="B212" s="80" t="s">
        <v>2703</v>
      </c>
      <c r="C212" s="79" t="s">
        <v>2529</v>
      </c>
      <c r="D212" s="77">
        <v>2371</v>
      </c>
      <c r="E212" s="76">
        <v>69711</v>
      </c>
      <c r="F212" s="97">
        <f t="shared" si="29"/>
        <v>29.401518346689162</v>
      </c>
      <c r="G212" s="96">
        <v>136</v>
      </c>
      <c r="H212" s="96">
        <v>90</v>
      </c>
      <c r="I212" s="81">
        <v>2380</v>
      </c>
      <c r="J212" s="101">
        <v>47950</v>
      </c>
      <c r="K212" s="97">
        <f t="shared" si="37"/>
        <v>20.147058823529413</v>
      </c>
      <c r="L212" s="96">
        <v>182</v>
      </c>
      <c r="M212" s="96">
        <v>115</v>
      </c>
      <c r="N212" s="81">
        <v>2394</v>
      </c>
      <c r="O212" s="82">
        <v>63625</v>
      </c>
      <c r="P212" s="111">
        <f t="shared" si="30"/>
        <v>26.57685881370092</v>
      </c>
      <c r="Q212" s="96">
        <v>152</v>
      </c>
      <c r="R212" s="96">
        <v>97</v>
      </c>
      <c r="S212" s="81">
        <v>2414</v>
      </c>
      <c r="T212" s="116">
        <v>62303</v>
      </c>
      <c r="U212" s="78">
        <f t="shared" si="31"/>
        <v>25.809030654515329</v>
      </c>
      <c r="V212" s="96">
        <v>162</v>
      </c>
      <c r="W212" s="96">
        <v>103</v>
      </c>
      <c r="X212" s="84">
        <v>2419</v>
      </c>
      <c r="Y212" s="83">
        <v>64274</v>
      </c>
      <c r="Z212" s="78">
        <f t="shared" si="32"/>
        <v>26.570483670938405</v>
      </c>
      <c r="AA212" s="96">
        <v>167</v>
      </c>
      <c r="AB212" s="96">
        <v>107</v>
      </c>
      <c r="AC212" s="81">
        <v>2416</v>
      </c>
      <c r="AD212" s="83">
        <v>65735</v>
      </c>
      <c r="AE212" s="75">
        <f t="shared" si="33"/>
        <v>27.20819536423841</v>
      </c>
      <c r="AF212" s="96">
        <v>167</v>
      </c>
      <c r="AG212" s="96">
        <v>105</v>
      </c>
      <c r="AH212" s="101">
        <f t="shared" si="34"/>
        <v>14394</v>
      </c>
      <c r="AI212" s="101">
        <f t="shared" si="35"/>
        <v>373598</v>
      </c>
      <c r="AJ212" s="97">
        <f t="shared" si="36"/>
        <v>25.955120188967626</v>
      </c>
      <c r="AK212" s="96">
        <v>166</v>
      </c>
      <c r="AL212" s="96">
        <v>106</v>
      </c>
      <c r="AM212" s="30"/>
      <c r="AN212" s="54">
        <v>209</v>
      </c>
    </row>
    <row r="213" spans="1:50" s="25" customFormat="1" ht="15.75" customHeight="1" x14ac:dyDescent="0.15">
      <c r="A213" s="85">
        <v>16</v>
      </c>
      <c r="B213" s="80" t="s">
        <v>2697</v>
      </c>
      <c r="C213" s="79" t="s">
        <v>2516</v>
      </c>
      <c r="D213" s="77">
        <v>2285</v>
      </c>
      <c r="E213" s="80">
        <v>0</v>
      </c>
      <c r="F213" s="97">
        <f t="shared" si="29"/>
        <v>0</v>
      </c>
      <c r="G213" s="85">
        <v>309</v>
      </c>
      <c r="H213" s="96">
        <v>191</v>
      </c>
      <c r="I213" s="89">
        <v>2253</v>
      </c>
      <c r="J213" s="101">
        <v>0</v>
      </c>
      <c r="K213" s="97">
        <f t="shared" si="37"/>
        <v>0</v>
      </c>
      <c r="L213" s="85">
        <v>306</v>
      </c>
      <c r="M213" s="96">
        <v>190</v>
      </c>
      <c r="N213" s="89">
        <v>2227</v>
      </c>
      <c r="O213" s="82">
        <v>185</v>
      </c>
      <c r="P213" s="111">
        <f t="shared" si="30"/>
        <v>8.3071396497530314E-2</v>
      </c>
      <c r="Q213" s="85">
        <v>307</v>
      </c>
      <c r="R213" s="96">
        <v>191</v>
      </c>
      <c r="S213" s="91">
        <v>2196</v>
      </c>
      <c r="T213" s="115">
        <v>170</v>
      </c>
      <c r="U213" s="78">
        <f t="shared" si="31"/>
        <v>7.7413479052823309E-2</v>
      </c>
      <c r="V213" s="85">
        <v>309</v>
      </c>
      <c r="W213" s="96">
        <v>195</v>
      </c>
      <c r="X213" s="93">
        <v>2169</v>
      </c>
      <c r="Y213" s="83">
        <v>170</v>
      </c>
      <c r="Z213" s="78">
        <f t="shared" si="32"/>
        <v>7.8377132319041032E-2</v>
      </c>
      <c r="AA213" s="85">
        <v>307</v>
      </c>
      <c r="AB213" s="96">
        <v>193</v>
      </c>
      <c r="AC213" s="89">
        <v>2139</v>
      </c>
      <c r="AD213" s="83">
        <v>170</v>
      </c>
      <c r="AE213" s="75">
        <f t="shared" si="33"/>
        <v>7.9476390836839647E-2</v>
      </c>
      <c r="AF213" s="85">
        <v>305</v>
      </c>
      <c r="AG213" s="96">
        <v>190</v>
      </c>
      <c r="AH213" s="122">
        <f t="shared" si="34"/>
        <v>13269</v>
      </c>
      <c r="AI213" s="101">
        <f t="shared" si="35"/>
        <v>695</v>
      </c>
      <c r="AJ213" s="97">
        <f t="shared" si="36"/>
        <v>5.2377722511116137E-2</v>
      </c>
      <c r="AK213" s="96">
        <v>320</v>
      </c>
      <c r="AL213" s="96">
        <v>203</v>
      </c>
      <c r="AM213" s="80"/>
      <c r="AN213" s="54">
        <v>210</v>
      </c>
    </row>
    <row r="214" spans="1:50" ht="15.75" customHeight="1" x14ac:dyDescent="0.2">
      <c r="A214" s="85">
        <v>16</v>
      </c>
      <c r="B214" s="80" t="s">
        <v>2697</v>
      </c>
      <c r="C214" s="79" t="s">
        <v>2517</v>
      </c>
      <c r="D214" s="77">
        <v>2296</v>
      </c>
      <c r="E214" s="80">
        <v>0</v>
      </c>
      <c r="F214" s="97">
        <f t="shared" si="29"/>
        <v>0</v>
      </c>
      <c r="G214" s="85">
        <v>309</v>
      </c>
      <c r="H214" s="96">
        <v>191</v>
      </c>
      <c r="I214" s="81">
        <v>2267</v>
      </c>
      <c r="J214" s="101">
        <v>0</v>
      </c>
      <c r="K214" s="97">
        <f t="shared" si="37"/>
        <v>0</v>
      </c>
      <c r="L214" s="85">
        <v>306</v>
      </c>
      <c r="M214" s="96">
        <v>190</v>
      </c>
      <c r="N214" s="81">
        <v>2254</v>
      </c>
      <c r="O214" s="82">
        <v>0</v>
      </c>
      <c r="P214" s="111">
        <f t="shared" si="30"/>
        <v>0</v>
      </c>
      <c r="Q214" s="85">
        <v>307</v>
      </c>
      <c r="R214" s="96">
        <v>191</v>
      </c>
      <c r="S214" s="81">
        <v>2277</v>
      </c>
      <c r="T214" s="116">
        <v>0</v>
      </c>
      <c r="U214" s="78">
        <f t="shared" si="31"/>
        <v>0</v>
      </c>
      <c r="V214" s="85">
        <v>309</v>
      </c>
      <c r="W214" s="96">
        <v>195</v>
      </c>
      <c r="X214" s="84">
        <v>2273</v>
      </c>
      <c r="Y214" s="83">
        <v>0</v>
      </c>
      <c r="Z214" s="78">
        <f t="shared" si="32"/>
        <v>0</v>
      </c>
      <c r="AA214" s="85">
        <v>307</v>
      </c>
      <c r="AB214" s="96">
        <v>193</v>
      </c>
      <c r="AC214" s="81">
        <v>2268</v>
      </c>
      <c r="AD214" s="83">
        <v>0</v>
      </c>
      <c r="AE214" s="75">
        <f t="shared" si="33"/>
        <v>0</v>
      </c>
      <c r="AF214" s="85">
        <v>309</v>
      </c>
      <c r="AG214" s="96">
        <v>194</v>
      </c>
      <c r="AH214" s="101">
        <f t="shared" si="34"/>
        <v>13635</v>
      </c>
      <c r="AI214" s="101">
        <f t="shared" si="35"/>
        <v>0</v>
      </c>
      <c r="AJ214" s="97">
        <f t="shared" si="36"/>
        <v>0</v>
      </c>
      <c r="AK214" s="96">
        <v>320</v>
      </c>
      <c r="AL214" s="96">
        <v>203</v>
      </c>
      <c r="AN214" s="54">
        <v>211</v>
      </c>
      <c r="AP214" s="30"/>
      <c r="AQ214" s="30"/>
      <c r="AR214" s="30"/>
      <c r="AS214" s="30"/>
      <c r="AT214" s="30"/>
      <c r="AU214" s="30"/>
      <c r="AV214" s="30"/>
      <c r="AW214" s="30"/>
      <c r="AX214" s="30"/>
    </row>
    <row r="215" spans="1:50" s="80" customFormat="1" ht="15.75" customHeight="1" x14ac:dyDescent="0.15">
      <c r="A215" s="85">
        <v>16</v>
      </c>
      <c r="B215" s="80" t="s">
        <v>69</v>
      </c>
      <c r="C215" s="79" t="s">
        <v>2483</v>
      </c>
      <c r="D215" s="77">
        <v>2117</v>
      </c>
      <c r="E215" s="80">
        <v>0</v>
      </c>
      <c r="F215" s="97">
        <f t="shared" si="29"/>
        <v>0</v>
      </c>
      <c r="G215" s="85">
        <v>309</v>
      </c>
      <c r="H215" s="96">
        <v>191</v>
      </c>
      <c r="I215" s="89">
        <v>2138</v>
      </c>
      <c r="J215" s="101">
        <v>0</v>
      </c>
      <c r="K215" s="97">
        <f t="shared" si="37"/>
        <v>0</v>
      </c>
      <c r="L215" s="85">
        <v>306</v>
      </c>
      <c r="M215" s="96">
        <v>190</v>
      </c>
      <c r="N215" s="89">
        <v>2218</v>
      </c>
      <c r="O215" s="82">
        <v>0</v>
      </c>
      <c r="P215" s="111">
        <f t="shared" si="30"/>
        <v>0</v>
      </c>
      <c r="Q215" s="85">
        <v>307</v>
      </c>
      <c r="R215" s="96">
        <v>191</v>
      </c>
      <c r="S215" s="91">
        <v>2299</v>
      </c>
      <c r="T215" s="115">
        <v>4038</v>
      </c>
      <c r="U215" s="78">
        <f t="shared" si="31"/>
        <v>1.7564158329708568</v>
      </c>
      <c r="V215" s="85">
        <v>292</v>
      </c>
      <c r="W215" s="96">
        <v>179</v>
      </c>
      <c r="X215" s="93">
        <v>2299</v>
      </c>
      <c r="Y215" s="83">
        <v>3835</v>
      </c>
      <c r="Z215" s="78">
        <f t="shared" si="32"/>
        <v>1.6681165724227924</v>
      </c>
      <c r="AA215" s="85">
        <v>296</v>
      </c>
      <c r="AB215" s="96">
        <v>182</v>
      </c>
      <c r="AC215" s="89">
        <v>2307</v>
      </c>
      <c r="AD215" s="83">
        <v>3379</v>
      </c>
      <c r="AE215" s="75">
        <f t="shared" si="33"/>
        <v>1.4646727351538795</v>
      </c>
      <c r="AF215" s="85">
        <v>294</v>
      </c>
      <c r="AG215" s="96">
        <v>181</v>
      </c>
      <c r="AH215" s="122">
        <f t="shared" si="34"/>
        <v>13378</v>
      </c>
      <c r="AI215" s="101">
        <f t="shared" si="35"/>
        <v>11252</v>
      </c>
      <c r="AJ215" s="97">
        <f t="shared" si="36"/>
        <v>0.84108237404694275</v>
      </c>
      <c r="AK215" s="85">
        <v>305</v>
      </c>
      <c r="AL215" s="96">
        <v>190</v>
      </c>
      <c r="AM215" s="30"/>
      <c r="AN215" s="54">
        <v>212</v>
      </c>
    </row>
    <row r="216" spans="1:50" ht="15.75" customHeight="1" x14ac:dyDescent="0.2">
      <c r="A216" s="85">
        <v>16</v>
      </c>
      <c r="B216" s="80" t="s">
        <v>2747</v>
      </c>
      <c r="C216" s="79" t="s">
        <v>2467</v>
      </c>
      <c r="D216" s="77">
        <v>2056</v>
      </c>
      <c r="E216" s="76">
        <v>2543</v>
      </c>
      <c r="F216" s="97">
        <f t="shared" si="29"/>
        <v>1.2368677042801557</v>
      </c>
      <c r="G216" s="85">
        <v>293</v>
      </c>
      <c r="H216" s="96">
        <v>179</v>
      </c>
      <c r="I216" s="89">
        <v>2108</v>
      </c>
      <c r="J216" s="101">
        <v>2417</v>
      </c>
      <c r="K216" s="97">
        <f t="shared" si="37"/>
        <v>1.1465844402277039</v>
      </c>
      <c r="L216" s="85">
        <v>298</v>
      </c>
      <c r="M216" s="96">
        <v>184</v>
      </c>
      <c r="N216" s="89">
        <v>2196</v>
      </c>
      <c r="O216" s="82">
        <v>0</v>
      </c>
      <c r="P216" s="111">
        <f t="shared" si="30"/>
        <v>0</v>
      </c>
      <c r="Q216" s="85">
        <v>307</v>
      </c>
      <c r="R216" s="96">
        <v>191</v>
      </c>
      <c r="S216" s="91">
        <v>2316</v>
      </c>
      <c r="T216" s="115">
        <v>0</v>
      </c>
      <c r="U216" s="78">
        <f t="shared" si="31"/>
        <v>0</v>
      </c>
      <c r="V216" s="85">
        <v>309</v>
      </c>
      <c r="W216" s="96">
        <v>195</v>
      </c>
      <c r="X216" s="93">
        <v>2425</v>
      </c>
      <c r="Y216" s="83">
        <v>0</v>
      </c>
      <c r="Z216" s="78">
        <f t="shared" si="32"/>
        <v>0</v>
      </c>
      <c r="AA216" s="85">
        <v>307</v>
      </c>
      <c r="AB216" s="96">
        <v>193</v>
      </c>
      <c r="AC216" s="89">
        <v>2458</v>
      </c>
      <c r="AD216" s="83">
        <v>0</v>
      </c>
      <c r="AE216" s="75">
        <f t="shared" si="33"/>
        <v>0</v>
      </c>
      <c r="AF216" s="85">
        <v>309</v>
      </c>
      <c r="AG216" s="96">
        <v>194</v>
      </c>
      <c r="AH216" s="122">
        <f t="shared" si="34"/>
        <v>13559</v>
      </c>
      <c r="AI216" s="101">
        <f t="shared" si="35"/>
        <v>4960</v>
      </c>
      <c r="AJ216" s="97">
        <f t="shared" si="36"/>
        <v>0.36580868795633897</v>
      </c>
      <c r="AK216" s="85">
        <v>313</v>
      </c>
      <c r="AL216" s="96">
        <v>197</v>
      </c>
      <c r="AN216" s="54">
        <v>213</v>
      </c>
      <c r="AP216" s="30"/>
      <c r="AQ216" s="30"/>
      <c r="AR216" s="30"/>
      <c r="AS216" s="30"/>
      <c r="AT216" s="30"/>
      <c r="AU216" s="30"/>
      <c r="AV216" s="30"/>
      <c r="AW216" s="30"/>
      <c r="AX216" s="30"/>
    </row>
    <row r="217" spans="1:50" ht="15.75" customHeight="1" x14ac:dyDescent="0.2">
      <c r="A217" s="85">
        <v>16</v>
      </c>
      <c r="B217" s="80" t="s">
        <v>1</v>
      </c>
      <c r="C217" s="79" t="s">
        <v>2463</v>
      </c>
      <c r="D217" s="77">
        <v>4414</v>
      </c>
      <c r="E217" s="76">
        <v>44962</v>
      </c>
      <c r="F217" s="97">
        <f t="shared" si="29"/>
        <v>10.186225645672859</v>
      </c>
      <c r="G217" s="85">
        <v>232</v>
      </c>
      <c r="H217" s="96">
        <v>140</v>
      </c>
      <c r="I217" s="89">
        <v>4501</v>
      </c>
      <c r="J217" s="101">
        <v>49177</v>
      </c>
      <c r="K217" s="97">
        <f t="shared" si="37"/>
        <v>10.925794267940457</v>
      </c>
      <c r="L217" s="85">
        <v>233</v>
      </c>
      <c r="M217" s="96">
        <v>142</v>
      </c>
      <c r="N217" s="89">
        <v>4593</v>
      </c>
      <c r="O217" s="82">
        <v>45918</v>
      </c>
      <c r="P217" s="111">
        <f t="shared" si="30"/>
        <v>9.9973873285434358</v>
      </c>
      <c r="Q217" s="85">
        <v>240</v>
      </c>
      <c r="R217" s="96">
        <v>144</v>
      </c>
      <c r="S217" s="91">
        <v>4727</v>
      </c>
      <c r="T217" s="115">
        <v>44945</v>
      </c>
      <c r="U217" s="78">
        <f t="shared" si="31"/>
        <v>9.5081447006558069</v>
      </c>
      <c r="V217" s="85">
        <v>246</v>
      </c>
      <c r="W217" s="96">
        <v>148</v>
      </c>
      <c r="X217" s="93">
        <v>4829</v>
      </c>
      <c r="Y217" s="83">
        <v>42450</v>
      </c>
      <c r="Z217" s="78">
        <f t="shared" si="32"/>
        <v>8.7906398840339612</v>
      </c>
      <c r="AA217" s="85">
        <v>256</v>
      </c>
      <c r="AB217" s="96">
        <v>156</v>
      </c>
      <c r="AC217" s="89">
        <v>4857</v>
      </c>
      <c r="AD217" s="83">
        <v>51307</v>
      </c>
      <c r="AE217" s="75">
        <f t="shared" si="33"/>
        <v>10.563516574016884</v>
      </c>
      <c r="AF217" s="85">
        <v>247</v>
      </c>
      <c r="AG217" s="96">
        <v>150</v>
      </c>
      <c r="AH217" s="122">
        <f t="shared" si="34"/>
        <v>27921</v>
      </c>
      <c r="AI217" s="101">
        <f t="shared" si="35"/>
        <v>278759</v>
      </c>
      <c r="AJ217" s="97">
        <f t="shared" si="36"/>
        <v>9.9838472834067549</v>
      </c>
      <c r="AK217" s="85">
        <v>253</v>
      </c>
      <c r="AL217" s="96">
        <v>153</v>
      </c>
      <c r="AM217" s="80"/>
      <c r="AN217" s="54">
        <v>214</v>
      </c>
      <c r="AP217" s="30"/>
      <c r="AQ217" s="30"/>
      <c r="AR217" s="30"/>
      <c r="AS217" s="30"/>
      <c r="AT217" s="30"/>
      <c r="AU217" s="30"/>
      <c r="AV217" s="30"/>
      <c r="AW217" s="30"/>
      <c r="AX217" s="30"/>
    </row>
    <row r="218" spans="1:50" ht="15.75" customHeight="1" x14ac:dyDescent="0.2">
      <c r="A218" s="85">
        <v>16</v>
      </c>
      <c r="B218" s="80" t="s">
        <v>1</v>
      </c>
      <c r="C218" s="79" t="s">
        <v>2464</v>
      </c>
      <c r="D218" s="77">
        <v>1930</v>
      </c>
      <c r="E218" s="80">
        <v>173</v>
      </c>
      <c r="F218" s="97">
        <f t="shared" si="29"/>
        <v>8.9637305699481862E-2</v>
      </c>
      <c r="G218" s="85">
        <v>307</v>
      </c>
      <c r="H218" s="96">
        <v>190</v>
      </c>
      <c r="I218" s="81">
        <v>1955</v>
      </c>
      <c r="J218" s="101">
        <v>7788</v>
      </c>
      <c r="K218" s="97">
        <f t="shared" si="37"/>
        <v>3.983631713554987</v>
      </c>
      <c r="L218" s="85">
        <v>270</v>
      </c>
      <c r="M218" s="96">
        <v>163</v>
      </c>
      <c r="N218" s="81">
        <v>1997</v>
      </c>
      <c r="O218" s="82">
        <v>8483</v>
      </c>
      <c r="P218" s="111">
        <f t="shared" si="30"/>
        <v>4.2478718077115669</v>
      </c>
      <c r="Q218" s="85">
        <v>265</v>
      </c>
      <c r="R218" s="96">
        <v>161</v>
      </c>
      <c r="S218" s="81">
        <v>2060</v>
      </c>
      <c r="T218" s="116">
        <v>7848</v>
      </c>
      <c r="U218" s="78">
        <f t="shared" si="31"/>
        <v>3.8097087378640775</v>
      </c>
      <c r="V218" s="85">
        <v>278</v>
      </c>
      <c r="W218" s="96">
        <v>167</v>
      </c>
      <c r="X218" s="84">
        <v>2084</v>
      </c>
      <c r="Y218" s="83">
        <v>7368</v>
      </c>
      <c r="Z218" s="78">
        <f t="shared" si="32"/>
        <v>3.5355086372360844</v>
      </c>
      <c r="AA218" s="85">
        <v>284</v>
      </c>
      <c r="AB218" s="96">
        <v>170</v>
      </c>
      <c r="AC218" s="81">
        <v>2105</v>
      </c>
      <c r="AD218" s="83">
        <v>7406</v>
      </c>
      <c r="AE218" s="75">
        <f t="shared" si="33"/>
        <v>3.5182897862232778</v>
      </c>
      <c r="AF218" s="85">
        <v>286</v>
      </c>
      <c r="AG218" s="96">
        <v>173</v>
      </c>
      <c r="AH218" s="101">
        <f t="shared" si="34"/>
        <v>12131</v>
      </c>
      <c r="AI218" s="101">
        <f t="shared" si="35"/>
        <v>39066</v>
      </c>
      <c r="AJ218" s="97">
        <f t="shared" si="36"/>
        <v>3.220344571758305</v>
      </c>
      <c r="AK218" s="85">
        <v>286</v>
      </c>
      <c r="AL218" s="96">
        <v>172</v>
      </c>
      <c r="AN218" s="54">
        <v>215</v>
      </c>
      <c r="AP218" s="30"/>
      <c r="AQ218" s="30"/>
      <c r="AR218" s="30"/>
      <c r="AS218" s="30"/>
      <c r="AT218" s="30"/>
      <c r="AU218" s="30"/>
      <c r="AV218" s="30"/>
      <c r="AW218" s="30"/>
      <c r="AX218" s="30"/>
    </row>
    <row r="219" spans="1:50" ht="15.75" customHeight="1" x14ac:dyDescent="0.2">
      <c r="A219" s="85">
        <v>16</v>
      </c>
      <c r="B219" s="80" t="s">
        <v>2697</v>
      </c>
      <c r="C219" s="79" t="s">
        <v>2518</v>
      </c>
      <c r="D219" s="77">
        <v>2845</v>
      </c>
      <c r="E219" s="80">
        <v>0</v>
      </c>
      <c r="F219" s="97">
        <f t="shared" si="29"/>
        <v>0</v>
      </c>
      <c r="G219" s="85">
        <v>309</v>
      </c>
      <c r="H219" s="96">
        <v>191</v>
      </c>
      <c r="I219" s="89">
        <v>2849</v>
      </c>
      <c r="J219" s="101">
        <v>0</v>
      </c>
      <c r="K219" s="97">
        <f t="shared" si="37"/>
        <v>0</v>
      </c>
      <c r="L219" s="85">
        <v>306</v>
      </c>
      <c r="M219" s="96">
        <v>190</v>
      </c>
      <c r="N219" s="89">
        <v>2816</v>
      </c>
      <c r="O219" s="82">
        <v>0</v>
      </c>
      <c r="P219" s="111">
        <f t="shared" si="30"/>
        <v>0</v>
      </c>
      <c r="Q219" s="85">
        <v>307</v>
      </c>
      <c r="R219" s="96">
        <v>191</v>
      </c>
      <c r="S219" s="91">
        <v>2835</v>
      </c>
      <c r="T219" s="115">
        <v>0</v>
      </c>
      <c r="U219" s="78">
        <f t="shared" si="31"/>
        <v>0</v>
      </c>
      <c r="V219" s="85">
        <v>309</v>
      </c>
      <c r="W219" s="96">
        <v>195</v>
      </c>
      <c r="X219" s="93">
        <v>2849</v>
      </c>
      <c r="Y219" s="83">
        <v>0</v>
      </c>
      <c r="Z219" s="78">
        <f t="shared" si="32"/>
        <v>0</v>
      </c>
      <c r="AA219" s="85">
        <v>307</v>
      </c>
      <c r="AB219" s="96">
        <v>193</v>
      </c>
      <c r="AC219" s="89">
        <v>2849</v>
      </c>
      <c r="AD219" s="83">
        <v>11017</v>
      </c>
      <c r="AE219" s="75">
        <f t="shared" si="33"/>
        <v>3.8669708669708669</v>
      </c>
      <c r="AF219" s="85">
        <v>283</v>
      </c>
      <c r="AG219" s="96">
        <v>170</v>
      </c>
      <c r="AH219" s="122">
        <f t="shared" si="34"/>
        <v>17043</v>
      </c>
      <c r="AI219" s="101">
        <f t="shared" si="35"/>
        <v>11017</v>
      </c>
      <c r="AJ219" s="97">
        <f t="shared" si="36"/>
        <v>0.64642375168690958</v>
      </c>
      <c r="AK219" s="85">
        <v>309</v>
      </c>
      <c r="AL219" s="96">
        <v>194</v>
      </c>
      <c r="AM219" s="80"/>
      <c r="AN219" s="54">
        <v>216</v>
      </c>
      <c r="AP219" s="30"/>
      <c r="AQ219" s="30"/>
      <c r="AR219" s="30"/>
      <c r="AS219" s="30"/>
      <c r="AT219" s="30"/>
      <c r="AU219" s="30"/>
      <c r="AV219" s="30"/>
      <c r="AW219" s="30"/>
      <c r="AX219" s="30"/>
    </row>
    <row r="220" spans="1:50" ht="15.75" customHeight="1" x14ac:dyDescent="0.2">
      <c r="A220" s="85">
        <v>16</v>
      </c>
      <c r="B220" s="80" t="s">
        <v>271</v>
      </c>
      <c r="C220" s="79" t="s">
        <v>2462</v>
      </c>
      <c r="D220" s="77">
        <v>2970</v>
      </c>
      <c r="E220" s="80">
        <v>0</v>
      </c>
      <c r="F220" s="97">
        <f t="shared" si="29"/>
        <v>0</v>
      </c>
      <c r="G220" s="85">
        <v>309</v>
      </c>
      <c r="H220" s="96">
        <v>191</v>
      </c>
      <c r="I220" s="81">
        <v>3002</v>
      </c>
      <c r="J220" s="101">
        <v>0</v>
      </c>
      <c r="K220" s="97">
        <f t="shared" si="37"/>
        <v>0</v>
      </c>
      <c r="L220" s="85">
        <v>306</v>
      </c>
      <c r="M220" s="96">
        <v>190</v>
      </c>
      <c r="N220" s="81">
        <v>3014</v>
      </c>
      <c r="O220" s="82">
        <v>0</v>
      </c>
      <c r="P220" s="111">
        <f t="shared" si="30"/>
        <v>0</v>
      </c>
      <c r="Q220" s="85">
        <v>307</v>
      </c>
      <c r="R220" s="96">
        <v>191</v>
      </c>
      <c r="S220" s="81">
        <v>3070</v>
      </c>
      <c r="T220" s="116">
        <v>0</v>
      </c>
      <c r="U220" s="78">
        <f t="shared" si="31"/>
        <v>0</v>
      </c>
      <c r="V220" s="85">
        <v>309</v>
      </c>
      <c r="W220" s="96">
        <v>195</v>
      </c>
      <c r="X220" s="84">
        <v>3106</v>
      </c>
      <c r="Y220" s="83">
        <v>0</v>
      </c>
      <c r="Z220" s="78">
        <f t="shared" si="32"/>
        <v>0</v>
      </c>
      <c r="AA220" s="85">
        <v>307</v>
      </c>
      <c r="AB220" s="96">
        <v>193</v>
      </c>
      <c r="AC220" s="81">
        <v>3094</v>
      </c>
      <c r="AD220" s="83">
        <v>0</v>
      </c>
      <c r="AE220" s="75">
        <f t="shared" si="33"/>
        <v>0</v>
      </c>
      <c r="AF220" s="85">
        <v>309</v>
      </c>
      <c r="AG220" s="96">
        <v>194</v>
      </c>
      <c r="AH220" s="101">
        <f t="shared" si="34"/>
        <v>18256</v>
      </c>
      <c r="AI220" s="101">
        <f t="shared" si="35"/>
        <v>0</v>
      </c>
      <c r="AJ220" s="97">
        <f t="shared" si="36"/>
        <v>0</v>
      </c>
      <c r="AK220" s="96">
        <v>320</v>
      </c>
      <c r="AL220" s="96">
        <v>203</v>
      </c>
      <c r="AM220" s="123"/>
      <c r="AN220" s="54">
        <v>217</v>
      </c>
      <c r="AP220" s="30"/>
      <c r="AQ220" s="30"/>
      <c r="AR220" s="30"/>
      <c r="AS220" s="30"/>
      <c r="AT220" s="30"/>
      <c r="AU220" s="30"/>
      <c r="AV220" s="30"/>
      <c r="AW220" s="30"/>
      <c r="AX220" s="30"/>
    </row>
    <row r="221" spans="1:50" ht="15.75" customHeight="1" x14ac:dyDescent="0.2">
      <c r="A221" s="85">
        <v>16</v>
      </c>
      <c r="B221" s="80" t="s">
        <v>118</v>
      </c>
      <c r="C221" s="79" t="s">
        <v>2471</v>
      </c>
      <c r="D221" s="77">
        <v>4420</v>
      </c>
      <c r="E221" s="76">
        <v>31693</v>
      </c>
      <c r="F221" s="97">
        <f t="shared" si="29"/>
        <v>7.1703619909502265</v>
      </c>
      <c r="G221" s="85">
        <v>248</v>
      </c>
      <c r="H221" s="96">
        <v>149</v>
      </c>
      <c r="I221" s="89">
        <v>4504</v>
      </c>
      <c r="J221" s="101">
        <v>65683</v>
      </c>
      <c r="K221" s="97">
        <f t="shared" si="37"/>
        <v>14.583259325044406</v>
      </c>
      <c r="L221" s="96">
        <v>214</v>
      </c>
      <c r="M221" s="96">
        <v>130</v>
      </c>
      <c r="N221" s="89">
        <v>4551</v>
      </c>
      <c r="O221" s="82">
        <v>67304</v>
      </c>
      <c r="P221" s="111">
        <f t="shared" si="30"/>
        <v>14.78883761810591</v>
      </c>
      <c r="Q221" s="96">
        <v>215</v>
      </c>
      <c r="R221" s="96">
        <v>132</v>
      </c>
      <c r="S221" s="102">
        <v>4682</v>
      </c>
      <c r="T221" s="119">
        <v>55870</v>
      </c>
      <c r="U221" s="78">
        <f t="shared" si="31"/>
        <v>11.932934643314823</v>
      </c>
      <c r="V221" s="85">
        <v>232</v>
      </c>
      <c r="W221" s="96">
        <v>141</v>
      </c>
      <c r="X221" s="93">
        <v>3550</v>
      </c>
      <c r="Y221" s="83">
        <v>71027</v>
      </c>
      <c r="Z221" s="78">
        <f t="shared" si="32"/>
        <v>20.007605633802818</v>
      </c>
      <c r="AA221" s="96">
        <v>190</v>
      </c>
      <c r="AB221" s="96">
        <v>121</v>
      </c>
      <c r="AC221" s="89">
        <v>3562</v>
      </c>
      <c r="AD221" s="83">
        <v>43244</v>
      </c>
      <c r="AE221" s="75">
        <f t="shared" si="33"/>
        <v>12.140370578326783</v>
      </c>
      <c r="AF221" s="85">
        <v>236</v>
      </c>
      <c r="AG221" s="96">
        <v>145</v>
      </c>
      <c r="AH221" s="122">
        <f t="shared" si="34"/>
        <v>25269</v>
      </c>
      <c r="AI221" s="101">
        <f t="shared" si="35"/>
        <v>334821</v>
      </c>
      <c r="AJ221" s="97">
        <f t="shared" si="36"/>
        <v>13.250267125727175</v>
      </c>
      <c r="AK221" s="85">
        <v>230</v>
      </c>
      <c r="AL221" s="96">
        <v>140</v>
      </c>
      <c r="AM221" s="55"/>
      <c r="AN221" s="54">
        <v>218</v>
      </c>
      <c r="AP221" s="30"/>
      <c r="AQ221" s="30"/>
      <c r="AR221" s="30"/>
      <c r="AS221" s="30"/>
      <c r="AT221" s="30"/>
      <c r="AU221" s="30"/>
      <c r="AV221" s="30"/>
      <c r="AW221" s="30"/>
      <c r="AX221" s="30"/>
    </row>
    <row r="222" spans="1:50" s="24" customFormat="1" ht="13" x14ac:dyDescent="0.15">
      <c r="A222" s="95"/>
      <c r="H222" s="124">
        <v>191</v>
      </c>
      <c r="M222" s="95">
        <v>190</v>
      </c>
      <c r="R222" s="95">
        <v>191</v>
      </c>
      <c r="W222" s="95">
        <v>195</v>
      </c>
      <c r="AB222" s="95">
        <v>193</v>
      </c>
      <c r="AG222" s="126">
        <v>194</v>
      </c>
      <c r="AK222" s="27"/>
      <c r="AL222" s="126">
        <v>203</v>
      </c>
      <c r="AN222" s="27"/>
      <c r="AO222" s="27"/>
    </row>
    <row r="223" spans="1:50" x14ac:dyDescent="0.2">
      <c r="AG223" s="96"/>
      <c r="AK223" s="54"/>
      <c r="AN223" s="54"/>
      <c r="AO223" s="54"/>
    </row>
    <row r="224" spans="1:50" ht="13.5" customHeight="1" x14ac:dyDescent="0.2">
      <c r="AK224" s="54"/>
      <c r="AN224" s="54"/>
      <c r="AO224" s="54"/>
    </row>
    <row r="225" spans="37:41" x14ac:dyDescent="0.2">
      <c r="AK225" s="54"/>
      <c r="AN225" s="54"/>
      <c r="AO225" s="54"/>
    </row>
    <row r="226" spans="37:41" x14ac:dyDescent="0.2">
      <c r="AK226" s="54"/>
      <c r="AN226" s="54"/>
      <c r="AO226" s="54"/>
    </row>
    <row r="227" spans="37:41" x14ac:dyDescent="0.2">
      <c r="AK227" s="54"/>
      <c r="AN227" s="54"/>
      <c r="AO227" s="54"/>
    </row>
    <row r="228" spans="37:41" x14ac:dyDescent="0.2">
      <c r="AK228" s="54"/>
      <c r="AN228" s="54"/>
      <c r="AO228" s="54"/>
    </row>
    <row r="229" spans="37:41" x14ac:dyDescent="0.2">
      <c r="AK229" s="54"/>
      <c r="AN229" s="54"/>
      <c r="AO229" s="54"/>
    </row>
    <row r="230" spans="37:41" x14ac:dyDescent="0.2">
      <c r="AK230" s="54"/>
      <c r="AN230" s="30"/>
      <c r="AO230" s="54"/>
    </row>
    <row r="231" spans="37:41" x14ac:dyDescent="0.2">
      <c r="AK231" s="54"/>
      <c r="AN231" s="30"/>
      <c r="AO231" s="54"/>
    </row>
    <row r="232" spans="37:41" x14ac:dyDescent="0.2">
      <c r="AK232" s="54"/>
      <c r="AN232" s="30"/>
      <c r="AO232" s="54"/>
    </row>
    <row r="233" spans="37:41" x14ac:dyDescent="0.2">
      <c r="AK233" s="54"/>
      <c r="AN233" s="30"/>
      <c r="AO233" s="54"/>
    </row>
    <row r="234" spans="37:41" x14ac:dyDescent="0.2">
      <c r="AK234" s="54"/>
      <c r="AN234" s="30"/>
      <c r="AO234" s="54"/>
    </row>
    <row r="235" spans="37:41" x14ac:dyDescent="0.2">
      <c r="AK235" s="54"/>
      <c r="AN235" s="30"/>
      <c r="AO235" s="54"/>
    </row>
    <row r="236" spans="37:41" x14ac:dyDescent="0.2">
      <c r="AK236" s="54"/>
      <c r="AN236" s="30"/>
      <c r="AO236" s="54"/>
    </row>
    <row r="237" spans="37:41" x14ac:dyDescent="0.2">
      <c r="AK237" s="54"/>
      <c r="AN237" s="30"/>
      <c r="AO237" s="54"/>
    </row>
    <row r="238" spans="37:41" x14ac:dyDescent="0.2">
      <c r="AK238" s="54"/>
      <c r="AN238" s="30"/>
      <c r="AO238" s="54"/>
    </row>
    <row r="239" spans="37:41" x14ac:dyDescent="0.2">
      <c r="AK239" s="54"/>
      <c r="AN239" s="30"/>
      <c r="AO239" s="54"/>
    </row>
    <row r="240" spans="37:41" x14ac:dyDescent="0.2">
      <c r="AK240" s="54"/>
      <c r="AN240" s="30"/>
      <c r="AO240" s="54"/>
    </row>
    <row r="241" spans="37:41" x14ac:dyDescent="0.2">
      <c r="AK241" s="54"/>
      <c r="AN241" s="30"/>
      <c r="AO241" s="54"/>
    </row>
    <row r="242" spans="37:41" x14ac:dyDescent="0.2">
      <c r="AK242" s="54"/>
      <c r="AN242" s="30"/>
      <c r="AO242" s="54"/>
    </row>
    <row r="243" spans="37:41" x14ac:dyDescent="0.2">
      <c r="AK243" s="54"/>
      <c r="AN243" s="30"/>
      <c r="AO243" s="54"/>
    </row>
    <row r="244" spans="37:41" x14ac:dyDescent="0.2">
      <c r="AK244" s="54"/>
      <c r="AN244" s="30"/>
      <c r="AO244" s="54"/>
    </row>
    <row r="245" spans="37:41" x14ac:dyDescent="0.2">
      <c r="AK245" s="54"/>
      <c r="AN245" s="30"/>
      <c r="AO245" s="54"/>
    </row>
    <row r="246" spans="37:41" x14ac:dyDescent="0.2">
      <c r="AK246" s="54"/>
      <c r="AN246" s="30"/>
      <c r="AO246" s="54"/>
    </row>
    <row r="247" spans="37:41" x14ac:dyDescent="0.2">
      <c r="AK247" s="54"/>
      <c r="AN247" s="30"/>
      <c r="AO247" s="54"/>
    </row>
    <row r="248" spans="37:41" x14ac:dyDescent="0.2">
      <c r="AK248" s="54"/>
      <c r="AN248" s="30"/>
      <c r="AO248" s="54"/>
    </row>
    <row r="249" spans="37:41" x14ac:dyDescent="0.2">
      <c r="AK249" s="54"/>
      <c r="AN249" s="30"/>
      <c r="AO249" s="54"/>
    </row>
    <row r="250" spans="37:41" x14ac:dyDescent="0.2">
      <c r="AK250" s="54"/>
      <c r="AN250" s="30"/>
      <c r="AO250" s="54"/>
    </row>
    <row r="251" spans="37:41" x14ac:dyDescent="0.2">
      <c r="AK251" s="54"/>
      <c r="AN251" s="30"/>
      <c r="AO251" s="54"/>
    </row>
    <row r="252" spans="37:41" x14ac:dyDescent="0.2">
      <c r="AK252" s="54"/>
      <c r="AN252" s="30"/>
      <c r="AO252" s="54"/>
    </row>
    <row r="253" spans="37:41" x14ac:dyDescent="0.2">
      <c r="AK253" s="54"/>
      <c r="AN253" s="30"/>
      <c r="AO253" s="54"/>
    </row>
    <row r="254" spans="37:41" x14ac:dyDescent="0.2">
      <c r="AK254" s="54"/>
      <c r="AN254" s="30"/>
      <c r="AO254" s="54"/>
    </row>
    <row r="255" spans="37:41" x14ac:dyDescent="0.2">
      <c r="AK255" s="54"/>
      <c r="AN255" s="30"/>
      <c r="AO255" s="54"/>
    </row>
    <row r="256" spans="37:41" x14ac:dyDescent="0.2">
      <c r="AK256" s="54"/>
      <c r="AN256" s="30"/>
      <c r="AO256" s="54"/>
    </row>
    <row r="257" spans="37:41" x14ac:dyDescent="0.2">
      <c r="AK257" s="54"/>
      <c r="AN257" s="30"/>
      <c r="AO257" s="54"/>
    </row>
    <row r="258" spans="37:41" x14ac:dyDescent="0.2">
      <c r="AK258" s="54"/>
      <c r="AN258" s="30"/>
      <c r="AO258" s="54"/>
    </row>
    <row r="259" spans="37:41" x14ac:dyDescent="0.2">
      <c r="AK259" s="54"/>
      <c r="AN259" s="30"/>
      <c r="AO259" s="54"/>
    </row>
    <row r="260" spans="37:41" x14ac:dyDescent="0.2">
      <c r="AK260" s="54"/>
      <c r="AN260" s="30"/>
      <c r="AO260" s="54"/>
    </row>
    <row r="261" spans="37:41" x14ac:dyDescent="0.2">
      <c r="AK261" s="54"/>
      <c r="AN261" s="30"/>
      <c r="AO261" s="54"/>
    </row>
    <row r="262" spans="37:41" x14ac:dyDescent="0.2">
      <c r="AK262" s="54"/>
      <c r="AN262" s="30"/>
      <c r="AO262" s="54"/>
    </row>
    <row r="263" spans="37:41" x14ac:dyDescent="0.2">
      <c r="AK263" s="54"/>
      <c r="AN263" s="30"/>
      <c r="AO263" s="54"/>
    </row>
    <row r="264" spans="37:41" x14ac:dyDescent="0.2">
      <c r="AK264" s="54"/>
      <c r="AN264" s="30"/>
      <c r="AO264" s="54"/>
    </row>
    <row r="265" spans="37:41" x14ac:dyDescent="0.2">
      <c r="AK265" s="54"/>
      <c r="AN265" s="30"/>
      <c r="AO265" s="54"/>
    </row>
    <row r="266" spans="37:41" x14ac:dyDescent="0.2">
      <c r="AK266" s="54"/>
      <c r="AN266" s="30"/>
      <c r="AO266" s="54"/>
    </row>
    <row r="267" spans="37:41" x14ac:dyDescent="0.2">
      <c r="AK267" s="54"/>
      <c r="AN267" s="30"/>
      <c r="AO267" s="54"/>
    </row>
    <row r="268" spans="37:41" x14ac:dyDescent="0.2">
      <c r="AK268" s="54"/>
      <c r="AN268" s="30"/>
      <c r="AO268" s="54"/>
    </row>
    <row r="269" spans="37:41" x14ac:dyDescent="0.2">
      <c r="AK269" s="54"/>
      <c r="AN269" s="30"/>
      <c r="AO269" s="54"/>
    </row>
    <row r="270" spans="37:41" x14ac:dyDescent="0.2">
      <c r="AK270" s="54"/>
      <c r="AN270" s="30"/>
      <c r="AO270" s="54"/>
    </row>
    <row r="271" spans="37:41" x14ac:dyDescent="0.2">
      <c r="AK271" s="54"/>
      <c r="AN271" s="30"/>
      <c r="AO271" s="54"/>
    </row>
    <row r="272" spans="37:41" x14ac:dyDescent="0.2">
      <c r="AK272" s="54"/>
      <c r="AN272" s="30"/>
      <c r="AO272" s="54"/>
    </row>
    <row r="273" spans="37:41" x14ac:dyDescent="0.2">
      <c r="AK273" s="54"/>
      <c r="AN273" s="30"/>
      <c r="AO273" s="54"/>
    </row>
    <row r="274" spans="37:41" x14ac:dyDescent="0.2">
      <c r="AK274" s="54"/>
      <c r="AN274" s="30"/>
      <c r="AO274" s="54"/>
    </row>
    <row r="275" spans="37:41" x14ac:dyDescent="0.2">
      <c r="AK275" s="54"/>
      <c r="AN275" s="30"/>
      <c r="AO275" s="54"/>
    </row>
    <row r="276" spans="37:41" x14ac:dyDescent="0.2">
      <c r="AK276" s="54"/>
      <c r="AN276" s="30"/>
      <c r="AO276" s="54"/>
    </row>
    <row r="277" spans="37:41" x14ac:dyDescent="0.2">
      <c r="AK277" s="54"/>
      <c r="AN277" s="30"/>
      <c r="AO277" s="54"/>
    </row>
    <row r="278" spans="37:41" x14ac:dyDescent="0.2">
      <c r="AK278" s="54"/>
      <c r="AN278" s="30"/>
      <c r="AO278" s="54"/>
    </row>
    <row r="279" spans="37:41" x14ac:dyDescent="0.2">
      <c r="AK279" s="54"/>
      <c r="AN279" s="30"/>
      <c r="AO279" s="54"/>
    </row>
    <row r="280" spans="37:41" x14ac:dyDescent="0.2">
      <c r="AK280" s="54"/>
      <c r="AN280" s="30"/>
      <c r="AO280" s="54"/>
    </row>
    <row r="281" spans="37:41" x14ac:dyDescent="0.2">
      <c r="AK281" s="54"/>
      <c r="AN281" s="80"/>
      <c r="AO281" s="54"/>
    </row>
    <row r="282" spans="37:41" x14ac:dyDescent="0.2">
      <c r="AK282" s="54"/>
      <c r="AN282" s="80"/>
      <c r="AO282" s="54"/>
    </row>
    <row r="283" spans="37:41" x14ac:dyDescent="0.2">
      <c r="AN283" s="30"/>
    </row>
    <row r="284" spans="37:41" x14ac:dyDescent="0.2">
      <c r="AN284" s="80"/>
    </row>
    <row r="285" spans="37:41" x14ac:dyDescent="0.2">
      <c r="AN285" s="30"/>
    </row>
    <row r="286" spans="37:41" x14ac:dyDescent="0.2">
      <c r="AN286" s="30"/>
    </row>
    <row r="287" spans="37:41" x14ac:dyDescent="0.2">
      <c r="AN287" s="30"/>
    </row>
    <row r="288" spans="37:41" x14ac:dyDescent="0.2">
      <c r="AN288" s="30"/>
    </row>
    <row r="289" spans="40:40" x14ac:dyDescent="0.2">
      <c r="AN289" s="30"/>
    </row>
    <row r="290" spans="40:40" x14ac:dyDescent="0.2">
      <c r="AN290" s="30"/>
    </row>
    <row r="291" spans="40:40" x14ac:dyDescent="0.2">
      <c r="AN291" s="30"/>
    </row>
    <row r="292" spans="40:40" x14ac:dyDescent="0.2">
      <c r="AN292" s="30"/>
    </row>
    <row r="293" spans="40:40" x14ac:dyDescent="0.2">
      <c r="AN293" s="30"/>
    </row>
    <row r="294" spans="40:40" x14ac:dyDescent="0.2">
      <c r="AN294" s="30"/>
    </row>
    <row r="295" spans="40:40" x14ac:dyDescent="0.2">
      <c r="AN295" s="30"/>
    </row>
    <row r="296" spans="40:40" x14ac:dyDescent="0.2">
      <c r="AN296" s="30"/>
    </row>
    <row r="297" spans="40:40" x14ac:dyDescent="0.2">
      <c r="AN297" s="30"/>
    </row>
    <row r="298" spans="40:40" x14ac:dyDescent="0.2">
      <c r="AN298" s="30"/>
    </row>
    <row r="299" spans="40:40" x14ac:dyDescent="0.2">
      <c r="AN299" s="30"/>
    </row>
    <row r="300" spans="40:40" x14ac:dyDescent="0.2">
      <c r="AN300" s="30"/>
    </row>
    <row r="301" spans="40:40" x14ac:dyDescent="0.2">
      <c r="AN301" s="30"/>
    </row>
    <row r="302" spans="40:40" x14ac:dyDescent="0.2">
      <c r="AN302" s="30"/>
    </row>
    <row r="303" spans="40:40" x14ac:dyDescent="0.2">
      <c r="AN303" s="30"/>
    </row>
    <row r="304" spans="40:40" x14ac:dyDescent="0.2">
      <c r="AN304" s="30"/>
    </row>
    <row r="305" spans="40:40" x14ac:dyDescent="0.2">
      <c r="AN305" s="30"/>
    </row>
    <row r="306" spans="40:40" x14ac:dyDescent="0.2">
      <c r="AN306" s="80"/>
    </row>
    <row r="307" spans="40:40" x14ac:dyDescent="0.2">
      <c r="AN307" s="30"/>
    </row>
    <row r="308" spans="40:40" x14ac:dyDescent="0.2">
      <c r="AN308" s="80"/>
    </row>
    <row r="309" spans="40:40" x14ac:dyDescent="0.2">
      <c r="AN309" s="30"/>
    </row>
    <row r="310" spans="40:40" x14ac:dyDescent="0.2">
      <c r="AN310" s="30"/>
    </row>
    <row r="311" spans="40:40" x14ac:dyDescent="0.2">
      <c r="AN311" s="30"/>
    </row>
    <row r="312" spans="40:40" x14ac:dyDescent="0.2">
      <c r="AN312" s="30"/>
    </row>
    <row r="313" spans="40:40" x14ac:dyDescent="0.2">
      <c r="AN313" s="80"/>
    </row>
    <row r="314" spans="40:40" x14ac:dyDescent="0.2">
      <c r="AN314" s="80"/>
    </row>
    <row r="315" spans="40:40" x14ac:dyDescent="0.2">
      <c r="AN315" s="30"/>
    </row>
    <row r="316" spans="40:40" x14ac:dyDescent="0.2">
      <c r="AN316" s="30"/>
    </row>
    <row r="317" spans="40:40" x14ac:dyDescent="0.2">
      <c r="AN317" s="30"/>
    </row>
    <row r="318" spans="40:40" x14ac:dyDescent="0.2">
      <c r="AN318" s="30"/>
    </row>
    <row r="319" spans="40:40" x14ac:dyDescent="0.2">
      <c r="AN319" s="30"/>
    </row>
    <row r="320" spans="40:40" x14ac:dyDescent="0.2">
      <c r="AN320" s="30"/>
    </row>
    <row r="321" spans="40:40" x14ac:dyDescent="0.2">
      <c r="AN321" s="30"/>
    </row>
    <row r="322" spans="40:40" x14ac:dyDescent="0.2">
      <c r="AN322" s="30"/>
    </row>
    <row r="323" spans="40:40" x14ac:dyDescent="0.2">
      <c r="AN323" s="30"/>
    </row>
    <row r="324" spans="40:40" x14ac:dyDescent="0.2">
      <c r="AN324" s="30"/>
    </row>
    <row r="325" spans="40:40" x14ac:dyDescent="0.2">
      <c r="AN325" s="30"/>
    </row>
    <row r="326" spans="40:40" x14ac:dyDescent="0.2">
      <c r="AN326" s="80"/>
    </row>
    <row r="327" spans="40:40" x14ac:dyDescent="0.2">
      <c r="AN327" s="30"/>
    </row>
    <row r="328" spans="40:40" x14ac:dyDescent="0.2">
      <c r="AN328" s="80"/>
    </row>
    <row r="329" spans="40:40" x14ac:dyDescent="0.2">
      <c r="AN329" s="30"/>
    </row>
    <row r="330" spans="40:40" x14ac:dyDescent="0.2">
      <c r="AN330" s="80"/>
    </row>
    <row r="331" spans="40:40" x14ac:dyDescent="0.2">
      <c r="AN331" s="80"/>
    </row>
    <row r="332" spans="40:40" x14ac:dyDescent="0.2">
      <c r="AN332" s="30"/>
    </row>
    <row r="333" spans="40:40" x14ac:dyDescent="0.2">
      <c r="AN333" s="80"/>
    </row>
    <row r="334" spans="40:40" x14ac:dyDescent="0.2">
      <c r="AN334" s="30"/>
    </row>
    <row r="335" spans="40:40" x14ac:dyDescent="0.2">
      <c r="AN335" s="30"/>
    </row>
    <row r="336" spans="40:40" x14ac:dyDescent="0.2">
      <c r="AN336" s="30"/>
    </row>
    <row r="337" spans="40:40" x14ac:dyDescent="0.2">
      <c r="AN337" s="80"/>
    </row>
    <row r="338" spans="40:40" x14ac:dyDescent="0.2">
      <c r="AN338" s="30"/>
    </row>
    <row r="339" spans="40:40" x14ac:dyDescent="0.2">
      <c r="AN339" s="80"/>
    </row>
    <row r="340" spans="40:40" x14ac:dyDescent="0.2">
      <c r="AN340" s="30"/>
    </row>
  </sheetData>
  <phoneticPr fontId="0" type="noConversion"/>
  <pageMargins left="0.7" right="0.7" top="0.75" bottom="0.75" header="0.5" footer="0.5"/>
  <pageSetup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47"/>
  <sheetViews>
    <sheetView showRuler="0" workbookViewId="0">
      <selection activeCell="AQ3" sqref="AQ3"/>
    </sheetView>
  </sheetViews>
  <sheetFormatPr baseColWidth="10" defaultColWidth="8.7109375" defaultRowHeight="16" x14ac:dyDescent="0.2"/>
  <cols>
    <col min="1" max="1" width="8.85546875" style="85" customWidth="1"/>
    <col min="2" max="2" width="12" customWidth="1"/>
    <col min="3" max="3" width="21.85546875" customWidth="1"/>
    <col min="8" max="8" width="6.85546875" customWidth="1"/>
    <col min="9" max="9" width="7.7109375" customWidth="1"/>
    <col min="14" max="14" width="7.140625" customWidth="1"/>
    <col min="15" max="15" width="7.28515625" customWidth="1"/>
    <col min="20" max="20" width="7.140625" customWidth="1"/>
    <col min="21" max="21" width="8" customWidth="1"/>
    <col min="26" max="26" width="6.5703125" customWidth="1"/>
    <col min="27" max="27" width="7" customWidth="1"/>
    <col min="32" max="32" width="7.42578125" customWidth="1"/>
    <col min="38" max="38" width="6.85546875" customWidth="1"/>
    <col min="39" max="39" width="7.28515625" customWidth="1"/>
    <col min="40" max="40" width="11" bestFit="1" customWidth="1"/>
    <col min="41" max="41" width="11.28515625" customWidth="1"/>
    <col min="44" max="44" width="7.28515625" style="125" customWidth="1"/>
    <col min="45" max="45" width="7" style="85" customWidth="1"/>
    <col min="47" max="47" width="8.85546875" style="30" customWidth="1"/>
  </cols>
  <sheetData>
    <row r="1" spans="1:57" s="147" customFormat="1" x14ac:dyDescent="0.2">
      <c r="A1" s="177"/>
      <c r="D1" s="146">
        <v>2001</v>
      </c>
      <c r="E1" s="146">
        <v>2001</v>
      </c>
      <c r="F1" s="146">
        <v>2001</v>
      </c>
      <c r="G1" s="146">
        <v>2001</v>
      </c>
      <c r="H1" s="146">
        <v>2001</v>
      </c>
      <c r="I1" s="146">
        <v>2001</v>
      </c>
      <c r="J1" s="146">
        <v>2002</v>
      </c>
      <c r="K1" s="146">
        <v>2002</v>
      </c>
      <c r="L1" s="146">
        <v>2002</v>
      </c>
      <c r="M1" s="146">
        <v>2002</v>
      </c>
      <c r="N1" s="146">
        <v>2002</v>
      </c>
      <c r="O1" s="146">
        <v>2002</v>
      </c>
      <c r="P1" s="146">
        <v>2003</v>
      </c>
      <c r="Q1" s="146">
        <v>2003</v>
      </c>
      <c r="R1" s="146">
        <v>2003</v>
      </c>
      <c r="S1" s="146">
        <v>2003</v>
      </c>
      <c r="T1" s="146">
        <v>2003</v>
      </c>
      <c r="U1" s="146">
        <v>2003</v>
      </c>
      <c r="V1" s="146">
        <v>2004</v>
      </c>
      <c r="W1" s="146">
        <v>2004</v>
      </c>
      <c r="X1" s="146">
        <v>2004</v>
      </c>
      <c r="Y1" s="146">
        <v>2004</v>
      </c>
      <c r="Z1" s="146">
        <v>2004</v>
      </c>
      <c r="AA1" s="146">
        <v>2004</v>
      </c>
      <c r="AB1" s="146">
        <v>2005</v>
      </c>
      <c r="AC1" s="146">
        <v>2005</v>
      </c>
      <c r="AD1" s="146">
        <v>2005</v>
      </c>
      <c r="AE1" s="146">
        <v>2005</v>
      </c>
      <c r="AF1" s="146">
        <v>2005</v>
      </c>
      <c r="AG1" s="146">
        <v>2005</v>
      </c>
      <c r="AH1" s="146">
        <v>2006</v>
      </c>
      <c r="AI1" s="146">
        <v>2006</v>
      </c>
      <c r="AJ1" s="146">
        <v>2006</v>
      </c>
      <c r="AK1" s="146">
        <v>2006</v>
      </c>
      <c r="AL1" s="146">
        <v>2006</v>
      </c>
      <c r="AM1" s="146">
        <v>2006</v>
      </c>
      <c r="AN1" s="146" t="s">
        <v>971</v>
      </c>
      <c r="AO1" s="146" t="s">
        <v>971</v>
      </c>
      <c r="AP1" s="146" t="s">
        <v>971</v>
      </c>
      <c r="AQ1" s="146" t="s">
        <v>971</v>
      </c>
      <c r="AR1" s="146" t="s">
        <v>971</v>
      </c>
      <c r="AS1" s="146" t="s">
        <v>971</v>
      </c>
      <c r="AU1" s="123"/>
    </row>
    <row r="2" spans="1:57" s="29" customFormat="1" ht="15.75" customHeight="1" x14ac:dyDescent="0.2">
      <c r="A2" s="95" t="s">
        <v>725</v>
      </c>
      <c r="B2" s="24"/>
      <c r="C2" s="24"/>
      <c r="D2" s="95"/>
      <c r="E2" s="95" t="s">
        <v>1892</v>
      </c>
      <c r="F2" s="95" t="s">
        <v>1894</v>
      </c>
      <c r="G2" s="95" t="s">
        <v>725</v>
      </c>
      <c r="H2" s="95" t="s">
        <v>967</v>
      </c>
      <c r="I2" s="95" t="s">
        <v>2238</v>
      </c>
      <c r="K2" s="95" t="s">
        <v>1892</v>
      </c>
      <c r="L2" s="95" t="s">
        <v>1894</v>
      </c>
      <c r="M2" s="95" t="s">
        <v>725</v>
      </c>
      <c r="N2" s="95" t="s">
        <v>967</v>
      </c>
      <c r="O2" s="95" t="s">
        <v>2238</v>
      </c>
      <c r="Q2" s="95" t="s">
        <v>1892</v>
      </c>
      <c r="R2" s="95" t="s">
        <v>1894</v>
      </c>
      <c r="S2" s="95" t="s">
        <v>725</v>
      </c>
      <c r="T2" s="95" t="s">
        <v>967</v>
      </c>
      <c r="U2" s="95" t="s">
        <v>2238</v>
      </c>
      <c r="W2" s="95" t="s">
        <v>1892</v>
      </c>
      <c r="X2" s="95" t="s">
        <v>1894</v>
      </c>
      <c r="Y2" s="95" t="s">
        <v>725</v>
      </c>
      <c r="Z2" s="95" t="s">
        <v>967</v>
      </c>
      <c r="AA2" s="95" t="s">
        <v>2238</v>
      </c>
      <c r="AC2" s="95" t="s">
        <v>1892</v>
      </c>
      <c r="AD2" s="95" t="s">
        <v>1894</v>
      </c>
      <c r="AE2" s="95" t="s">
        <v>725</v>
      </c>
      <c r="AF2" s="95" t="s">
        <v>967</v>
      </c>
      <c r="AG2" s="95" t="s">
        <v>2238</v>
      </c>
      <c r="AI2" s="95" t="s">
        <v>1892</v>
      </c>
      <c r="AJ2" s="95" t="s">
        <v>1894</v>
      </c>
      <c r="AK2" s="95" t="s">
        <v>725</v>
      </c>
      <c r="AL2" s="95" t="s">
        <v>967</v>
      </c>
      <c r="AM2" s="95" t="s">
        <v>2238</v>
      </c>
      <c r="AO2" s="95" t="s">
        <v>1892</v>
      </c>
      <c r="AP2" s="95" t="s">
        <v>1894</v>
      </c>
      <c r="AQ2" s="95" t="s">
        <v>725</v>
      </c>
      <c r="AR2" s="95" t="s">
        <v>967</v>
      </c>
      <c r="AS2" s="95" t="s">
        <v>2238</v>
      </c>
      <c r="AT2" s="24"/>
      <c r="AU2" s="24"/>
      <c r="AV2" s="24"/>
      <c r="AW2" s="24"/>
      <c r="AX2" s="24"/>
      <c r="AY2" s="24"/>
      <c r="AZ2" s="24"/>
      <c r="BA2" s="24"/>
      <c r="BB2" s="24"/>
      <c r="BC2" s="24"/>
    </row>
    <row r="3" spans="1:57" s="29" customFormat="1" ht="15.75" customHeight="1" x14ac:dyDescent="0.2">
      <c r="A3" s="95" t="s">
        <v>1891</v>
      </c>
      <c r="B3" s="24" t="s">
        <v>2681</v>
      </c>
      <c r="C3" s="24" t="s">
        <v>2680</v>
      </c>
      <c r="D3" s="144" t="s">
        <v>972</v>
      </c>
      <c r="E3" s="95" t="s">
        <v>1893</v>
      </c>
      <c r="F3" s="95" t="s">
        <v>973</v>
      </c>
      <c r="G3" s="95" t="s">
        <v>968</v>
      </c>
      <c r="H3" s="95" t="s">
        <v>968</v>
      </c>
      <c r="I3" s="95" t="s">
        <v>968</v>
      </c>
      <c r="J3" s="144" t="s">
        <v>972</v>
      </c>
      <c r="K3" s="95" t="s">
        <v>1893</v>
      </c>
      <c r="L3" s="95" t="s">
        <v>973</v>
      </c>
      <c r="M3" s="95" t="s">
        <v>968</v>
      </c>
      <c r="N3" s="95" t="s">
        <v>968</v>
      </c>
      <c r="O3" s="95" t="s">
        <v>968</v>
      </c>
      <c r="P3" s="144" t="s">
        <v>972</v>
      </c>
      <c r="Q3" s="95" t="s">
        <v>1893</v>
      </c>
      <c r="R3" s="95" t="s">
        <v>973</v>
      </c>
      <c r="S3" s="95" t="s">
        <v>968</v>
      </c>
      <c r="T3" s="95" t="s">
        <v>968</v>
      </c>
      <c r="U3" s="95" t="s">
        <v>968</v>
      </c>
      <c r="V3" s="144" t="s">
        <v>972</v>
      </c>
      <c r="W3" s="95" t="s">
        <v>1893</v>
      </c>
      <c r="X3" s="95" t="s">
        <v>973</v>
      </c>
      <c r="Y3" s="95" t="s">
        <v>968</v>
      </c>
      <c r="Z3" s="95" t="s">
        <v>968</v>
      </c>
      <c r="AA3" s="95" t="s">
        <v>968</v>
      </c>
      <c r="AB3" s="144" t="s">
        <v>972</v>
      </c>
      <c r="AC3" s="95" t="s">
        <v>1893</v>
      </c>
      <c r="AD3" s="95" t="s">
        <v>973</v>
      </c>
      <c r="AE3" s="95" t="s">
        <v>968</v>
      </c>
      <c r="AF3" s="95" t="s">
        <v>968</v>
      </c>
      <c r="AG3" s="95" t="s">
        <v>968</v>
      </c>
      <c r="AH3" s="144" t="s">
        <v>972</v>
      </c>
      <c r="AI3" s="95" t="s">
        <v>1893</v>
      </c>
      <c r="AJ3" s="95" t="s">
        <v>973</v>
      </c>
      <c r="AK3" s="95" t="s">
        <v>968</v>
      </c>
      <c r="AL3" s="95" t="s">
        <v>968</v>
      </c>
      <c r="AM3" s="95" t="s">
        <v>968</v>
      </c>
      <c r="AN3" s="144" t="s">
        <v>972</v>
      </c>
      <c r="AO3" s="95" t="s">
        <v>1893</v>
      </c>
      <c r="AP3" s="95" t="s">
        <v>973</v>
      </c>
      <c r="AQ3" s="95" t="s">
        <v>968</v>
      </c>
      <c r="AR3" s="95" t="s">
        <v>968</v>
      </c>
      <c r="AS3" s="95" t="s">
        <v>968</v>
      </c>
      <c r="AT3" s="24"/>
      <c r="AU3" s="24"/>
      <c r="AV3" s="24"/>
      <c r="AW3" s="24"/>
      <c r="AX3" s="24"/>
      <c r="AY3" s="24"/>
      <c r="AZ3" s="24"/>
      <c r="BA3" s="24"/>
      <c r="BB3" s="24"/>
      <c r="BC3" s="24"/>
    </row>
    <row r="4" spans="1:57" s="80" customFormat="1" ht="15.75" customHeight="1" x14ac:dyDescent="0.15">
      <c r="A4" s="85">
        <v>15</v>
      </c>
      <c r="B4" s="80" t="s">
        <v>57</v>
      </c>
      <c r="C4" s="79" t="s">
        <v>2478</v>
      </c>
      <c r="D4" s="77">
        <v>2481</v>
      </c>
      <c r="E4" s="76">
        <v>214358</v>
      </c>
      <c r="F4" s="97">
        <f t="shared" ref="F4:F35" si="0">E4/D4</f>
        <v>86.399838774687623</v>
      </c>
      <c r="G4" s="97"/>
      <c r="H4" s="96">
        <v>6</v>
      </c>
      <c r="I4" s="96">
        <v>21</v>
      </c>
      <c r="J4" s="89">
        <v>2510</v>
      </c>
      <c r="K4" s="101">
        <v>210087</v>
      </c>
      <c r="L4" s="97">
        <f t="shared" ref="L4:L17" si="1">K4/J4</f>
        <v>83.7</v>
      </c>
      <c r="M4" s="97"/>
      <c r="N4" s="96">
        <v>9</v>
      </c>
      <c r="O4" s="96">
        <v>30</v>
      </c>
      <c r="P4" s="89">
        <v>2530</v>
      </c>
      <c r="Q4" s="82">
        <v>170119</v>
      </c>
      <c r="R4" s="111">
        <f t="shared" ref="R4:R35" si="2">Q4/P4</f>
        <v>67.240711462450591</v>
      </c>
      <c r="S4" s="111"/>
      <c r="T4" s="96">
        <v>10</v>
      </c>
      <c r="U4" s="96">
        <v>41</v>
      </c>
      <c r="V4" s="91">
        <v>2600</v>
      </c>
      <c r="W4" s="153">
        <v>160013</v>
      </c>
      <c r="X4" s="78">
        <f t="shared" ref="X4:X35" si="3">W4/V4</f>
        <v>61.543461538461536</v>
      </c>
      <c r="Y4" s="78"/>
      <c r="Z4" s="96">
        <v>14</v>
      </c>
      <c r="AA4" s="96">
        <v>56</v>
      </c>
      <c r="AB4" s="98">
        <v>2648</v>
      </c>
      <c r="AC4" s="83">
        <v>874153</v>
      </c>
      <c r="AD4" s="78">
        <f t="shared" ref="AD4:AD35" si="4">AC4/AB4</f>
        <v>330.11820241691845</v>
      </c>
      <c r="AE4" s="78"/>
      <c r="AF4" s="96">
        <v>1</v>
      </c>
      <c r="AG4" s="96">
        <v>2</v>
      </c>
      <c r="AH4" s="89">
        <v>2661</v>
      </c>
      <c r="AI4" s="83">
        <v>666085</v>
      </c>
      <c r="AJ4" s="75">
        <f t="shared" ref="AJ4:AJ35" si="5">AI4/AH4</f>
        <v>250.31379180759114</v>
      </c>
      <c r="AK4" s="75"/>
      <c r="AL4" s="96">
        <v>1</v>
      </c>
      <c r="AM4" s="96">
        <v>2</v>
      </c>
      <c r="AN4" s="122">
        <f t="shared" ref="AN4:AN17" si="6">D4+J4+P4+V4+AB4+AH4</f>
        <v>15430</v>
      </c>
      <c r="AO4" s="101">
        <f t="shared" ref="AO4:AO17" si="7">E4+K4+Q4+W4+AC4+AI4</f>
        <v>2294815</v>
      </c>
      <c r="AP4" s="97">
        <f t="shared" ref="AP4:AP35" si="8">AO4/AN4</f>
        <v>148.7242384964355</v>
      </c>
      <c r="AQ4" s="97"/>
      <c r="AR4" s="96">
        <v>1</v>
      </c>
      <c r="AS4" s="96">
        <v>3</v>
      </c>
      <c r="AT4" s="54"/>
      <c r="AU4" s="54">
        <v>1</v>
      </c>
    </row>
    <row r="5" spans="1:57" ht="15.75" customHeight="1" x14ac:dyDescent="0.2">
      <c r="A5" s="85">
        <v>5</v>
      </c>
      <c r="B5" s="15" t="s">
        <v>57</v>
      </c>
      <c r="C5" s="15" t="s">
        <v>319</v>
      </c>
      <c r="D5" s="72">
        <v>2640</v>
      </c>
      <c r="E5" s="18">
        <v>16244</v>
      </c>
      <c r="F5" s="32">
        <f t="shared" si="0"/>
        <v>6.1530303030303033</v>
      </c>
      <c r="G5" s="32"/>
      <c r="H5" s="96">
        <v>103</v>
      </c>
      <c r="I5" s="85">
        <v>255</v>
      </c>
      <c r="J5" s="71">
        <v>2684</v>
      </c>
      <c r="K5" s="19">
        <v>353561</v>
      </c>
      <c r="L5" s="37">
        <f t="shared" si="1"/>
        <v>131.72913561847989</v>
      </c>
      <c r="M5" s="37"/>
      <c r="N5" s="96">
        <v>2</v>
      </c>
      <c r="O5" s="96">
        <v>7</v>
      </c>
      <c r="P5" s="71">
        <v>2744</v>
      </c>
      <c r="Q5" s="20">
        <v>297848</v>
      </c>
      <c r="R5" s="39">
        <f t="shared" si="2"/>
        <v>108.54518950437318</v>
      </c>
      <c r="S5" s="39"/>
      <c r="T5" s="96">
        <v>3</v>
      </c>
      <c r="U5" s="96">
        <v>11</v>
      </c>
      <c r="V5" s="42">
        <v>2820</v>
      </c>
      <c r="W5" s="151">
        <v>352506</v>
      </c>
      <c r="X5" s="44">
        <f t="shared" si="3"/>
        <v>125.00212765957447</v>
      </c>
      <c r="Y5" s="44"/>
      <c r="Z5" s="96">
        <v>2</v>
      </c>
      <c r="AA5" s="96">
        <v>11</v>
      </c>
      <c r="AB5" s="47">
        <v>2847</v>
      </c>
      <c r="AC5" s="17">
        <v>345353</v>
      </c>
      <c r="AD5" s="49">
        <f t="shared" si="4"/>
        <v>121.30417983842641</v>
      </c>
      <c r="AE5" s="49"/>
      <c r="AF5" s="96">
        <v>2</v>
      </c>
      <c r="AG5" s="96">
        <v>13</v>
      </c>
      <c r="AH5" s="50">
        <v>2794</v>
      </c>
      <c r="AI5" s="21">
        <v>331096</v>
      </c>
      <c r="AJ5" s="51">
        <f t="shared" si="5"/>
        <v>118.50250536864711</v>
      </c>
      <c r="AK5" s="51"/>
      <c r="AL5" s="96">
        <v>4</v>
      </c>
      <c r="AM5" s="96">
        <v>16</v>
      </c>
      <c r="AN5" s="120">
        <f t="shared" si="6"/>
        <v>16529</v>
      </c>
      <c r="AO5" s="121">
        <f t="shared" si="7"/>
        <v>1696608</v>
      </c>
      <c r="AP5" s="32">
        <f t="shared" si="8"/>
        <v>102.64432210055055</v>
      </c>
      <c r="AQ5" s="32"/>
      <c r="AR5" s="96">
        <v>4</v>
      </c>
      <c r="AS5" s="96">
        <v>16</v>
      </c>
      <c r="AT5" s="54"/>
      <c r="AU5" s="54">
        <v>2</v>
      </c>
      <c r="AV5" s="30"/>
      <c r="AW5" s="30"/>
      <c r="AX5" s="30"/>
      <c r="AY5" s="30"/>
      <c r="AZ5" s="30"/>
      <c r="BA5" s="30"/>
      <c r="BB5" s="30"/>
      <c r="BC5" s="30"/>
      <c r="BD5" s="30"/>
      <c r="BE5" s="30"/>
    </row>
    <row r="6" spans="1:57" ht="15.75" customHeight="1" x14ac:dyDescent="0.2">
      <c r="A6" s="85">
        <v>5</v>
      </c>
      <c r="B6" s="15" t="s">
        <v>2692</v>
      </c>
      <c r="C6" s="15" t="s">
        <v>167</v>
      </c>
      <c r="D6" s="72">
        <v>30753</v>
      </c>
      <c r="E6" s="18">
        <v>1253431</v>
      </c>
      <c r="F6" s="32">
        <f t="shared" si="0"/>
        <v>40.758007348876532</v>
      </c>
      <c r="G6" s="32"/>
      <c r="H6" s="96">
        <v>34</v>
      </c>
      <c r="I6" s="96">
        <v>95</v>
      </c>
      <c r="J6" s="71">
        <v>30984</v>
      </c>
      <c r="K6" s="19">
        <v>1394105</v>
      </c>
      <c r="L6" s="37">
        <f t="shared" si="1"/>
        <v>44.994351923573454</v>
      </c>
      <c r="M6" s="37"/>
      <c r="N6" s="96">
        <v>27</v>
      </c>
      <c r="O6" s="96">
        <v>88</v>
      </c>
      <c r="P6" s="71">
        <v>31437</v>
      </c>
      <c r="Q6" s="20">
        <v>1537134</v>
      </c>
      <c r="R6" s="39">
        <f t="shared" si="2"/>
        <v>48.895696154213191</v>
      </c>
      <c r="S6" s="39"/>
      <c r="T6" s="96">
        <v>22</v>
      </c>
      <c r="U6" s="96">
        <v>78</v>
      </c>
      <c r="V6" s="42">
        <v>31774</v>
      </c>
      <c r="W6" s="151">
        <v>3201122</v>
      </c>
      <c r="X6" s="44">
        <f t="shared" si="3"/>
        <v>100.74658525838736</v>
      </c>
      <c r="Y6" s="44"/>
      <c r="Z6" s="96">
        <v>4</v>
      </c>
      <c r="AA6" s="96">
        <v>18</v>
      </c>
      <c r="AB6" s="47">
        <v>33179</v>
      </c>
      <c r="AC6" s="17">
        <v>3923446</v>
      </c>
      <c r="AD6" s="49">
        <f t="shared" si="4"/>
        <v>118.25088158172338</v>
      </c>
      <c r="AE6" s="49"/>
      <c r="AF6" s="96">
        <v>3</v>
      </c>
      <c r="AG6" s="96">
        <v>14</v>
      </c>
      <c r="AH6" s="50">
        <v>33529</v>
      </c>
      <c r="AI6" s="21">
        <v>2908446</v>
      </c>
      <c r="AJ6" s="51">
        <f t="shared" si="5"/>
        <v>86.74419159533538</v>
      </c>
      <c r="AK6" s="51"/>
      <c r="AL6" s="96">
        <v>8</v>
      </c>
      <c r="AM6" s="96">
        <v>34</v>
      </c>
      <c r="AN6" s="120">
        <f t="shared" si="6"/>
        <v>191656</v>
      </c>
      <c r="AO6" s="121">
        <f t="shared" si="7"/>
        <v>14217684</v>
      </c>
      <c r="AP6" s="32">
        <f t="shared" si="8"/>
        <v>74.18334933422382</v>
      </c>
      <c r="AQ6" s="32"/>
      <c r="AR6" s="96">
        <v>8</v>
      </c>
      <c r="AS6" s="96">
        <v>36</v>
      </c>
      <c r="AT6" s="54"/>
      <c r="AU6" s="54">
        <v>3</v>
      </c>
      <c r="AV6" s="30"/>
      <c r="AW6" s="30"/>
      <c r="AX6" s="30"/>
      <c r="AY6" s="30"/>
      <c r="AZ6" s="30"/>
      <c r="BA6" s="30"/>
      <c r="BB6" s="30"/>
      <c r="BC6" s="30"/>
      <c r="BD6" s="30"/>
      <c r="BE6" s="30"/>
    </row>
    <row r="7" spans="1:57" ht="15.75" customHeight="1" x14ac:dyDescent="0.2">
      <c r="A7" s="85">
        <v>2</v>
      </c>
      <c r="B7" s="15" t="s">
        <v>57</v>
      </c>
      <c r="C7" s="15" t="s">
        <v>486</v>
      </c>
      <c r="D7" s="72">
        <v>52350</v>
      </c>
      <c r="E7" s="18">
        <v>6802009</v>
      </c>
      <c r="F7" s="32">
        <f t="shared" si="0"/>
        <v>129.93331423113659</v>
      </c>
      <c r="G7" s="32"/>
      <c r="H7" s="96">
        <v>2</v>
      </c>
      <c r="I7" s="96">
        <v>2</v>
      </c>
      <c r="J7" s="88">
        <v>54000</v>
      </c>
      <c r="K7" s="19">
        <v>7236725</v>
      </c>
      <c r="L7" s="37">
        <f t="shared" si="1"/>
        <v>134.01342592592593</v>
      </c>
      <c r="M7" s="37"/>
      <c r="N7" s="96">
        <v>1</v>
      </c>
      <c r="O7" s="96">
        <v>6</v>
      </c>
      <c r="P7" s="88">
        <v>55278</v>
      </c>
      <c r="Q7" s="20">
        <v>7004019</v>
      </c>
      <c r="R7" s="39">
        <f t="shared" si="2"/>
        <v>126.70536198849452</v>
      </c>
      <c r="S7" s="39"/>
      <c r="T7" s="96">
        <v>1</v>
      </c>
      <c r="U7" s="96">
        <v>5</v>
      </c>
      <c r="V7" s="90">
        <v>56754</v>
      </c>
      <c r="W7" s="152">
        <v>7422630</v>
      </c>
      <c r="X7" s="44">
        <f t="shared" si="3"/>
        <v>130.78602389258907</v>
      </c>
      <c r="Y7" s="44"/>
      <c r="Z7" s="96">
        <v>1</v>
      </c>
      <c r="AA7" s="96">
        <v>8</v>
      </c>
      <c r="AB7" s="92">
        <v>58420</v>
      </c>
      <c r="AC7" s="17">
        <v>6603191</v>
      </c>
      <c r="AD7" s="49">
        <f t="shared" si="4"/>
        <v>113.02963026360835</v>
      </c>
      <c r="AE7" s="49"/>
      <c r="AF7" s="96">
        <v>4</v>
      </c>
      <c r="AG7" s="96">
        <v>15</v>
      </c>
      <c r="AH7" s="70">
        <v>58491</v>
      </c>
      <c r="AI7" s="21">
        <v>6726439</v>
      </c>
      <c r="AJ7" s="51">
        <f t="shared" si="5"/>
        <v>114.99955548716896</v>
      </c>
      <c r="AK7" s="51"/>
      <c r="AL7" s="96">
        <v>5</v>
      </c>
      <c r="AM7" s="96">
        <v>18</v>
      </c>
      <c r="AN7" s="120">
        <f t="shared" si="6"/>
        <v>335293</v>
      </c>
      <c r="AO7" s="121">
        <f t="shared" si="7"/>
        <v>41795013</v>
      </c>
      <c r="AP7" s="32">
        <f t="shared" si="8"/>
        <v>124.65220866525695</v>
      </c>
      <c r="AQ7" s="32"/>
      <c r="AR7" s="96">
        <v>2</v>
      </c>
      <c r="AS7" s="96">
        <v>7</v>
      </c>
      <c r="AT7" s="54"/>
      <c r="AU7" s="54">
        <v>4</v>
      </c>
      <c r="AV7" s="30"/>
      <c r="AW7" s="30"/>
      <c r="AX7" s="30"/>
      <c r="AY7" s="30"/>
      <c r="AZ7" s="30"/>
      <c r="BA7" s="30"/>
      <c r="BB7" s="30"/>
      <c r="BC7" s="30"/>
      <c r="BD7" s="30"/>
      <c r="BE7" s="30"/>
    </row>
    <row r="8" spans="1:57" ht="15.75" customHeight="1" x14ac:dyDescent="0.2">
      <c r="A8" s="85">
        <v>4</v>
      </c>
      <c r="B8" s="15" t="s">
        <v>57</v>
      </c>
      <c r="C8" s="15" t="s">
        <v>599</v>
      </c>
      <c r="D8" s="72">
        <v>2425</v>
      </c>
      <c r="E8" s="18">
        <v>284240</v>
      </c>
      <c r="F8" s="32">
        <f t="shared" si="0"/>
        <v>117.21237113402061</v>
      </c>
      <c r="G8" s="32"/>
      <c r="H8" s="96">
        <v>3</v>
      </c>
      <c r="I8" s="96">
        <v>7</v>
      </c>
      <c r="J8" s="71">
        <v>2402</v>
      </c>
      <c r="K8" s="19">
        <v>315133</v>
      </c>
      <c r="L8" s="37">
        <f t="shared" si="1"/>
        <v>131.19608659450458</v>
      </c>
      <c r="M8" s="37"/>
      <c r="N8" s="96">
        <v>3</v>
      </c>
      <c r="O8" s="96">
        <v>8</v>
      </c>
      <c r="P8" s="71">
        <v>2485</v>
      </c>
      <c r="Q8" s="20">
        <v>289082</v>
      </c>
      <c r="R8" s="39">
        <f t="shared" si="2"/>
        <v>116.3307847082495</v>
      </c>
      <c r="S8" s="39"/>
      <c r="T8" s="96">
        <v>2</v>
      </c>
      <c r="U8" s="96">
        <v>10</v>
      </c>
      <c r="V8" s="42">
        <v>2522</v>
      </c>
      <c r="W8" s="151">
        <v>261686</v>
      </c>
      <c r="X8" s="44">
        <f t="shared" si="3"/>
        <v>103.76130055511499</v>
      </c>
      <c r="Y8" s="44"/>
      <c r="Z8" s="96">
        <v>3</v>
      </c>
      <c r="AA8" s="96">
        <v>17</v>
      </c>
      <c r="AB8" s="47">
        <v>2492</v>
      </c>
      <c r="AC8" s="17">
        <v>252190</v>
      </c>
      <c r="AD8" s="49">
        <f t="shared" si="4"/>
        <v>101.19983948635634</v>
      </c>
      <c r="AE8" s="49"/>
      <c r="AF8" s="96">
        <v>5</v>
      </c>
      <c r="AG8" s="96">
        <v>19</v>
      </c>
      <c r="AH8" s="50">
        <v>2459</v>
      </c>
      <c r="AI8" s="21">
        <v>239790</v>
      </c>
      <c r="AJ8" s="51">
        <f t="shared" si="5"/>
        <v>97.515250101667348</v>
      </c>
      <c r="AK8" s="51"/>
      <c r="AL8" s="96">
        <v>6</v>
      </c>
      <c r="AM8" s="96">
        <v>21</v>
      </c>
      <c r="AN8" s="120">
        <f t="shared" si="6"/>
        <v>14785</v>
      </c>
      <c r="AO8" s="121">
        <f t="shared" si="7"/>
        <v>1642121</v>
      </c>
      <c r="AP8" s="32">
        <f t="shared" si="8"/>
        <v>111.06668921203922</v>
      </c>
      <c r="AQ8" s="32"/>
      <c r="AR8" s="96">
        <v>3</v>
      </c>
      <c r="AS8" s="96">
        <v>12</v>
      </c>
      <c r="AT8" s="54"/>
      <c r="AU8" s="54">
        <v>5</v>
      </c>
      <c r="AV8" s="30"/>
      <c r="AW8" s="30"/>
      <c r="AX8" s="30"/>
      <c r="AY8" s="30"/>
      <c r="AZ8" s="30"/>
      <c r="BA8" s="30"/>
      <c r="BB8" s="30"/>
      <c r="BC8" s="30"/>
      <c r="BD8" s="30"/>
      <c r="BE8" s="30"/>
    </row>
    <row r="9" spans="1:57" s="80" customFormat="1" ht="15.75" customHeight="1" x14ac:dyDescent="0.15">
      <c r="A9" s="85">
        <v>7</v>
      </c>
      <c r="B9" s="15" t="s">
        <v>2727</v>
      </c>
      <c r="C9" s="15" t="s">
        <v>445</v>
      </c>
      <c r="D9" s="72">
        <v>2364</v>
      </c>
      <c r="E9" s="18">
        <v>22492</v>
      </c>
      <c r="F9" s="32">
        <f t="shared" si="0"/>
        <v>9.514382402707275</v>
      </c>
      <c r="G9" s="32"/>
      <c r="H9" s="96">
        <v>96</v>
      </c>
      <c r="I9" s="85">
        <v>238</v>
      </c>
      <c r="J9" s="71">
        <v>2364</v>
      </c>
      <c r="K9" s="19">
        <v>89668</v>
      </c>
      <c r="L9" s="37">
        <f t="shared" si="1"/>
        <v>37.930626057529608</v>
      </c>
      <c r="M9" s="37"/>
      <c r="N9" s="96">
        <v>41</v>
      </c>
      <c r="O9" s="96">
        <v>111</v>
      </c>
      <c r="P9" s="71">
        <v>2364</v>
      </c>
      <c r="Q9" s="20">
        <v>139902</v>
      </c>
      <c r="R9" s="39">
        <f t="shared" si="2"/>
        <v>59.180203045685282</v>
      </c>
      <c r="S9" s="39"/>
      <c r="T9" s="96">
        <v>16</v>
      </c>
      <c r="U9" s="96">
        <v>59</v>
      </c>
      <c r="V9" s="42">
        <v>2330</v>
      </c>
      <c r="W9" s="151">
        <v>156671</v>
      </c>
      <c r="X9" s="44">
        <f t="shared" si="3"/>
        <v>67.240772532188842</v>
      </c>
      <c r="Y9" s="44"/>
      <c r="Z9" s="96">
        <v>10</v>
      </c>
      <c r="AA9" s="96">
        <v>42</v>
      </c>
      <c r="AB9" s="47">
        <v>2329</v>
      </c>
      <c r="AC9" s="17">
        <v>194315</v>
      </c>
      <c r="AD9" s="49">
        <f t="shared" si="4"/>
        <v>83.432803778445688</v>
      </c>
      <c r="AE9" s="49"/>
      <c r="AF9" s="96">
        <v>6</v>
      </c>
      <c r="AG9" s="96">
        <v>32</v>
      </c>
      <c r="AH9" s="50">
        <v>2321</v>
      </c>
      <c r="AI9" s="21">
        <v>173717</v>
      </c>
      <c r="AJ9" s="51">
        <f t="shared" si="5"/>
        <v>74.845756139594997</v>
      </c>
      <c r="AK9" s="51"/>
      <c r="AL9" s="96">
        <v>11</v>
      </c>
      <c r="AM9" s="96">
        <v>46</v>
      </c>
      <c r="AN9" s="120">
        <f t="shared" si="6"/>
        <v>14072</v>
      </c>
      <c r="AO9" s="121">
        <f t="shared" si="7"/>
        <v>776765</v>
      </c>
      <c r="AP9" s="32">
        <f t="shared" si="8"/>
        <v>55.199332006822061</v>
      </c>
      <c r="AQ9" s="32"/>
      <c r="AR9" s="96">
        <v>20</v>
      </c>
      <c r="AS9" s="96">
        <v>74</v>
      </c>
      <c r="AT9" s="54"/>
      <c r="AU9" s="54">
        <v>6</v>
      </c>
    </row>
    <row r="10" spans="1:57" s="80" customFormat="1" ht="15.75" customHeight="1" x14ac:dyDescent="0.15">
      <c r="A10" s="85">
        <v>5</v>
      </c>
      <c r="B10" s="15" t="s">
        <v>2692</v>
      </c>
      <c r="C10" s="15" t="s">
        <v>839</v>
      </c>
      <c r="D10" s="88">
        <v>48150</v>
      </c>
      <c r="E10" s="18">
        <v>2909472</v>
      </c>
      <c r="F10" s="32">
        <f t="shared" si="0"/>
        <v>60.42517133956386</v>
      </c>
      <c r="G10" s="32"/>
      <c r="H10" s="96">
        <v>22</v>
      </c>
      <c r="I10" s="96">
        <v>56</v>
      </c>
      <c r="J10" s="71">
        <v>49170</v>
      </c>
      <c r="K10" s="19">
        <v>3299564</v>
      </c>
      <c r="L10" s="37">
        <f t="shared" si="1"/>
        <v>67.105226764287167</v>
      </c>
      <c r="M10" s="37"/>
      <c r="N10" s="96">
        <v>14</v>
      </c>
      <c r="O10" s="96">
        <v>49</v>
      </c>
      <c r="P10" s="71">
        <v>49329</v>
      </c>
      <c r="Q10" s="178">
        <v>3239329</v>
      </c>
      <c r="R10" s="179">
        <f t="shared" si="2"/>
        <v>65.667842445620224</v>
      </c>
      <c r="S10" s="179"/>
      <c r="T10" s="96">
        <v>12</v>
      </c>
      <c r="U10" s="96">
        <v>44</v>
      </c>
      <c r="V10" s="42">
        <v>50050</v>
      </c>
      <c r="W10" s="151">
        <v>3404356</v>
      </c>
      <c r="X10" s="44">
        <f t="shared" si="3"/>
        <v>68.019100899100906</v>
      </c>
      <c r="Y10" s="44"/>
      <c r="Z10" s="96">
        <v>9</v>
      </c>
      <c r="AA10" s="96">
        <v>41</v>
      </c>
      <c r="AB10" s="47">
        <v>54091</v>
      </c>
      <c r="AC10" s="17">
        <v>4176769</v>
      </c>
      <c r="AD10" s="49">
        <f t="shared" si="4"/>
        <v>77.217448374036351</v>
      </c>
      <c r="AE10" s="49"/>
      <c r="AF10" s="96">
        <v>7</v>
      </c>
      <c r="AG10" s="96">
        <v>37</v>
      </c>
      <c r="AH10" s="50">
        <v>55395</v>
      </c>
      <c r="AI10" s="180">
        <v>7747631</v>
      </c>
      <c r="AJ10" s="51">
        <f t="shared" si="5"/>
        <v>139.86155790233775</v>
      </c>
      <c r="AK10" s="51"/>
      <c r="AL10" s="96">
        <v>3</v>
      </c>
      <c r="AM10" s="96">
        <v>12</v>
      </c>
      <c r="AN10" s="120">
        <f t="shared" si="6"/>
        <v>306185</v>
      </c>
      <c r="AO10" s="121">
        <f t="shared" si="7"/>
        <v>24777121</v>
      </c>
      <c r="AP10" s="32">
        <f t="shared" si="8"/>
        <v>80.922060192367354</v>
      </c>
      <c r="AQ10" s="32"/>
      <c r="AR10" s="96">
        <v>5</v>
      </c>
      <c r="AS10" s="96">
        <v>28</v>
      </c>
      <c r="AT10" s="54"/>
      <c r="AU10" s="54">
        <v>7</v>
      </c>
    </row>
    <row r="11" spans="1:57" ht="15.75" customHeight="1" x14ac:dyDescent="0.2">
      <c r="A11" s="85">
        <v>7</v>
      </c>
      <c r="B11" s="15" t="s">
        <v>2692</v>
      </c>
      <c r="C11" s="15" t="s">
        <v>568</v>
      </c>
      <c r="D11" s="72">
        <v>3725</v>
      </c>
      <c r="E11" s="18">
        <v>68179</v>
      </c>
      <c r="F11" s="32">
        <f t="shared" si="0"/>
        <v>18.303087248322147</v>
      </c>
      <c r="G11" s="32"/>
      <c r="H11" s="96">
        <v>72</v>
      </c>
      <c r="I11" s="96">
        <v>187</v>
      </c>
      <c r="J11" s="88">
        <v>3740</v>
      </c>
      <c r="K11" s="19">
        <v>57276</v>
      </c>
      <c r="L11" s="37">
        <f t="shared" si="1"/>
        <v>15.314438502673797</v>
      </c>
      <c r="M11" s="37"/>
      <c r="N11" s="96">
        <v>81</v>
      </c>
      <c r="O11" s="96">
        <v>208</v>
      </c>
      <c r="P11" s="88">
        <v>3694</v>
      </c>
      <c r="Q11" s="20">
        <v>51871</v>
      </c>
      <c r="R11" s="39">
        <f t="shared" si="2"/>
        <v>14.041959935029778</v>
      </c>
      <c r="S11" s="39"/>
      <c r="T11" s="96">
        <v>84</v>
      </c>
      <c r="U11" s="96">
        <v>216</v>
      </c>
      <c r="V11" s="90">
        <v>3700</v>
      </c>
      <c r="W11" s="152">
        <v>333867</v>
      </c>
      <c r="X11" s="44">
        <f t="shared" si="3"/>
        <v>90.234324324324319</v>
      </c>
      <c r="Y11" s="44"/>
      <c r="Z11" s="96">
        <v>5</v>
      </c>
      <c r="AA11" s="96">
        <v>22</v>
      </c>
      <c r="AB11" s="92">
        <v>3738</v>
      </c>
      <c r="AC11" s="17">
        <v>282917</v>
      </c>
      <c r="AD11" s="49">
        <f t="shared" si="4"/>
        <v>75.68673087212413</v>
      </c>
      <c r="AE11" s="49"/>
      <c r="AF11" s="96">
        <v>8</v>
      </c>
      <c r="AG11" s="96">
        <v>41</v>
      </c>
      <c r="AH11" s="70">
        <v>3565</v>
      </c>
      <c r="AI11" s="21">
        <v>314120</v>
      </c>
      <c r="AJ11" s="51">
        <f t="shared" si="5"/>
        <v>88.112201963534361</v>
      </c>
      <c r="AK11" s="51"/>
      <c r="AL11" s="96">
        <v>7</v>
      </c>
      <c r="AM11" s="96">
        <v>33</v>
      </c>
      <c r="AN11" s="121">
        <f t="shared" si="6"/>
        <v>22162</v>
      </c>
      <c r="AO11" s="121">
        <f t="shared" si="7"/>
        <v>1108230</v>
      </c>
      <c r="AP11" s="32">
        <f t="shared" si="8"/>
        <v>50.005865896579728</v>
      </c>
      <c r="AQ11" s="32"/>
      <c r="AR11" s="96">
        <v>25</v>
      </c>
      <c r="AS11" s="96">
        <v>87</v>
      </c>
      <c r="AT11" s="54"/>
      <c r="AU11" s="54">
        <v>8</v>
      </c>
      <c r="AV11" s="30"/>
      <c r="AW11" s="30"/>
      <c r="AX11" s="30"/>
      <c r="AY11" s="30"/>
      <c r="AZ11" s="30"/>
      <c r="BA11" s="30"/>
      <c r="BB11" s="30"/>
      <c r="BC11" s="30"/>
      <c r="BD11" s="30"/>
      <c r="BE11" s="30"/>
    </row>
    <row r="12" spans="1:57" ht="15.75" customHeight="1" x14ac:dyDescent="0.2">
      <c r="A12" s="85">
        <v>5</v>
      </c>
      <c r="B12" s="15" t="s">
        <v>57</v>
      </c>
      <c r="C12" s="15" t="s">
        <v>653</v>
      </c>
      <c r="D12" s="72">
        <v>4330</v>
      </c>
      <c r="E12" s="18">
        <v>750664</v>
      </c>
      <c r="F12" s="32">
        <f t="shared" si="0"/>
        <v>173.3635103926097</v>
      </c>
      <c r="G12" s="32"/>
      <c r="H12" s="96">
        <v>1</v>
      </c>
      <c r="I12" s="96">
        <v>1</v>
      </c>
      <c r="J12" s="71">
        <v>5010</v>
      </c>
      <c r="K12" s="19">
        <v>484407</v>
      </c>
      <c r="L12" s="37">
        <f t="shared" si="1"/>
        <v>96.688023952095804</v>
      </c>
      <c r="M12" s="37"/>
      <c r="N12" s="96">
        <v>6</v>
      </c>
      <c r="O12" s="96">
        <v>16</v>
      </c>
      <c r="P12" s="71">
        <v>5580</v>
      </c>
      <c r="Q12" s="20">
        <v>221828</v>
      </c>
      <c r="R12" s="39">
        <f t="shared" si="2"/>
        <v>39.754121863799284</v>
      </c>
      <c r="S12" s="39"/>
      <c r="T12" s="96">
        <v>34</v>
      </c>
      <c r="U12" s="96">
        <v>101</v>
      </c>
      <c r="V12" s="42">
        <v>5760</v>
      </c>
      <c r="W12" s="151">
        <v>218512</v>
      </c>
      <c r="X12" s="44">
        <f t="shared" si="3"/>
        <v>37.93611111111111</v>
      </c>
      <c r="Y12" s="44"/>
      <c r="Z12" s="96">
        <v>34</v>
      </c>
      <c r="AA12" s="96">
        <v>108</v>
      </c>
      <c r="AB12" s="47">
        <v>6716</v>
      </c>
      <c r="AC12" s="17">
        <v>508014</v>
      </c>
      <c r="AD12" s="49">
        <f t="shared" si="4"/>
        <v>75.642346634901727</v>
      </c>
      <c r="AE12" s="49"/>
      <c r="AF12" s="96">
        <v>9</v>
      </c>
      <c r="AG12" s="96">
        <v>42</v>
      </c>
      <c r="AH12" s="50">
        <v>6570</v>
      </c>
      <c r="AI12" s="21">
        <v>258035</v>
      </c>
      <c r="AJ12" s="51">
        <f t="shared" si="5"/>
        <v>39.274733637747339</v>
      </c>
      <c r="AK12" s="51"/>
      <c r="AL12" s="96">
        <v>42</v>
      </c>
      <c r="AM12" s="96">
        <v>120</v>
      </c>
      <c r="AN12" s="120">
        <f t="shared" si="6"/>
        <v>33966</v>
      </c>
      <c r="AO12" s="121">
        <f t="shared" si="7"/>
        <v>2441460</v>
      </c>
      <c r="AP12" s="32">
        <f t="shared" si="8"/>
        <v>71.879526585408939</v>
      </c>
      <c r="AQ12" s="32"/>
      <c r="AR12" s="96">
        <v>9</v>
      </c>
      <c r="AS12" s="96">
        <v>38</v>
      </c>
      <c r="AT12" s="54"/>
      <c r="AU12" s="54">
        <v>9</v>
      </c>
      <c r="AV12" s="30"/>
      <c r="AW12" s="30"/>
      <c r="AX12" s="30"/>
      <c r="AY12" s="30"/>
      <c r="AZ12" s="30"/>
      <c r="BA12" s="30"/>
      <c r="BB12" s="30"/>
      <c r="BC12" s="30"/>
      <c r="BD12" s="30"/>
      <c r="BE12" s="30"/>
    </row>
    <row r="13" spans="1:57" ht="15.75" customHeight="1" x14ac:dyDescent="0.2">
      <c r="A13" s="85">
        <v>1</v>
      </c>
      <c r="B13" s="15" t="s">
        <v>2727</v>
      </c>
      <c r="C13" s="15" t="s">
        <v>723</v>
      </c>
      <c r="D13" s="72">
        <v>287260</v>
      </c>
      <c r="E13" s="18">
        <v>21553906</v>
      </c>
      <c r="F13" s="32">
        <f t="shared" si="0"/>
        <v>75.032743855740449</v>
      </c>
      <c r="G13" s="32"/>
      <c r="H13" s="96">
        <v>13</v>
      </c>
      <c r="I13" s="96">
        <v>34</v>
      </c>
      <c r="J13" s="71">
        <v>288000</v>
      </c>
      <c r="K13" s="19">
        <v>21252939</v>
      </c>
      <c r="L13" s="37">
        <f t="shared" si="1"/>
        <v>73.794927083333334</v>
      </c>
      <c r="M13" s="37"/>
      <c r="N13" s="96">
        <v>12</v>
      </c>
      <c r="O13" s="96">
        <v>41</v>
      </c>
      <c r="P13" s="71">
        <v>287604</v>
      </c>
      <c r="Q13" s="20">
        <v>23100919</v>
      </c>
      <c r="R13" s="39">
        <f t="shared" si="2"/>
        <v>80.32196701019457</v>
      </c>
      <c r="S13" s="39"/>
      <c r="T13" s="96">
        <v>5</v>
      </c>
      <c r="U13" s="96">
        <v>27</v>
      </c>
      <c r="V13" s="42">
        <v>287410</v>
      </c>
      <c r="W13" s="151">
        <v>24560602</v>
      </c>
      <c r="X13" s="44">
        <f t="shared" si="3"/>
        <v>85.454931978706384</v>
      </c>
      <c r="Y13" s="44"/>
      <c r="Z13" s="96">
        <v>6</v>
      </c>
      <c r="AA13" s="96">
        <v>29</v>
      </c>
      <c r="AB13" s="47">
        <v>287385</v>
      </c>
      <c r="AC13" s="17">
        <v>20611051</v>
      </c>
      <c r="AD13" s="49">
        <f t="shared" si="4"/>
        <v>71.719299893870598</v>
      </c>
      <c r="AE13" s="49"/>
      <c r="AF13" s="96">
        <v>10</v>
      </c>
      <c r="AG13" s="96">
        <v>49</v>
      </c>
      <c r="AH13" s="50">
        <v>286620</v>
      </c>
      <c r="AI13" s="21">
        <v>22057574</v>
      </c>
      <c r="AJ13" s="51">
        <f t="shared" si="5"/>
        <v>76.957553555229921</v>
      </c>
      <c r="AK13" s="51"/>
      <c r="AL13" s="96">
        <v>10</v>
      </c>
      <c r="AM13" s="96">
        <v>44</v>
      </c>
      <c r="AN13" s="120">
        <f t="shared" si="6"/>
        <v>1724279</v>
      </c>
      <c r="AO13" s="121">
        <f t="shared" si="7"/>
        <v>133136991</v>
      </c>
      <c r="AP13" s="32">
        <f t="shared" si="8"/>
        <v>77.213137201114208</v>
      </c>
      <c r="AQ13" s="32"/>
      <c r="AR13" s="96">
        <v>6</v>
      </c>
      <c r="AS13" s="96">
        <v>33</v>
      </c>
      <c r="AT13" s="54"/>
      <c r="AU13" s="54">
        <v>10</v>
      </c>
      <c r="AV13" s="30"/>
      <c r="AW13" s="30"/>
      <c r="AX13" s="30"/>
      <c r="AY13" s="30"/>
      <c r="AZ13" s="30"/>
      <c r="BA13" s="30"/>
      <c r="BB13" s="30"/>
      <c r="BC13" s="30"/>
      <c r="BD13" s="30"/>
      <c r="BE13" s="30"/>
    </row>
    <row r="14" spans="1:57" ht="15.75" customHeight="1" x14ac:dyDescent="0.2">
      <c r="A14" s="85">
        <v>7</v>
      </c>
      <c r="B14" s="15" t="s">
        <v>113</v>
      </c>
      <c r="C14" s="15" t="s">
        <v>805</v>
      </c>
      <c r="D14" s="72">
        <v>3200</v>
      </c>
      <c r="E14" s="18">
        <v>271494</v>
      </c>
      <c r="F14" s="32">
        <f t="shared" si="0"/>
        <v>84.841875000000002</v>
      </c>
      <c r="G14" s="32"/>
      <c r="H14" s="96">
        <v>7</v>
      </c>
      <c r="I14" s="96">
        <v>23</v>
      </c>
      <c r="J14" s="71">
        <v>3413</v>
      </c>
      <c r="K14" s="19">
        <v>183180</v>
      </c>
      <c r="L14" s="37">
        <f t="shared" si="1"/>
        <v>53.671256958687373</v>
      </c>
      <c r="M14" s="37"/>
      <c r="N14" s="96">
        <v>22</v>
      </c>
      <c r="O14" s="96">
        <v>72</v>
      </c>
      <c r="P14" s="71">
        <v>3620</v>
      </c>
      <c r="Q14" s="20">
        <v>159905</v>
      </c>
      <c r="R14" s="39">
        <f t="shared" si="2"/>
        <v>44.172651933701658</v>
      </c>
      <c r="S14" s="39"/>
      <c r="T14" s="96">
        <v>25</v>
      </c>
      <c r="U14" s="96">
        <v>83</v>
      </c>
      <c r="V14" s="42">
        <v>3750</v>
      </c>
      <c r="W14" s="151">
        <v>199344</v>
      </c>
      <c r="X14" s="44">
        <f t="shared" si="3"/>
        <v>53.1584</v>
      </c>
      <c r="Y14" s="44"/>
      <c r="Z14" s="85">
        <v>19</v>
      </c>
      <c r="AA14" s="96">
        <v>68</v>
      </c>
      <c r="AB14" s="47">
        <v>4088</v>
      </c>
      <c r="AC14" s="17">
        <v>279655</v>
      </c>
      <c r="AD14" s="49">
        <f t="shared" si="4"/>
        <v>68.408757338551865</v>
      </c>
      <c r="AE14" s="49"/>
      <c r="AF14" s="96">
        <v>11</v>
      </c>
      <c r="AG14" s="96">
        <v>51</v>
      </c>
      <c r="AH14" s="50">
        <v>4081</v>
      </c>
      <c r="AI14" s="21">
        <v>259102</v>
      </c>
      <c r="AJ14" s="51">
        <f t="shared" si="5"/>
        <v>63.489830923793185</v>
      </c>
      <c r="AK14" s="51"/>
      <c r="AL14" s="96">
        <v>16</v>
      </c>
      <c r="AM14" s="96">
        <v>62</v>
      </c>
      <c r="AN14" s="120">
        <f t="shared" si="6"/>
        <v>22152</v>
      </c>
      <c r="AO14" s="121">
        <f t="shared" si="7"/>
        <v>1352680</v>
      </c>
      <c r="AP14" s="32">
        <f t="shared" si="8"/>
        <v>61.06356085229325</v>
      </c>
      <c r="AQ14" s="32"/>
      <c r="AR14" s="96">
        <v>16</v>
      </c>
      <c r="AS14" s="96">
        <v>61</v>
      </c>
      <c r="AT14" s="54"/>
      <c r="AU14" s="54">
        <v>11</v>
      </c>
      <c r="AV14" s="30"/>
      <c r="AW14" s="30"/>
      <c r="AX14" s="30"/>
      <c r="AY14" s="30"/>
      <c r="AZ14" s="30"/>
      <c r="BA14" s="30"/>
      <c r="BB14" s="30"/>
      <c r="BC14" s="30"/>
      <c r="BD14" s="30"/>
      <c r="BE14" s="30"/>
    </row>
    <row r="15" spans="1:57" ht="15.75" customHeight="1" x14ac:dyDescent="0.2">
      <c r="A15" s="85">
        <v>7</v>
      </c>
      <c r="B15" s="15" t="s">
        <v>22</v>
      </c>
      <c r="C15" s="15" t="s">
        <v>399</v>
      </c>
      <c r="D15" s="72">
        <v>4100</v>
      </c>
      <c r="E15" s="18">
        <v>305216</v>
      </c>
      <c r="F15" s="32">
        <f t="shared" si="0"/>
        <v>74.442926829268288</v>
      </c>
      <c r="G15" s="32"/>
      <c r="H15" s="96">
        <v>14</v>
      </c>
      <c r="I15" s="96">
        <v>35</v>
      </c>
      <c r="J15" s="71">
        <v>4240</v>
      </c>
      <c r="K15" s="19">
        <v>306795</v>
      </c>
      <c r="L15" s="37">
        <f t="shared" si="1"/>
        <v>72.357311320754718</v>
      </c>
      <c r="M15" s="37"/>
      <c r="N15" s="96">
        <v>13</v>
      </c>
      <c r="O15" s="96">
        <v>42</v>
      </c>
      <c r="P15" s="71">
        <v>4413</v>
      </c>
      <c r="Q15" s="20">
        <v>304501</v>
      </c>
      <c r="R15" s="39">
        <f t="shared" si="2"/>
        <v>69.000906412871061</v>
      </c>
      <c r="S15" s="39"/>
      <c r="T15" s="96">
        <v>9</v>
      </c>
      <c r="U15" s="96">
        <v>37</v>
      </c>
      <c r="V15" s="42">
        <v>4544</v>
      </c>
      <c r="W15" s="151">
        <v>256701</v>
      </c>
      <c r="X15" s="44">
        <f t="shared" si="3"/>
        <v>56.492297535211264</v>
      </c>
      <c r="Y15" s="44"/>
      <c r="Z15" s="96">
        <v>16</v>
      </c>
      <c r="AA15" s="96">
        <v>64</v>
      </c>
      <c r="AB15" s="47">
        <v>5048</v>
      </c>
      <c r="AC15" s="17">
        <v>345212</v>
      </c>
      <c r="AD15" s="49">
        <f t="shared" si="4"/>
        <v>68.385895404120447</v>
      </c>
      <c r="AE15" s="49"/>
      <c r="AF15" s="96">
        <v>12</v>
      </c>
      <c r="AG15" s="96">
        <v>52</v>
      </c>
      <c r="AH15" s="50">
        <v>5146</v>
      </c>
      <c r="AI15" s="21">
        <v>342462</v>
      </c>
      <c r="AJ15" s="51">
        <f t="shared" si="5"/>
        <v>66.549164399533623</v>
      </c>
      <c r="AK15" s="51"/>
      <c r="AL15" s="96">
        <v>13</v>
      </c>
      <c r="AM15" s="96">
        <v>57</v>
      </c>
      <c r="AN15" s="120">
        <f t="shared" si="6"/>
        <v>27491</v>
      </c>
      <c r="AO15" s="121">
        <f t="shared" si="7"/>
        <v>1860887</v>
      </c>
      <c r="AP15" s="32">
        <f t="shared" si="8"/>
        <v>67.690771525226438</v>
      </c>
      <c r="AQ15" s="32"/>
      <c r="AR15" s="96">
        <v>11</v>
      </c>
      <c r="AS15" s="96">
        <v>44</v>
      </c>
      <c r="AT15" s="54"/>
      <c r="AU15" s="54">
        <v>12</v>
      </c>
      <c r="AV15" s="30"/>
      <c r="AW15" s="30"/>
      <c r="AX15" s="30"/>
      <c r="AY15" s="30"/>
      <c r="AZ15" s="30"/>
      <c r="BA15" s="30"/>
      <c r="BB15" s="30"/>
      <c r="BC15" s="30"/>
      <c r="BD15" s="30"/>
      <c r="BE15" s="30"/>
    </row>
    <row r="16" spans="1:57" ht="15.75" customHeight="1" x14ac:dyDescent="0.2">
      <c r="A16" s="85">
        <v>5</v>
      </c>
      <c r="B16" s="15" t="s">
        <v>2718</v>
      </c>
      <c r="C16" s="15" t="s">
        <v>119</v>
      </c>
      <c r="D16" s="72">
        <v>3331</v>
      </c>
      <c r="E16" s="18">
        <v>261982</v>
      </c>
      <c r="F16" s="32">
        <f t="shared" si="0"/>
        <v>78.649654758330826</v>
      </c>
      <c r="G16" s="32"/>
      <c r="H16" s="96">
        <v>12</v>
      </c>
      <c r="I16" s="96">
        <v>31</v>
      </c>
      <c r="J16" s="71">
        <v>3430</v>
      </c>
      <c r="K16" s="19">
        <v>177893</v>
      </c>
      <c r="L16" s="37">
        <f t="shared" si="1"/>
        <v>51.86384839650146</v>
      </c>
      <c r="M16" s="37"/>
      <c r="N16" s="96">
        <v>24</v>
      </c>
      <c r="O16" s="96">
        <v>77</v>
      </c>
      <c r="P16" s="71">
        <v>3557</v>
      </c>
      <c r="Q16" s="20">
        <v>135153</v>
      </c>
      <c r="R16" s="39">
        <f t="shared" si="2"/>
        <v>37.996345234748382</v>
      </c>
      <c r="S16" s="39"/>
      <c r="T16" s="96">
        <v>36</v>
      </c>
      <c r="U16" s="96">
        <v>106</v>
      </c>
      <c r="V16" s="42">
        <v>3644</v>
      </c>
      <c r="W16" s="151">
        <v>175651</v>
      </c>
      <c r="X16" s="44">
        <f t="shared" si="3"/>
        <v>48.20279912184413</v>
      </c>
      <c r="Y16" s="44"/>
      <c r="Z16" s="96">
        <v>25</v>
      </c>
      <c r="AA16" s="96">
        <v>88</v>
      </c>
      <c r="AB16" s="47">
        <v>3848</v>
      </c>
      <c r="AC16" s="17">
        <v>262329</v>
      </c>
      <c r="AD16" s="49">
        <f t="shared" si="4"/>
        <v>68.172817047817048</v>
      </c>
      <c r="AE16" s="49"/>
      <c r="AF16" s="96">
        <v>13</v>
      </c>
      <c r="AG16" s="96">
        <v>53</v>
      </c>
      <c r="AH16" s="50">
        <v>3820</v>
      </c>
      <c r="AI16" s="21">
        <v>227598</v>
      </c>
      <c r="AJ16" s="51">
        <f t="shared" si="5"/>
        <v>59.58062827225131</v>
      </c>
      <c r="AK16" s="51"/>
      <c r="AL16" s="96">
        <v>18</v>
      </c>
      <c r="AM16" s="96">
        <v>67</v>
      </c>
      <c r="AN16" s="120">
        <f t="shared" si="6"/>
        <v>21630</v>
      </c>
      <c r="AO16" s="121">
        <f t="shared" si="7"/>
        <v>1240606</v>
      </c>
      <c r="AP16" s="32">
        <f t="shared" si="8"/>
        <v>57.355802126675911</v>
      </c>
      <c r="AQ16" s="32"/>
      <c r="AR16" s="96">
        <v>17</v>
      </c>
      <c r="AS16" s="96">
        <v>69</v>
      </c>
      <c r="AT16" s="54"/>
      <c r="AU16" s="54">
        <v>13</v>
      </c>
      <c r="AV16" s="30"/>
      <c r="AW16" s="30"/>
      <c r="AX16" s="30"/>
      <c r="AY16" s="30"/>
      <c r="AZ16" s="30"/>
      <c r="BA16" s="30"/>
      <c r="BB16" s="30"/>
      <c r="BC16" s="30"/>
      <c r="BD16" s="30"/>
      <c r="BE16" s="30"/>
    </row>
    <row r="17" spans="1:57" s="80" customFormat="1" ht="15.75" customHeight="1" x14ac:dyDescent="0.15">
      <c r="A17" s="85">
        <v>3</v>
      </c>
      <c r="B17" s="15" t="s">
        <v>57</v>
      </c>
      <c r="C17" s="15" t="s">
        <v>375</v>
      </c>
      <c r="D17" s="72">
        <v>17250</v>
      </c>
      <c r="E17" s="18">
        <v>1113330</v>
      </c>
      <c r="F17" s="32">
        <f t="shared" si="0"/>
        <v>64.540869565217392</v>
      </c>
      <c r="G17" s="32"/>
      <c r="H17" s="85">
        <v>19</v>
      </c>
      <c r="I17" s="96">
        <v>47</v>
      </c>
      <c r="J17" s="71">
        <v>17559</v>
      </c>
      <c r="K17" s="19">
        <v>1158625</v>
      </c>
      <c r="L17" s="37">
        <f t="shared" si="1"/>
        <v>65.98468022096931</v>
      </c>
      <c r="M17" s="37"/>
      <c r="N17" s="96">
        <v>15</v>
      </c>
      <c r="O17" s="96">
        <v>50</v>
      </c>
      <c r="P17" s="71">
        <v>17643</v>
      </c>
      <c r="Q17" s="20">
        <v>1246619</v>
      </c>
      <c r="R17" s="39">
        <f t="shared" si="2"/>
        <v>70.657994672107918</v>
      </c>
      <c r="S17" s="39"/>
      <c r="T17" s="96">
        <v>8</v>
      </c>
      <c r="U17" s="96">
        <v>36</v>
      </c>
      <c r="V17" s="42">
        <v>17675</v>
      </c>
      <c r="W17" s="151">
        <v>1202673</v>
      </c>
      <c r="X17" s="44">
        <f t="shared" si="3"/>
        <v>68.043734087694489</v>
      </c>
      <c r="Y17" s="44"/>
      <c r="Z17" s="96">
        <v>8</v>
      </c>
      <c r="AA17" s="96">
        <v>40</v>
      </c>
      <c r="AB17" s="47">
        <v>17263</v>
      </c>
      <c r="AC17" s="17">
        <v>1142095</v>
      </c>
      <c r="AD17" s="49">
        <f t="shared" si="4"/>
        <v>66.158547181833981</v>
      </c>
      <c r="AE17" s="49"/>
      <c r="AF17" s="96">
        <v>14</v>
      </c>
      <c r="AG17" s="96">
        <v>57</v>
      </c>
      <c r="AH17" s="50">
        <v>17389</v>
      </c>
      <c r="AI17" s="21">
        <v>1137221</v>
      </c>
      <c r="AJ17" s="51">
        <f t="shared" si="5"/>
        <v>65.398872850652708</v>
      </c>
      <c r="AK17" s="51"/>
      <c r="AL17" s="96">
        <v>15</v>
      </c>
      <c r="AM17" s="96">
        <v>59</v>
      </c>
      <c r="AN17" s="120">
        <f t="shared" si="6"/>
        <v>104779</v>
      </c>
      <c r="AO17" s="121">
        <f t="shared" si="7"/>
        <v>7000563</v>
      </c>
      <c r="AP17" s="32">
        <f t="shared" si="8"/>
        <v>66.812653298848048</v>
      </c>
      <c r="AQ17" s="32"/>
      <c r="AR17" s="96">
        <v>12</v>
      </c>
      <c r="AS17" s="96">
        <v>45</v>
      </c>
      <c r="AT17" s="54"/>
      <c r="AU17" s="54">
        <v>14</v>
      </c>
    </row>
    <row r="18" spans="1:57" ht="15.75" customHeight="1" x14ac:dyDescent="0.2">
      <c r="A18" s="85">
        <v>15</v>
      </c>
      <c r="B18" s="80" t="s">
        <v>113</v>
      </c>
      <c r="C18" s="79" t="s">
        <v>2466</v>
      </c>
      <c r="D18" s="77">
        <v>2337</v>
      </c>
      <c r="E18" s="76">
        <v>167939</v>
      </c>
      <c r="F18" s="97">
        <f t="shared" si="0"/>
        <v>71.860932819854511</v>
      </c>
      <c r="G18" s="97"/>
      <c r="H18" s="96">
        <v>16</v>
      </c>
      <c r="I18" s="96">
        <v>40</v>
      </c>
      <c r="J18" s="81">
        <v>2309</v>
      </c>
      <c r="K18" s="85" t="s">
        <v>2465</v>
      </c>
      <c r="L18" s="100" t="s">
        <v>2465</v>
      </c>
      <c r="M18" s="100" t="s">
        <v>745</v>
      </c>
      <c r="N18" s="86" t="s">
        <v>745</v>
      </c>
      <c r="O18" s="86" t="s">
        <v>745</v>
      </c>
      <c r="P18" s="81">
        <v>2326</v>
      </c>
      <c r="Q18" s="82">
        <v>146850</v>
      </c>
      <c r="R18" s="111">
        <f t="shared" si="2"/>
        <v>63.134135855545999</v>
      </c>
      <c r="S18" s="111"/>
      <c r="T18" s="96">
        <v>14</v>
      </c>
      <c r="U18" s="96">
        <v>52</v>
      </c>
      <c r="V18" s="81">
        <v>2300</v>
      </c>
      <c r="W18" s="154">
        <v>135499</v>
      </c>
      <c r="X18" s="78">
        <f t="shared" si="3"/>
        <v>58.912608695652175</v>
      </c>
      <c r="Y18" s="78"/>
      <c r="Z18" s="96">
        <v>15</v>
      </c>
      <c r="AA18" s="96">
        <v>62</v>
      </c>
      <c r="AB18" s="80">
        <v>2132</v>
      </c>
      <c r="AC18" s="83">
        <v>140961</v>
      </c>
      <c r="AD18" s="78">
        <f t="shared" si="4"/>
        <v>66.116791744840526</v>
      </c>
      <c r="AE18" s="78"/>
      <c r="AF18" s="96">
        <v>15</v>
      </c>
      <c r="AG18" s="96">
        <v>58</v>
      </c>
      <c r="AH18" s="81">
        <v>2160</v>
      </c>
      <c r="AI18" s="83">
        <v>103257</v>
      </c>
      <c r="AJ18" s="75">
        <f t="shared" si="5"/>
        <v>47.804166666666667</v>
      </c>
      <c r="AK18" s="75"/>
      <c r="AL18" s="96">
        <v>28</v>
      </c>
      <c r="AM18" s="96">
        <v>94</v>
      </c>
      <c r="AN18" s="101">
        <f>D18+P18+V18+AB18+AH18</f>
        <v>11255</v>
      </c>
      <c r="AO18" s="101">
        <f>E18+Q18+W18+AC18+AI18</f>
        <v>694506</v>
      </c>
      <c r="AP18" s="97">
        <f t="shared" si="8"/>
        <v>61.706441581519321</v>
      </c>
      <c r="AQ18" s="97"/>
      <c r="AR18" s="96">
        <v>15</v>
      </c>
      <c r="AS18" s="96">
        <v>58</v>
      </c>
      <c r="AT18" s="54"/>
      <c r="AU18" s="54">
        <v>15</v>
      </c>
      <c r="AV18" s="30"/>
      <c r="AW18" s="30"/>
      <c r="AX18" s="30"/>
      <c r="AY18" s="30"/>
      <c r="AZ18" s="30"/>
      <c r="BA18" s="30"/>
      <c r="BB18" s="30"/>
      <c r="BC18" s="30"/>
      <c r="BD18" s="30"/>
      <c r="BE18" s="30"/>
    </row>
    <row r="19" spans="1:57" ht="15.75" customHeight="1" x14ac:dyDescent="0.2">
      <c r="A19" s="85">
        <v>7</v>
      </c>
      <c r="B19" s="15" t="s">
        <v>22</v>
      </c>
      <c r="C19" s="15" t="s">
        <v>562</v>
      </c>
      <c r="D19" s="72">
        <v>4720</v>
      </c>
      <c r="E19" s="18">
        <v>398597</v>
      </c>
      <c r="F19" s="32">
        <f t="shared" si="0"/>
        <v>84.448516949152548</v>
      </c>
      <c r="G19" s="32"/>
      <c r="H19" s="96">
        <v>8</v>
      </c>
      <c r="I19" s="96">
        <v>24</v>
      </c>
      <c r="J19" s="71">
        <v>5016</v>
      </c>
      <c r="K19" s="19">
        <v>374461</v>
      </c>
      <c r="L19" s="37">
        <f t="shared" ref="L19:L50" si="9">K19/J19</f>
        <v>74.653309409888351</v>
      </c>
      <c r="M19" s="37"/>
      <c r="N19" s="96">
        <v>11</v>
      </c>
      <c r="O19" s="96">
        <v>40</v>
      </c>
      <c r="P19" s="71">
        <v>5391</v>
      </c>
      <c r="Q19" s="20">
        <v>139268</v>
      </c>
      <c r="R19" s="39">
        <f t="shared" si="2"/>
        <v>25.833426080504545</v>
      </c>
      <c r="S19" s="39"/>
      <c r="T19" s="96">
        <v>56</v>
      </c>
      <c r="U19" s="96">
        <v>154</v>
      </c>
      <c r="V19" s="42">
        <v>6046</v>
      </c>
      <c r="W19" s="151">
        <v>129595</v>
      </c>
      <c r="X19" s="44">
        <f t="shared" si="3"/>
        <v>21.43483294740324</v>
      </c>
      <c r="Y19" s="44"/>
      <c r="Z19" s="96">
        <v>66</v>
      </c>
      <c r="AA19" s="96">
        <v>182</v>
      </c>
      <c r="AB19" s="47">
        <f>4049+2342</f>
        <v>6391</v>
      </c>
      <c r="AC19" s="17">
        <v>420336</v>
      </c>
      <c r="AD19" s="49">
        <f t="shared" si="4"/>
        <v>65.769989047097482</v>
      </c>
      <c r="AE19" s="49"/>
      <c r="AF19" s="96">
        <v>16</v>
      </c>
      <c r="AG19" s="96">
        <v>59</v>
      </c>
      <c r="AH19" s="50">
        <f>4248+2539</f>
        <v>6787</v>
      </c>
      <c r="AI19" s="21">
        <v>404679</v>
      </c>
      <c r="AJ19" s="51">
        <f t="shared" si="5"/>
        <v>59.625607779578608</v>
      </c>
      <c r="AK19" s="51"/>
      <c r="AL19" s="96">
        <v>17</v>
      </c>
      <c r="AM19" s="96">
        <v>66</v>
      </c>
      <c r="AN19" s="120">
        <f t="shared" ref="AN19:AN50" si="10">D19+J19+P19+V19+AB19+AH19</f>
        <v>34351</v>
      </c>
      <c r="AO19" s="121">
        <f t="shared" ref="AO19:AO50" si="11">E19+K19+Q19+W19+AC19+AI19</f>
        <v>1866936</v>
      </c>
      <c r="AP19" s="32">
        <f t="shared" si="8"/>
        <v>54.348810806090071</v>
      </c>
      <c r="AQ19" s="32"/>
      <c r="AR19" s="96">
        <v>22</v>
      </c>
      <c r="AS19" s="96">
        <v>78</v>
      </c>
      <c r="AT19" s="54"/>
      <c r="AU19" s="54">
        <v>16</v>
      </c>
      <c r="AV19" s="30"/>
      <c r="AW19" s="30"/>
      <c r="AX19" s="30"/>
      <c r="AY19" s="30"/>
      <c r="AZ19" s="30"/>
      <c r="BA19" s="30"/>
      <c r="BB19" s="30"/>
      <c r="BC19" s="30"/>
      <c r="BD19" s="30"/>
      <c r="BE19" s="30"/>
    </row>
    <row r="20" spans="1:57" ht="15.75" customHeight="1" x14ac:dyDescent="0.2">
      <c r="A20" s="85">
        <v>7</v>
      </c>
      <c r="B20" s="15" t="s">
        <v>22</v>
      </c>
      <c r="C20" s="15" t="s">
        <v>21</v>
      </c>
      <c r="D20" s="72">
        <v>4124</v>
      </c>
      <c r="E20" s="18">
        <v>399661</v>
      </c>
      <c r="F20" s="32">
        <f t="shared" si="0"/>
        <v>96.911008729388939</v>
      </c>
      <c r="G20" s="32"/>
      <c r="H20" s="96">
        <v>4</v>
      </c>
      <c r="I20" s="96">
        <v>15</v>
      </c>
      <c r="J20" s="71">
        <v>4550</v>
      </c>
      <c r="K20" s="19">
        <v>464960</v>
      </c>
      <c r="L20" s="37">
        <f t="shared" si="9"/>
        <v>102.189010989011</v>
      </c>
      <c r="M20" s="37"/>
      <c r="N20" s="96">
        <v>5</v>
      </c>
      <c r="O20" s="96">
        <v>15</v>
      </c>
      <c r="P20" s="71">
        <v>5002</v>
      </c>
      <c r="Q20" s="20">
        <v>400381</v>
      </c>
      <c r="R20" s="39">
        <f t="shared" si="2"/>
        <v>80.044182327069166</v>
      </c>
      <c r="S20" s="39"/>
      <c r="T20" s="96">
        <v>6</v>
      </c>
      <c r="U20" s="96">
        <v>28</v>
      </c>
      <c r="V20" s="42">
        <v>5300</v>
      </c>
      <c r="W20" s="151">
        <v>328490</v>
      </c>
      <c r="X20" s="44">
        <f t="shared" si="3"/>
        <v>61.979245283018869</v>
      </c>
      <c r="Y20" s="44"/>
      <c r="Z20" s="96">
        <v>13</v>
      </c>
      <c r="AA20" s="96">
        <v>52</v>
      </c>
      <c r="AB20" s="47">
        <v>6037</v>
      </c>
      <c r="AC20" s="17">
        <v>382620</v>
      </c>
      <c r="AD20" s="49">
        <f t="shared" si="4"/>
        <v>63.379161835348683</v>
      </c>
      <c r="AE20" s="49"/>
      <c r="AF20" s="96">
        <v>17</v>
      </c>
      <c r="AG20" s="96">
        <v>63</v>
      </c>
      <c r="AH20" s="50">
        <v>6595</v>
      </c>
      <c r="AI20" s="21">
        <v>374360</v>
      </c>
      <c r="AJ20" s="51">
        <f t="shared" si="5"/>
        <v>56.764215314632295</v>
      </c>
      <c r="AK20" s="51"/>
      <c r="AL20" s="85">
        <v>19</v>
      </c>
      <c r="AM20" s="96">
        <v>71</v>
      </c>
      <c r="AN20" s="120">
        <f t="shared" si="10"/>
        <v>31608</v>
      </c>
      <c r="AO20" s="121">
        <f t="shared" si="11"/>
        <v>2350472</v>
      </c>
      <c r="AP20" s="32">
        <f t="shared" si="8"/>
        <v>74.363199190078461</v>
      </c>
      <c r="AQ20" s="32"/>
      <c r="AR20" s="96">
        <v>7</v>
      </c>
      <c r="AS20" s="96">
        <v>35</v>
      </c>
      <c r="AT20" s="54"/>
      <c r="AU20" s="54">
        <v>17</v>
      </c>
      <c r="AV20" s="30"/>
      <c r="AW20" s="30"/>
      <c r="AX20" s="30"/>
      <c r="AY20" s="30"/>
      <c r="AZ20" s="30"/>
      <c r="BA20" s="30"/>
      <c r="BB20" s="30"/>
      <c r="BC20" s="30"/>
      <c r="BD20" s="30"/>
      <c r="BE20" s="30"/>
    </row>
    <row r="21" spans="1:57" s="80" customFormat="1" ht="15.75" customHeight="1" x14ac:dyDescent="0.15">
      <c r="A21" s="85">
        <v>7</v>
      </c>
      <c r="B21" s="15" t="s">
        <v>2692</v>
      </c>
      <c r="C21" s="15" t="s">
        <v>730</v>
      </c>
      <c r="D21" s="72">
        <v>5081</v>
      </c>
      <c r="E21" s="18">
        <v>54421</v>
      </c>
      <c r="F21" s="32">
        <f t="shared" si="0"/>
        <v>10.710686872662862</v>
      </c>
      <c r="G21" s="32"/>
      <c r="H21" s="96">
        <v>92</v>
      </c>
      <c r="I21" s="85">
        <v>230</v>
      </c>
      <c r="J21" s="71">
        <v>5095</v>
      </c>
      <c r="K21" s="19">
        <v>27324</v>
      </c>
      <c r="L21" s="37">
        <f t="shared" si="9"/>
        <v>5.3629048086359177</v>
      </c>
      <c r="M21" s="37"/>
      <c r="N21" s="96">
        <v>104</v>
      </c>
      <c r="O21" s="85">
        <v>258</v>
      </c>
      <c r="P21" s="71">
        <v>5052</v>
      </c>
      <c r="Q21" s="20">
        <v>144484</v>
      </c>
      <c r="R21" s="39">
        <f t="shared" si="2"/>
        <v>28.599366587490103</v>
      </c>
      <c r="S21" s="39"/>
      <c r="T21" s="96">
        <v>52</v>
      </c>
      <c r="U21" s="96">
        <v>144</v>
      </c>
      <c r="V21" s="42">
        <v>5052</v>
      </c>
      <c r="W21" s="151">
        <v>350491</v>
      </c>
      <c r="X21" s="44">
        <f t="shared" si="3"/>
        <v>69.376682501979417</v>
      </c>
      <c r="Y21" s="44"/>
      <c r="Z21" s="96">
        <v>7</v>
      </c>
      <c r="AA21" s="96">
        <v>37</v>
      </c>
      <c r="AB21" s="47">
        <v>5246</v>
      </c>
      <c r="AC21" s="17">
        <v>313417</v>
      </c>
      <c r="AD21" s="49">
        <f t="shared" si="4"/>
        <v>59.743995425085778</v>
      </c>
      <c r="AE21" s="49"/>
      <c r="AF21" s="96">
        <v>18</v>
      </c>
      <c r="AG21" s="96">
        <v>69</v>
      </c>
      <c r="AH21" s="50">
        <v>5323</v>
      </c>
      <c r="AI21" s="21">
        <v>229323</v>
      </c>
      <c r="AJ21" s="51">
        <f t="shared" si="5"/>
        <v>43.081532970129629</v>
      </c>
      <c r="AK21" s="51"/>
      <c r="AL21" s="96">
        <v>33</v>
      </c>
      <c r="AM21" s="96">
        <v>105</v>
      </c>
      <c r="AN21" s="120">
        <f t="shared" si="10"/>
        <v>30849</v>
      </c>
      <c r="AO21" s="121">
        <f t="shared" si="11"/>
        <v>1119460</v>
      </c>
      <c r="AP21" s="32">
        <f t="shared" si="8"/>
        <v>36.288372394567084</v>
      </c>
      <c r="AQ21" s="32"/>
      <c r="AR21" s="96">
        <v>43</v>
      </c>
      <c r="AS21" s="96">
        <v>122</v>
      </c>
      <c r="AT21" s="54"/>
      <c r="AU21" s="54">
        <v>18</v>
      </c>
    </row>
    <row r="22" spans="1:57" s="80" customFormat="1" ht="15.75" customHeight="1" x14ac:dyDescent="0.15">
      <c r="A22" s="85">
        <v>5</v>
      </c>
      <c r="B22" s="15" t="s">
        <v>2721</v>
      </c>
      <c r="C22" s="15" t="s">
        <v>659</v>
      </c>
      <c r="D22" s="72">
        <v>15270</v>
      </c>
      <c r="E22" s="18">
        <v>766434</v>
      </c>
      <c r="F22" s="32">
        <f t="shared" si="0"/>
        <v>50.192141453831042</v>
      </c>
      <c r="G22" s="32"/>
      <c r="H22" s="96">
        <v>25</v>
      </c>
      <c r="I22" s="96">
        <v>72</v>
      </c>
      <c r="J22" s="71">
        <v>16110</v>
      </c>
      <c r="K22" s="19">
        <v>478161</v>
      </c>
      <c r="L22" s="37">
        <f t="shared" si="9"/>
        <v>29.681005586592178</v>
      </c>
      <c r="M22" s="37"/>
      <c r="N22" s="96">
        <v>49</v>
      </c>
      <c r="O22" s="96">
        <v>138</v>
      </c>
      <c r="P22" s="71">
        <v>16794</v>
      </c>
      <c r="Q22" s="20">
        <v>1097780</v>
      </c>
      <c r="R22" s="39">
        <f t="shared" si="2"/>
        <v>65.367393116589255</v>
      </c>
      <c r="S22" s="39"/>
      <c r="T22" s="96">
        <v>13</v>
      </c>
      <c r="U22" s="96">
        <v>46</v>
      </c>
      <c r="V22" s="42">
        <v>17740</v>
      </c>
      <c r="W22" s="151">
        <v>1187578</v>
      </c>
      <c r="X22" s="44">
        <f t="shared" si="3"/>
        <v>66.943517474633595</v>
      </c>
      <c r="Y22" s="44"/>
      <c r="Z22" s="96">
        <v>11</v>
      </c>
      <c r="AA22" s="96">
        <v>43</v>
      </c>
      <c r="AB22" s="47">
        <v>19418</v>
      </c>
      <c r="AC22" s="17">
        <v>1111307</v>
      </c>
      <c r="AD22" s="49">
        <f t="shared" si="4"/>
        <v>57.230765269337731</v>
      </c>
      <c r="AE22" s="49"/>
      <c r="AF22" s="85">
        <v>19</v>
      </c>
      <c r="AG22" s="96">
        <v>71</v>
      </c>
      <c r="AH22" s="50">
        <v>20207</v>
      </c>
      <c r="AI22" s="21">
        <v>1097953</v>
      </c>
      <c r="AJ22" s="51">
        <f t="shared" si="5"/>
        <v>54.335279853516106</v>
      </c>
      <c r="AK22" s="51"/>
      <c r="AL22" s="96">
        <v>21</v>
      </c>
      <c r="AM22" s="96">
        <v>77</v>
      </c>
      <c r="AN22" s="120">
        <f t="shared" si="10"/>
        <v>105539</v>
      </c>
      <c r="AO22" s="121">
        <f t="shared" si="11"/>
        <v>5739213</v>
      </c>
      <c r="AP22" s="32">
        <f t="shared" si="8"/>
        <v>54.380020655871292</v>
      </c>
      <c r="AQ22" s="32"/>
      <c r="AR22" s="96">
        <v>21</v>
      </c>
      <c r="AS22" s="96">
        <v>75</v>
      </c>
      <c r="AT22" s="54"/>
      <c r="AU22" s="30">
        <v>19</v>
      </c>
    </row>
    <row r="23" spans="1:57" ht="15.75" customHeight="1" x14ac:dyDescent="0.2">
      <c r="A23" s="85">
        <v>4</v>
      </c>
      <c r="B23" s="15" t="s">
        <v>57</v>
      </c>
      <c r="C23" s="15" t="s">
        <v>303</v>
      </c>
      <c r="D23" s="72">
        <v>20391</v>
      </c>
      <c r="E23" s="18">
        <v>713718</v>
      </c>
      <c r="F23" s="32">
        <f t="shared" si="0"/>
        <v>35.001618361041636</v>
      </c>
      <c r="G23" s="32"/>
      <c r="H23" s="96">
        <v>38</v>
      </c>
      <c r="I23" s="96">
        <v>112</v>
      </c>
      <c r="J23" s="71">
        <v>20636</v>
      </c>
      <c r="K23" s="19">
        <v>791698</v>
      </c>
      <c r="L23" s="37">
        <f t="shared" si="9"/>
        <v>38.364896297732116</v>
      </c>
      <c r="M23" s="37"/>
      <c r="N23" s="96">
        <v>40</v>
      </c>
      <c r="O23" s="96">
        <v>109</v>
      </c>
      <c r="P23" s="71">
        <v>20736</v>
      </c>
      <c r="Q23" s="20">
        <v>863278</v>
      </c>
      <c r="R23" s="39">
        <f t="shared" si="2"/>
        <v>41.631847993827158</v>
      </c>
      <c r="S23" s="39"/>
      <c r="T23" s="96">
        <v>30</v>
      </c>
      <c r="U23" s="96">
        <v>93</v>
      </c>
      <c r="V23" s="42">
        <v>20674</v>
      </c>
      <c r="W23" s="151">
        <v>1036370</v>
      </c>
      <c r="X23" s="44">
        <f t="shared" si="3"/>
        <v>50.129147721776143</v>
      </c>
      <c r="Y23" s="44"/>
      <c r="Z23" s="96">
        <v>22</v>
      </c>
      <c r="AA23" s="96">
        <v>80</v>
      </c>
      <c r="AB23" s="47">
        <v>20510</v>
      </c>
      <c r="AC23" s="17">
        <v>1129692</v>
      </c>
      <c r="AD23" s="49">
        <f t="shared" si="4"/>
        <v>55.080058508044857</v>
      </c>
      <c r="AE23" s="49"/>
      <c r="AF23" s="96">
        <v>20</v>
      </c>
      <c r="AG23" s="96">
        <v>76</v>
      </c>
      <c r="AH23" s="50">
        <v>20355</v>
      </c>
      <c r="AI23" s="21">
        <v>1111758</v>
      </c>
      <c r="AJ23" s="51">
        <f t="shared" si="5"/>
        <v>54.618422991893887</v>
      </c>
      <c r="AK23" s="51"/>
      <c r="AL23" s="96">
        <v>20</v>
      </c>
      <c r="AM23" s="96">
        <v>75</v>
      </c>
      <c r="AN23" s="120">
        <f t="shared" si="10"/>
        <v>123302</v>
      </c>
      <c r="AO23" s="121">
        <f t="shared" si="11"/>
        <v>5646514</v>
      </c>
      <c r="AP23" s="32">
        <f t="shared" si="8"/>
        <v>45.794180143063372</v>
      </c>
      <c r="AQ23" s="32"/>
      <c r="AR23" s="96">
        <v>28</v>
      </c>
      <c r="AS23" s="96">
        <v>92</v>
      </c>
      <c r="AT23" s="54"/>
      <c r="AU23" s="54">
        <v>20</v>
      </c>
      <c r="AV23" s="30"/>
      <c r="AW23" s="30"/>
      <c r="AX23" s="30"/>
      <c r="AY23" s="30"/>
      <c r="AZ23" s="30"/>
      <c r="BA23" s="30"/>
      <c r="BB23" s="30"/>
      <c r="BC23" s="30"/>
      <c r="BD23" s="30"/>
      <c r="BE23" s="30"/>
    </row>
    <row r="24" spans="1:57" ht="15.75" customHeight="1" x14ac:dyDescent="0.2">
      <c r="A24" s="85">
        <v>5</v>
      </c>
      <c r="B24" s="15" t="s">
        <v>57</v>
      </c>
      <c r="C24" s="15" t="s">
        <v>507</v>
      </c>
      <c r="D24" s="72">
        <v>4083</v>
      </c>
      <c r="E24" s="18">
        <v>331571</v>
      </c>
      <c r="F24" s="32">
        <f t="shared" si="0"/>
        <v>81.207690423708058</v>
      </c>
      <c r="G24" s="32"/>
      <c r="H24" s="96">
        <v>10</v>
      </c>
      <c r="I24" s="96">
        <v>26</v>
      </c>
      <c r="J24" s="71">
        <v>4107</v>
      </c>
      <c r="K24" s="19">
        <v>379587</v>
      </c>
      <c r="L24" s="37">
        <f t="shared" si="9"/>
        <v>92.424397370343314</v>
      </c>
      <c r="M24" s="37"/>
      <c r="N24" s="96">
        <v>8</v>
      </c>
      <c r="O24" s="96">
        <v>20</v>
      </c>
      <c r="P24" s="71">
        <v>4276</v>
      </c>
      <c r="Q24" s="20">
        <v>373731</v>
      </c>
      <c r="R24" s="39">
        <f t="shared" si="2"/>
        <v>87.40201122544434</v>
      </c>
      <c r="S24" s="39"/>
      <c r="T24" s="96">
        <v>4</v>
      </c>
      <c r="U24" s="96">
        <v>21</v>
      </c>
      <c r="V24" s="42">
        <v>4650</v>
      </c>
      <c r="W24" s="151">
        <v>302465</v>
      </c>
      <c r="X24" s="44">
        <f t="shared" si="3"/>
        <v>65.046236559139786</v>
      </c>
      <c r="Y24" s="44"/>
      <c r="Z24" s="96">
        <v>12</v>
      </c>
      <c r="AA24" s="96">
        <v>44</v>
      </c>
      <c r="AB24" s="47">
        <v>4770</v>
      </c>
      <c r="AC24" s="17">
        <v>262520</v>
      </c>
      <c r="AD24" s="49">
        <f t="shared" si="4"/>
        <v>55.035639412997902</v>
      </c>
      <c r="AE24" s="49"/>
      <c r="AF24" s="96">
        <v>21</v>
      </c>
      <c r="AG24" s="96">
        <v>77</v>
      </c>
      <c r="AH24" s="50">
        <v>4811</v>
      </c>
      <c r="AI24" s="21">
        <v>230863</v>
      </c>
      <c r="AJ24" s="51">
        <f t="shared" si="5"/>
        <v>47.986489295364791</v>
      </c>
      <c r="AK24" s="51"/>
      <c r="AL24" s="96">
        <v>27</v>
      </c>
      <c r="AM24" s="96">
        <v>93</v>
      </c>
      <c r="AN24" s="120">
        <f t="shared" si="10"/>
        <v>26697</v>
      </c>
      <c r="AO24" s="121">
        <f t="shared" si="11"/>
        <v>1880737</v>
      </c>
      <c r="AP24" s="32">
        <f t="shared" si="8"/>
        <v>70.447503464808776</v>
      </c>
      <c r="AQ24" s="32"/>
      <c r="AR24" s="96">
        <v>10</v>
      </c>
      <c r="AS24" s="96">
        <v>39</v>
      </c>
      <c r="AT24" s="54"/>
      <c r="AU24" s="54">
        <v>21</v>
      </c>
      <c r="AV24" s="30"/>
      <c r="AW24" s="30"/>
      <c r="AX24" s="30"/>
      <c r="AY24" s="30"/>
      <c r="AZ24" s="30"/>
      <c r="BA24" s="30"/>
      <c r="BB24" s="30"/>
      <c r="BC24" s="30"/>
      <c r="BD24" s="30"/>
      <c r="BE24" s="30"/>
    </row>
    <row r="25" spans="1:57" s="80" customFormat="1" ht="15.75" customHeight="1" x14ac:dyDescent="0.15">
      <c r="A25" s="85">
        <v>7</v>
      </c>
      <c r="B25" s="15" t="s">
        <v>2718</v>
      </c>
      <c r="C25" s="15" t="s">
        <v>703</v>
      </c>
      <c r="D25" s="72">
        <v>6777</v>
      </c>
      <c r="E25" s="18">
        <v>216140</v>
      </c>
      <c r="F25" s="32">
        <f t="shared" si="0"/>
        <v>31.893168068466874</v>
      </c>
      <c r="G25" s="32"/>
      <c r="H25" s="96">
        <v>42</v>
      </c>
      <c r="I25" s="96">
        <v>126</v>
      </c>
      <c r="J25" s="71">
        <v>6825</v>
      </c>
      <c r="K25" s="19">
        <v>252942</v>
      </c>
      <c r="L25" s="37">
        <f t="shared" si="9"/>
        <v>37.061098901098902</v>
      </c>
      <c r="M25" s="37"/>
      <c r="N25" s="96">
        <v>42</v>
      </c>
      <c r="O25" s="96">
        <v>115</v>
      </c>
      <c r="P25" s="71">
        <v>6833</v>
      </c>
      <c r="Q25" s="20">
        <v>303197</v>
      </c>
      <c r="R25" s="39">
        <f t="shared" si="2"/>
        <v>44.372457193033803</v>
      </c>
      <c r="S25" s="39"/>
      <c r="T25" s="96">
        <v>24</v>
      </c>
      <c r="U25" s="96">
        <v>82</v>
      </c>
      <c r="V25" s="42">
        <v>6805</v>
      </c>
      <c r="W25" s="151">
        <v>346051</v>
      </c>
      <c r="X25" s="44">
        <f t="shared" si="3"/>
        <v>50.852461425422483</v>
      </c>
      <c r="Y25" s="44"/>
      <c r="Z25" s="96">
        <v>20</v>
      </c>
      <c r="AA25" s="96">
        <v>73</v>
      </c>
      <c r="AB25" s="47">
        <f>6527+115</f>
        <v>6642</v>
      </c>
      <c r="AC25" s="17">
        <v>352049</v>
      </c>
      <c r="AD25" s="49">
        <f t="shared" si="4"/>
        <v>53.0034628124059</v>
      </c>
      <c r="AE25" s="49"/>
      <c r="AF25" s="96">
        <v>22</v>
      </c>
      <c r="AG25" s="96">
        <v>79</v>
      </c>
      <c r="AH25" s="50">
        <f>6513+110</f>
        <v>6623</v>
      </c>
      <c r="AI25" s="21">
        <v>449699</v>
      </c>
      <c r="AJ25" s="51">
        <f t="shared" si="5"/>
        <v>67.899592329759926</v>
      </c>
      <c r="AK25" s="51"/>
      <c r="AL25" s="96">
        <v>12</v>
      </c>
      <c r="AM25" s="96">
        <v>55</v>
      </c>
      <c r="AN25" s="120">
        <f t="shared" si="10"/>
        <v>40505</v>
      </c>
      <c r="AO25" s="121">
        <f t="shared" si="11"/>
        <v>1920078</v>
      </c>
      <c r="AP25" s="32">
        <f t="shared" si="8"/>
        <v>47.403481051722011</v>
      </c>
      <c r="AQ25" s="32"/>
      <c r="AR25" s="96">
        <v>27</v>
      </c>
      <c r="AS25" s="96">
        <v>91</v>
      </c>
      <c r="AT25" s="54"/>
      <c r="AU25" s="54">
        <v>22</v>
      </c>
    </row>
    <row r="26" spans="1:57" ht="15.75" customHeight="1" x14ac:dyDescent="0.2">
      <c r="A26" s="85">
        <v>3</v>
      </c>
      <c r="B26" s="15" t="s">
        <v>2721</v>
      </c>
      <c r="C26" s="15" t="s">
        <v>344</v>
      </c>
      <c r="D26" s="72">
        <v>18503</v>
      </c>
      <c r="E26" s="18">
        <v>392183</v>
      </c>
      <c r="F26" s="32">
        <f t="shared" si="0"/>
        <v>21.19564394962979</v>
      </c>
      <c r="G26" s="32"/>
      <c r="H26" s="96">
        <v>66</v>
      </c>
      <c r="I26" s="96">
        <v>173</v>
      </c>
      <c r="J26" s="88">
        <v>19202</v>
      </c>
      <c r="K26" s="19">
        <v>384809</v>
      </c>
      <c r="L26" s="37">
        <f t="shared" si="9"/>
        <v>20.040047911675867</v>
      </c>
      <c r="M26" s="37"/>
      <c r="N26" s="96">
        <v>68</v>
      </c>
      <c r="O26" s="96">
        <v>184</v>
      </c>
      <c r="P26" s="88">
        <v>19782</v>
      </c>
      <c r="Q26" s="20">
        <v>419242</v>
      </c>
      <c r="R26" s="39">
        <f t="shared" si="2"/>
        <v>21.193104842786372</v>
      </c>
      <c r="S26" s="39"/>
      <c r="T26" s="96">
        <v>62</v>
      </c>
      <c r="U26" s="96">
        <v>178</v>
      </c>
      <c r="V26" s="90">
        <v>20546</v>
      </c>
      <c r="W26" s="152">
        <v>670909</v>
      </c>
      <c r="X26" s="44">
        <f t="shared" si="3"/>
        <v>32.653995911612967</v>
      </c>
      <c r="Y26" s="44"/>
      <c r="Z26" s="96">
        <v>43</v>
      </c>
      <c r="AA26" s="96">
        <v>127</v>
      </c>
      <c r="AB26" s="92">
        <f>21486+3</f>
        <v>21489</v>
      </c>
      <c r="AC26" s="17">
        <v>1105509</v>
      </c>
      <c r="AD26" s="49">
        <f t="shared" si="4"/>
        <v>51.445344129554655</v>
      </c>
      <c r="AE26" s="49"/>
      <c r="AF26" s="96">
        <v>23</v>
      </c>
      <c r="AG26" s="96">
        <v>83</v>
      </c>
      <c r="AH26" s="70">
        <f>21998+3</f>
        <v>22001</v>
      </c>
      <c r="AI26" s="21">
        <v>1111705</v>
      </c>
      <c r="AJ26" s="51">
        <f t="shared" si="5"/>
        <v>50.529748647788736</v>
      </c>
      <c r="AK26" s="51"/>
      <c r="AL26" s="96">
        <v>24</v>
      </c>
      <c r="AM26" s="96">
        <v>85</v>
      </c>
      <c r="AN26" s="121">
        <f t="shared" si="10"/>
        <v>121523</v>
      </c>
      <c r="AO26" s="121">
        <f t="shared" si="11"/>
        <v>4084357</v>
      </c>
      <c r="AP26" s="32">
        <f t="shared" si="8"/>
        <v>33.60974465738996</v>
      </c>
      <c r="AQ26" s="32"/>
      <c r="AR26" s="96">
        <v>51</v>
      </c>
      <c r="AS26" s="96">
        <v>136</v>
      </c>
      <c r="AT26" s="54"/>
      <c r="AU26" s="54">
        <v>23</v>
      </c>
      <c r="AV26" s="30"/>
      <c r="AW26" s="30"/>
      <c r="AX26" s="30"/>
      <c r="AY26" s="30"/>
      <c r="AZ26" s="30"/>
      <c r="BA26" s="30"/>
      <c r="BB26" s="30"/>
      <c r="BC26" s="30"/>
      <c r="BD26" s="30"/>
      <c r="BE26" s="30"/>
    </row>
    <row r="27" spans="1:57" ht="15.75" customHeight="1" x14ac:dyDescent="0.2">
      <c r="A27" s="85">
        <v>15</v>
      </c>
      <c r="B27" s="80" t="s">
        <v>2692</v>
      </c>
      <c r="C27" s="79" t="s">
        <v>2520</v>
      </c>
      <c r="D27" s="77">
        <v>3460</v>
      </c>
      <c r="E27" s="76">
        <v>55712</v>
      </c>
      <c r="F27" s="97">
        <f t="shared" si="0"/>
        <v>16.101734104046244</v>
      </c>
      <c r="G27" s="97"/>
      <c r="H27" s="96">
        <v>79</v>
      </c>
      <c r="I27" s="96">
        <v>199</v>
      </c>
      <c r="J27" s="89">
        <v>3397</v>
      </c>
      <c r="K27" s="101">
        <v>46508</v>
      </c>
      <c r="L27" s="97">
        <f t="shared" si="9"/>
        <v>13.690903738592876</v>
      </c>
      <c r="M27" s="97"/>
      <c r="N27" s="96">
        <v>85</v>
      </c>
      <c r="O27" s="96">
        <v>218</v>
      </c>
      <c r="P27" s="89">
        <v>3371</v>
      </c>
      <c r="Q27" s="82">
        <v>91522</v>
      </c>
      <c r="R27" s="111">
        <f t="shared" si="2"/>
        <v>27.149807178878671</v>
      </c>
      <c r="S27" s="111"/>
      <c r="T27" s="96">
        <v>54</v>
      </c>
      <c r="U27" s="96">
        <v>150</v>
      </c>
      <c r="V27" s="91">
        <v>3383</v>
      </c>
      <c r="W27" s="153">
        <v>81903</v>
      </c>
      <c r="X27" s="78">
        <f t="shared" si="3"/>
        <v>24.210168489506355</v>
      </c>
      <c r="Y27" s="78"/>
      <c r="Z27" s="96">
        <v>61</v>
      </c>
      <c r="AA27" s="96">
        <v>166</v>
      </c>
      <c r="AB27" s="93">
        <v>3382</v>
      </c>
      <c r="AC27" s="83">
        <v>172051</v>
      </c>
      <c r="AD27" s="78">
        <f t="shared" si="4"/>
        <v>50.872560615020696</v>
      </c>
      <c r="AE27" s="78"/>
      <c r="AF27" s="96">
        <v>24</v>
      </c>
      <c r="AG27" s="96">
        <v>84</v>
      </c>
      <c r="AH27" s="89">
        <v>4189</v>
      </c>
      <c r="AI27" s="83">
        <v>91171</v>
      </c>
      <c r="AJ27" s="75">
        <f t="shared" si="5"/>
        <v>21.764382907615182</v>
      </c>
      <c r="AK27" s="75"/>
      <c r="AL27" s="96">
        <v>69</v>
      </c>
      <c r="AM27" s="96">
        <v>188</v>
      </c>
      <c r="AN27" s="122">
        <f t="shared" si="10"/>
        <v>21182</v>
      </c>
      <c r="AO27" s="101">
        <f t="shared" si="11"/>
        <v>538867</v>
      </c>
      <c r="AP27" s="97">
        <f t="shared" si="8"/>
        <v>25.439854593522803</v>
      </c>
      <c r="AQ27" s="97"/>
      <c r="AR27" s="96">
        <v>62</v>
      </c>
      <c r="AS27" s="96">
        <v>171</v>
      </c>
      <c r="AT27" s="54"/>
      <c r="AU27" s="54">
        <v>24</v>
      </c>
      <c r="AV27" s="30"/>
      <c r="AW27" s="30"/>
      <c r="AX27" s="30"/>
      <c r="AY27" s="30"/>
      <c r="AZ27" s="30"/>
      <c r="BA27" s="30"/>
      <c r="BB27" s="30"/>
      <c r="BC27" s="30"/>
      <c r="BD27" s="30"/>
      <c r="BE27" s="30"/>
    </row>
    <row r="28" spans="1:57" ht="15.75" customHeight="1" x14ac:dyDescent="0.2">
      <c r="A28" s="85">
        <v>4</v>
      </c>
      <c r="B28" s="15" t="s">
        <v>2692</v>
      </c>
      <c r="C28" s="15" t="s">
        <v>582</v>
      </c>
      <c r="D28" s="72">
        <v>3977</v>
      </c>
      <c r="E28" s="18">
        <v>320907</v>
      </c>
      <c r="F28" s="32">
        <f t="shared" si="0"/>
        <v>80.69072164948453</v>
      </c>
      <c r="G28" s="32"/>
      <c r="H28" s="96">
        <v>11</v>
      </c>
      <c r="I28" s="96">
        <v>28</v>
      </c>
      <c r="J28" s="71">
        <v>4329</v>
      </c>
      <c r="K28" s="19">
        <v>283129</v>
      </c>
      <c r="L28" s="37">
        <f t="shared" si="9"/>
        <v>65.402864402864409</v>
      </c>
      <c r="M28" s="37"/>
      <c r="N28" s="96">
        <v>16</v>
      </c>
      <c r="O28" s="96">
        <v>51</v>
      </c>
      <c r="P28" s="71">
        <v>4379</v>
      </c>
      <c r="Q28" s="20">
        <v>293859</v>
      </c>
      <c r="R28" s="39">
        <f t="shared" si="2"/>
        <v>67.106416990180406</v>
      </c>
      <c r="S28" s="39"/>
      <c r="T28" s="96">
        <v>11</v>
      </c>
      <c r="U28" s="96">
        <v>42</v>
      </c>
      <c r="V28" s="42">
        <v>4633</v>
      </c>
      <c r="W28" s="151">
        <v>212070</v>
      </c>
      <c r="X28" s="44">
        <f t="shared" si="3"/>
        <v>45.773796676019856</v>
      </c>
      <c r="Y28" s="44"/>
      <c r="Z28" s="96">
        <v>26</v>
      </c>
      <c r="AA28" s="96">
        <v>91</v>
      </c>
      <c r="AB28" s="47">
        <v>4664</v>
      </c>
      <c r="AC28" s="17">
        <v>237010</v>
      </c>
      <c r="AD28" s="49">
        <f t="shared" si="4"/>
        <v>50.816895368782163</v>
      </c>
      <c r="AE28" s="49"/>
      <c r="AF28" s="96">
        <v>25</v>
      </c>
      <c r="AG28" s="96">
        <v>85</v>
      </c>
      <c r="AH28" s="50">
        <v>4676</v>
      </c>
      <c r="AI28" s="21">
        <v>176784</v>
      </c>
      <c r="AJ28" s="51">
        <f t="shared" si="5"/>
        <v>37.806672369546618</v>
      </c>
      <c r="AK28" s="51"/>
      <c r="AL28" s="96">
        <v>44</v>
      </c>
      <c r="AM28" s="96">
        <v>125</v>
      </c>
      <c r="AN28" s="120">
        <f t="shared" si="10"/>
        <v>26658</v>
      </c>
      <c r="AO28" s="121">
        <f t="shared" si="11"/>
        <v>1523759</v>
      </c>
      <c r="AP28" s="32">
        <f t="shared" si="8"/>
        <v>57.159539350288846</v>
      </c>
      <c r="AQ28" s="32"/>
      <c r="AR28" s="96">
        <v>18</v>
      </c>
      <c r="AS28" s="96">
        <v>70</v>
      </c>
      <c r="AT28" s="54"/>
      <c r="AU28" s="54">
        <v>25</v>
      </c>
      <c r="AV28" s="30"/>
      <c r="AW28" s="30"/>
      <c r="AX28" s="30"/>
      <c r="AY28" s="30"/>
      <c r="AZ28" s="30"/>
      <c r="BA28" s="30"/>
      <c r="BB28" s="30"/>
      <c r="BC28" s="30"/>
      <c r="BD28" s="30"/>
      <c r="BE28" s="30"/>
    </row>
    <row r="29" spans="1:57" ht="15.75" customHeight="1" x14ac:dyDescent="0.2">
      <c r="A29" s="85">
        <v>5</v>
      </c>
      <c r="B29" s="15" t="s">
        <v>113</v>
      </c>
      <c r="C29" s="15" t="s">
        <v>124</v>
      </c>
      <c r="D29" s="72">
        <v>21100</v>
      </c>
      <c r="E29" s="18">
        <v>1773093</v>
      </c>
      <c r="F29" s="32">
        <f t="shared" si="0"/>
        <v>84.032843601895735</v>
      </c>
      <c r="G29" s="32"/>
      <c r="H29" s="96">
        <v>9</v>
      </c>
      <c r="I29" s="96">
        <v>25</v>
      </c>
      <c r="J29" s="71">
        <v>21345</v>
      </c>
      <c r="K29" s="19">
        <v>2052326</v>
      </c>
      <c r="L29" s="37">
        <f t="shared" si="9"/>
        <v>96.150199109861788</v>
      </c>
      <c r="M29" s="37"/>
      <c r="N29" s="96">
        <v>7</v>
      </c>
      <c r="O29" s="96">
        <v>17</v>
      </c>
      <c r="P29" s="71">
        <v>21600</v>
      </c>
      <c r="Q29" s="20">
        <v>1694087</v>
      </c>
      <c r="R29" s="39">
        <f t="shared" si="2"/>
        <v>78.429953703703703</v>
      </c>
      <c r="S29" s="39"/>
      <c r="T29" s="96">
        <v>7</v>
      </c>
      <c r="U29" s="96">
        <v>30</v>
      </c>
      <c r="V29" s="42">
        <v>22042</v>
      </c>
      <c r="W29" s="151">
        <v>1215901</v>
      </c>
      <c r="X29" s="44">
        <f t="shared" si="3"/>
        <v>55.162916250793941</v>
      </c>
      <c r="Y29" s="44"/>
      <c r="Z29" s="96">
        <v>17</v>
      </c>
      <c r="AA29" s="96">
        <v>65</v>
      </c>
      <c r="AB29" s="47">
        <v>22518</v>
      </c>
      <c r="AC29" s="17">
        <v>1141287</v>
      </c>
      <c r="AD29" s="49">
        <f t="shared" si="4"/>
        <v>50.683320010658143</v>
      </c>
      <c r="AE29" s="49"/>
      <c r="AF29" s="96">
        <v>26</v>
      </c>
      <c r="AG29" s="96">
        <v>86</v>
      </c>
      <c r="AH29" s="50">
        <v>22017</v>
      </c>
      <c r="AI29" s="21">
        <v>849086</v>
      </c>
      <c r="AJ29" s="51">
        <f t="shared" si="5"/>
        <v>38.565017940682203</v>
      </c>
      <c r="AK29" s="51"/>
      <c r="AL29" s="96">
        <v>43</v>
      </c>
      <c r="AM29" s="96">
        <v>122</v>
      </c>
      <c r="AN29" s="120">
        <f t="shared" si="10"/>
        <v>130622</v>
      </c>
      <c r="AO29" s="121">
        <f t="shared" si="11"/>
        <v>8725780</v>
      </c>
      <c r="AP29" s="32">
        <f t="shared" si="8"/>
        <v>66.801763868261091</v>
      </c>
      <c r="AQ29" s="32"/>
      <c r="AR29" s="96">
        <v>13</v>
      </c>
      <c r="AS29" s="96">
        <v>46</v>
      </c>
      <c r="AT29" s="54"/>
      <c r="AU29" s="54">
        <v>26</v>
      </c>
      <c r="AV29" s="30"/>
      <c r="AW29" s="30"/>
      <c r="AX29" s="30"/>
      <c r="AY29" s="30"/>
      <c r="AZ29" s="30"/>
      <c r="BA29" s="30"/>
      <c r="BB29" s="30"/>
      <c r="BC29" s="30"/>
      <c r="BD29" s="30"/>
      <c r="BE29" s="30"/>
    </row>
    <row r="30" spans="1:57" ht="15.75" customHeight="1" x14ac:dyDescent="0.2">
      <c r="A30" s="85">
        <v>5</v>
      </c>
      <c r="B30" s="15" t="s">
        <v>22</v>
      </c>
      <c r="C30" s="15" t="s">
        <v>685</v>
      </c>
      <c r="D30" s="72">
        <v>22192</v>
      </c>
      <c r="E30" s="18">
        <v>983945</v>
      </c>
      <c r="F30" s="32">
        <f t="shared" si="0"/>
        <v>44.337824441240087</v>
      </c>
      <c r="G30" s="32"/>
      <c r="H30" s="96">
        <v>29</v>
      </c>
      <c r="I30" s="96">
        <v>90</v>
      </c>
      <c r="J30" s="71">
        <v>23900</v>
      </c>
      <c r="K30" s="19">
        <v>850937</v>
      </c>
      <c r="L30" s="37">
        <f t="shared" si="9"/>
        <v>35.604058577405858</v>
      </c>
      <c r="M30" s="37"/>
      <c r="N30" s="96">
        <v>44</v>
      </c>
      <c r="O30" s="96">
        <v>120</v>
      </c>
      <c r="P30" s="71">
        <v>24967</v>
      </c>
      <c r="Q30" s="20">
        <v>1292586</v>
      </c>
      <c r="R30" s="39">
        <f t="shared" si="2"/>
        <v>51.771778747947288</v>
      </c>
      <c r="S30" s="39"/>
      <c r="T30" s="85">
        <v>19</v>
      </c>
      <c r="U30" s="96">
        <v>69</v>
      </c>
      <c r="V30" s="42">
        <v>28913</v>
      </c>
      <c r="W30" s="151">
        <v>1156960</v>
      </c>
      <c r="X30" s="44">
        <f t="shared" si="3"/>
        <v>40.015218067997097</v>
      </c>
      <c r="Y30" s="44"/>
      <c r="Z30" s="96">
        <v>31</v>
      </c>
      <c r="AA30" s="96">
        <v>103</v>
      </c>
      <c r="AB30" s="47">
        <v>29335</v>
      </c>
      <c r="AC30" s="17">
        <v>1471572</v>
      </c>
      <c r="AD30" s="49">
        <f t="shared" si="4"/>
        <v>50.164377024032724</v>
      </c>
      <c r="AE30" s="49"/>
      <c r="AF30" s="96">
        <v>27</v>
      </c>
      <c r="AG30" s="96">
        <v>87</v>
      </c>
      <c r="AH30" s="50">
        <v>30971</v>
      </c>
      <c r="AI30" s="21">
        <v>1276526</v>
      </c>
      <c r="AJ30" s="51">
        <f t="shared" si="5"/>
        <v>41.216815730844985</v>
      </c>
      <c r="AK30" s="51"/>
      <c r="AL30" s="96">
        <v>39</v>
      </c>
      <c r="AM30" s="96">
        <v>115</v>
      </c>
      <c r="AN30" s="120">
        <f t="shared" si="10"/>
        <v>160278</v>
      </c>
      <c r="AO30" s="121">
        <f t="shared" si="11"/>
        <v>7032526</v>
      </c>
      <c r="AP30" s="32">
        <f t="shared" si="8"/>
        <v>43.877051123672622</v>
      </c>
      <c r="AQ30" s="32"/>
      <c r="AR30" s="96">
        <v>30</v>
      </c>
      <c r="AS30" s="96">
        <v>96</v>
      </c>
      <c r="AT30" s="54"/>
      <c r="AU30" s="54">
        <v>27</v>
      </c>
      <c r="AV30" s="30"/>
      <c r="AW30" s="30"/>
      <c r="AX30" s="30"/>
      <c r="AY30" s="30"/>
      <c r="AZ30" s="30"/>
      <c r="BA30" s="30"/>
      <c r="BB30" s="30"/>
      <c r="BC30" s="30"/>
      <c r="BD30" s="30"/>
      <c r="BE30" s="30"/>
    </row>
    <row r="31" spans="1:57" ht="15.75" customHeight="1" x14ac:dyDescent="0.2">
      <c r="A31" s="85">
        <v>5</v>
      </c>
      <c r="B31" s="15" t="s">
        <v>22</v>
      </c>
      <c r="C31" s="15" t="s">
        <v>679</v>
      </c>
      <c r="D31" s="72">
        <v>22622</v>
      </c>
      <c r="E31" s="18">
        <v>1392061</v>
      </c>
      <c r="F31" s="32">
        <f t="shared" si="0"/>
        <v>61.535717443196887</v>
      </c>
      <c r="G31" s="32"/>
      <c r="H31" s="96">
        <v>20</v>
      </c>
      <c r="I31" s="96">
        <v>51</v>
      </c>
      <c r="J31" s="71">
        <v>23220</v>
      </c>
      <c r="K31" s="19">
        <v>1113446</v>
      </c>
      <c r="L31" s="37">
        <f t="shared" si="9"/>
        <v>47.952024117140397</v>
      </c>
      <c r="M31" s="37"/>
      <c r="N31" s="96">
        <v>26</v>
      </c>
      <c r="O31" s="96">
        <v>85</v>
      </c>
      <c r="P31" s="71">
        <v>23570</v>
      </c>
      <c r="Q31" s="20">
        <v>998463</v>
      </c>
      <c r="R31" s="39">
        <f t="shared" si="2"/>
        <v>42.361603733559612</v>
      </c>
      <c r="S31" s="39"/>
      <c r="T31" s="96">
        <v>29</v>
      </c>
      <c r="U31" s="96">
        <v>91</v>
      </c>
      <c r="V31" s="42">
        <v>24018</v>
      </c>
      <c r="W31" s="151">
        <v>1290953</v>
      </c>
      <c r="X31" s="44">
        <f t="shared" si="3"/>
        <v>53.749396286118746</v>
      </c>
      <c r="Y31" s="44"/>
      <c r="Z31" s="96">
        <v>18</v>
      </c>
      <c r="AA31" s="96">
        <v>66</v>
      </c>
      <c r="AB31" s="47">
        <v>24662</v>
      </c>
      <c r="AC31" s="17">
        <v>1185392</v>
      </c>
      <c r="AD31" s="49">
        <f t="shared" si="4"/>
        <v>48.065525910307358</v>
      </c>
      <c r="AE31" s="49"/>
      <c r="AF31" s="96">
        <v>28</v>
      </c>
      <c r="AG31" s="96">
        <v>91</v>
      </c>
      <c r="AH31" s="50">
        <v>25065</v>
      </c>
      <c r="AI31" s="21">
        <v>1341895</v>
      </c>
      <c r="AJ31" s="51">
        <f t="shared" si="5"/>
        <v>53.536604827448635</v>
      </c>
      <c r="AK31" s="51"/>
      <c r="AL31" s="96">
        <v>22</v>
      </c>
      <c r="AM31" s="96">
        <v>80</v>
      </c>
      <c r="AN31" s="120">
        <f t="shared" si="10"/>
        <v>143157</v>
      </c>
      <c r="AO31" s="121">
        <f t="shared" si="11"/>
        <v>7322210</v>
      </c>
      <c r="AP31" s="32">
        <f t="shared" si="8"/>
        <v>51.1481101168647</v>
      </c>
      <c r="AQ31" s="32"/>
      <c r="AR31" s="96">
        <v>24</v>
      </c>
      <c r="AS31" s="96">
        <v>85</v>
      </c>
      <c r="AT31" s="54"/>
      <c r="AU31" s="54">
        <v>28</v>
      </c>
      <c r="AV31" s="30"/>
      <c r="AW31" s="30"/>
      <c r="AX31" s="30"/>
      <c r="AY31" s="30"/>
      <c r="AZ31" s="30"/>
      <c r="BA31" s="30"/>
      <c r="BB31" s="30"/>
      <c r="BC31" s="30"/>
      <c r="BD31" s="30"/>
      <c r="BE31" s="30"/>
    </row>
    <row r="32" spans="1:57" ht="15.75" customHeight="1" x14ac:dyDescent="0.2">
      <c r="A32" s="85">
        <v>7</v>
      </c>
      <c r="B32" s="15" t="s">
        <v>2718</v>
      </c>
      <c r="C32" s="15" t="s">
        <v>455</v>
      </c>
      <c r="D32" s="72">
        <v>2219</v>
      </c>
      <c r="E32" s="18">
        <v>68986</v>
      </c>
      <c r="F32" s="32">
        <f t="shared" si="0"/>
        <v>31.088778729157276</v>
      </c>
      <c r="G32" s="32"/>
      <c r="H32" s="96">
        <v>44</v>
      </c>
      <c r="I32" s="96">
        <v>129</v>
      </c>
      <c r="J32" s="71">
        <v>2220</v>
      </c>
      <c r="K32" s="19">
        <v>126946</v>
      </c>
      <c r="L32" s="37">
        <f t="shared" si="9"/>
        <v>57.182882882882886</v>
      </c>
      <c r="M32" s="37"/>
      <c r="N32" s="96">
        <v>20</v>
      </c>
      <c r="O32" s="96">
        <v>67</v>
      </c>
      <c r="P32" s="71">
        <v>2220</v>
      </c>
      <c r="Q32" s="20">
        <v>95994</v>
      </c>
      <c r="R32" s="39">
        <f t="shared" si="2"/>
        <v>43.240540540540543</v>
      </c>
      <c r="S32" s="39"/>
      <c r="T32" s="96">
        <v>27</v>
      </c>
      <c r="U32" s="96">
        <v>86</v>
      </c>
      <c r="V32" s="42">
        <v>2160</v>
      </c>
      <c r="W32" s="151">
        <v>88605</v>
      </c>
      <c r="X32" s="44">
        <f t="shared" si="3"/>
        <v>41.020833333333336</v>
      </c>
      <c r="Y32" s="44"/>
      <c r="Z32" s="96">
        <v>30</v>
      </c>
      <c r="AA32" s="96">
        <v>101</v>
      </c>
      <c r="AB32" s="47">
        <v>2114</v>
      </c>
      <c r="AC32" s="17">
        <v>100414</v>
      </c>
      <c r="AD32" s="49">
        <f t="shared" si="4"/>
        <v>47.499526963103122</v>
      </c>
      <c r="AE32" s="49"/>
      <c r="AF32" s="96">
        <v>29</v>
      </c>
      <c r="AG32" s="96">
        <v>93</v>
      </c>
      <c r="AH32" s="50">
        <v>2062</v>
      </c>
      <c r="AI32" s="21">
        <v>83098</v>
      </c>
      <c r="AJ32" s="51">
        <f t="shared" si="5"/>
        <v>40.299709020368574</v>
      </c>
      <c r="AK32" s="51"/>
      <c r="AL32" s="96">
        <v>41</v>
      </c>
      <c r="AM32" s="96">
        <v>117</v>
      </c>
      <c r="AN32" s="120">
        <f t="shared" si="10"/>
        <v>12995</v>
      </c>
      <c r="AO32" s="121">
        <f t="shared" si="11"/>
        <v>564043</v>
      </c>
      <c r="AP32" s="32">
        <f t="shared" si="8"/>
        <v>43.404617160446328</v>
      </c>
      <c r="AQ32" s="32"/>
      <c r="AR32" s="96">
        <v>33</v>
      </c>
      <c r="AS32" s="96">
        <v>101</v>
      </c>
      <c r="AT32" s="54"/>
      <c r="AU32" s="54">
        <v>29</v>
      </c>
      <c r="AV32" s="30"/>
      <c r="AW32" s="30"/>
      <c r="AX32" s="30"/>
      <c r="AY32" s="30"/>
      <c r="AZ32" s="30"/>
      <c r="BA32" s="30"/>
      <c r="BB32" s="30"/>
      <c r="BC32" s="30"/>
      <c r="BD32" s="30"/>
      <c r="BE32" s="30"/>
    </row>
    <row r="33" spans="1:57" ht="15.75" customHeight="1" x14ac:dyDescent="0.2">
      <c r="A33" s="85">
        <v>5</v>
      </c>
      <c r="B33" s="15" t="s">
        <v>113</v>
      </c>
      <c r="C33" s="15" t="s">
        <v>125</v>
      </c>
      <c r="D33" s="72">
        <v>18380</v>
      </c>
      <c r="E33" s="18">
        <v>1327153</v>
      </c>
      <c r="F33" s="32">
        <f t="shared" si="0"/>
        <v>72.206365614798699</v>
      </c>
      <c r="G33" s="32"/>
      <c r="H33" s="96">
        <v>15</v>
      </c>
      <c r="I33" s="96">
        <v>39</v>
      </c>
      <c r="J33" s="71">
        <v>18961</v>
      </c>
      <c r="K33" s="19">
        <v>1559541</v>
      </c>
      <c r="L33" s="37">
        <f t="shared" si="9"/>
        <v>82.249934075207008</v>
      </c>
      <c r="M33" s="37"/>
      <c r="N33" s="96">
        <v>10</v>
      </c>
      <c r="O33" s="96">
        <v>33</v>
      </c>
      <c r="P33" s="71">
        <v>20260</v>
      </c>
      <c r="Q33" s="20">
        <v>1055368</v>
      </c>
      <c r="R33" s="39">
        <f t="shared" si="2"/>
        <v>52.09121421520237</v>
      </c>
      <c r="S33" s="39"/>
      <c r="T33" s="96">
        <v>18</v>
      </c>
      <c r="U33" s="96">
        <v>68</v>
      </c>
      <c r="V33" s="42">
        <v>21478</v>
      </c>
      <c r="W33" s="151">
        <v>1077826</v>
      </c>
      <c r="X33" s="44">
        <f t="shared" si="3"/>
        <v>50.182791693826239</v>
      </c>
      <c r="Y33" s="44"/>
      <c r="Z33" s="96">
        <v>21</v>
      </c>
      <c r="AA33" s="96">
        <v>79</v>
      </c>
      <c r="AB33" s="47">
        <v>22467</v>
      </c>
      <c r="AC33" s="17">
        <v>1020071</v>
      </c>
      <c r="AD33" s="49">
        <f t="shared" si="4"/>
        <v>45.403080072995948</v>
      </c>
      <c r="AE33" s="49"/>
      <c r="AF33" s="96">
        <v>30</v>
      </c>
      <c r="AG33" s="96">
        <v>97</v>
      </c>
      <c r="AH33" s="50">
        <v>23216</v>
      </c>
      <c r="AI33" s="21">
        <v>1082512</v>
      </c>
      <c r="AJ33" s="51">
        <f t="shared" si="5"/>
        <v>46.627842866988281</v>
      </c>
      <c r="AK33" s="51"/>
      <c r="AL33" s="96">
        <v>30</v>
      </c>
      <c r="AM33" s="96">
        <v>98</v>
      </c>
      <c r="AN33" s="120">
        <f t="shared" si="10"/>
        <v>124762</v>
      </c>
      <c r="AO33" s="121">
        <f t="shared" si="11"/>
        <v>7122471</v>
      </c>
      <c r="AP33" s="32">
        <f t="shared" si="8"/>
        <v>57.088464436286692</v>
      </c>
      <c r="AQ33" s="32"/>
      <c r="AR33" s="85">
        <v>19</v>
      </c>
      <c r="AS33" s="96">
        <v>71</v>
      </c>
      <c r="AT33" s="54"/>
      <c r="AU33" s="54">
        <v>30</v>
      </c>
      <c r="AV33" s="30"/>
      <c r="AW33" s="30"/>
      <c r="AX33" s="30"/>
      <c r="AY33" s="30"/>
      <c r="AZ33" s="30"/>
      <c r="BA33" s="30"/>
      <c r="BB33" s="30"/>
      <c r="BC33" s="30"/>
      <c r="BD33" s="30"/>
      <c r="BE33" s="30"/>
    </row>
    <row r="34" spans="1:57" ht="15.75" customHeight="1" x14ac:dyDescent="0.2">
      <c r="A34" s="85">
        <v>6</v>
      </c>
      <c r="B34" s="15" t="s">
        <v>57</v>
      </c>
      <c r="C34" s="15" t="s">
        <v>593</v>
      </c>
      <c r="D34" s="72">
        <v>7592</v>
      </c>
      <c r="E34" s="18">
        <v>530922</v>
      </c>
      <c r="F34" s="32">
        <f t="shared" si="0"/>
        <v>69.931770284510009</v>
      </c>
      <c r="G34" s="32"/>
      <c r="H34" s="96">
        <v>17</v>
      </c>
      <c r="I34" s="96">
        <v>41</v>
      </c>
      <c r="J34" s="88">
        <v>7625</v>
      </c>
      <c r="K34" s="19">
        <v>477831</v>
      </c>
      <c r="L34" s="37">
        <f t="shared" si="9"/>
        <v>62.666360655737705</v>
      </c>
      <c r="M34" s="37"/>
      <c r="N34" s="96">
        <v>17</v>
      </c>
      <c r="O34" s="96">
        <v>55</v>
      </c>
      <c r="P34" s="88">
        <v>7687</v>
      </c>
      <c r="Q34" s="20">
        <v>405988</v>
      </c>
      <c r="R34" s="39">
        <f t="shared" si="2"/>
        <v>52.814882268765452</v>
      </c>
      <c r="S34" s="39"/>
      <c r="T34" s="96">
        <v>17</v>
      </c>
      <c r="U34" s="96">
        <v>67</v>
      </c>
      <c r="V34" s="90">
        <v>7728</v>
      </c>
      <c r="W34" s="152">
        <v>350947</v>
      </c>
      <c r="X34" s="44">
        <f t="shared" si="3"/>
        <v>45.41239648033126</v>
      </c>
      <c r="Y34" s="44"/>
      <c r="Z34" s="96">
        <v>27</v>
      </c>
      <c r="AA34" s="96">
        <v>92</v>
      </c>
      <c r="AB34" s="92">
        <v>7653</v>
      </c>
      <c r="AC34" s="17">
        <v>347374</v>
      </c>
      <c r="AD34" s="49">
        <f t="shared" si="4"/>
        <v>45.390565791192998</v>
      </c>
      <c r="AE34" s="49"/>
      <c r="AF34" s="96">
        <v>31</v>
      </c>
      <c r="AG34" s="96">
        <v>98</v>
      </c>
      <c r="AH34" s="70">
        <v>7842</v>
      </c>
      <c r="AI34" s="21">
        <v>324839</v>
      </c>
      <c r="AJ34" s="51">
        <f t="shared" si="5"/>
        <v>41.422978831930628</v>
      </c>
      <c r="AK34" s="51"/>
      <c r="AL34" s="96">
        <v>37</v>
      </c>
      <c r="AM34" s="96">
        <v>113</v>
      </c>
      <c r="AN34" s="121">
        <f t="shared" si="10"/>
        <v>46127</v>
      </c>
      <c r="AO34" s="121">
        <f t="shared" si="11"/>
        <v>2437901</v>
      </c>
      <c r="AP34" s="32">
        <f t="shared" si="8"/>
        <v>52.851930539597198</v>
      </c>
      <c r="AQ34" s="32"/>
      <c r="AR34" s="96">
        <v>23</v>
      </c>
      <c r="AS34" s="96">
        <v>82</v>
      </c>
      <c r="AT34" s="54"/>
      <c r="AU34" s="54">
        <v>31</v>
      </c>
      <c r="AV34" s="30"/>
      <c r="AW34" s="30"/>
      <c r="AX34" s="30"/>
      <c r="AY34" s="30"/>
      <c r="AZ34" s="30"/>
      <c r="BA34" s="30"/>
      <c r="BB34" s="30"/>
      <c r="BC34" s="30"/>
      <c r="BD34" s="30"/>
      <c r="BE34" s="30"/>
    </row>
    <row r="35" spans="1:57" ht="15.75" customHeight="1" x14ac:dyDescent="0.2">
      <c r="A35" s="85">
        <v>5</v>
      </c>
      <c r="B35" s="15" t="s">
        <v>2692</v>
      </c>
      <c r="C35" s="15" t="s">
        <v>583</v>
      </c>
      <c r="D35" s="72">
        <v>26906</v>
      </c>
      <c r="E35" s="18">
        <v>1169937</v>
      </c>
      <c r="F35" s="32">
        <f t="shared" si="0"/>
        <v>43.482383111573625</v>
      </c>
      <c r="G35" s="32"/>
      <c r="H35" s="96">
        <v>31</v>
      </c>
      <c r="I35" s="96">
        <v>92</v>
      </c>
      <c r="J35" s="71">
        <v>27500</v>
      </c>
      <c r="K35" s="19">
        <v>1199105</v>
      </c>
      <c r="L35" s="37">
        <f t="shared" si="9"/>
        <v>43.603818181818184</v>
      </c>
      <c r="M35" s="37"/>
      <c r="N35" s="96">
        <v>29</v>
      </c>
      <c r="O35" s="96">
        <v>92</v>
      </c>
      <c r="P35" s="71">
        <v>27605</v>
      </c>
      <c r="Q35" s="20">
        <v>1145967</v>
      </c>
      <c r="R35" s="39">
        <f t="shared" si="2"/>
        <v>41.513023003079155</v>
      </c>
      <c r="S35" s="39"/>
      <c r="T35" s="96">
        <v>31</v>
      </c>
      <c r="U35" s="96">
        <v>95</v>
      </c>
      <c r="V35" s="42">
        <v>27657</v>
      </c>
      <c r="W35" s="151">
        <v>1218888</v>
      </c>
      <c r="X35" s="44">
        <f t="shared" si="3"/>
        <v>44.071591278880575</v>
      </c>
      <c r="Y35" s="44"/>
      <c r="Z35" s="96">
        <v>28</v>
      </c>
      <c r="AA35" s="96">
        <v>96</v>
      </c>
      <c r="AB35" s="47">
        <v>27492</v>
      </c>
      <c r="AC35" s="17">
        <v>1229672</v>
      </c>
      <c r="AD35" s="49">
        <f t="shared" si="4"/>
        <v>44.728357340317181</v>
      </c>
      <c r="AE35" s="49"/>
      <c r="AF35" s="96">
        <v>32</v>
      </c>
      <c r="AG35" s="96">
        <v>100</v>
      </c>
      <c r="AH35" s="50">
        <v>27249</v>
      </c>
      <c r="AI35" s="21">
        <v>1189359</v>
      </c>
      <c r="AJ35" s="51">
        <f t="shared" si="5"/>
        <v>43.647803589122539</v>
      </c>
      <c r="AK35" s="51"/>
      <c r="AL35" s="96">
        <v>31</v>
      </c>
      <c r="AM35" s="96">
        <v>102</v>
      </c>
      <c r="AN35" s="120">
        <f t="shared" si="10"/>
        <v>164409</v>
      </c>
      <c r="AO35" s="121">
        <f t="shared" si="11"/>
        <v>7152928</v>
      </c>
      <c r="AP35" s="32">
        <f t="shared" si="8"/>
        <v>43.506912638602508</v>
      </c>
      <c r="AQ35" s="32"/>
      <c r="AR35" s="96">
        <v>32</v>
      </c>
      <c r="AS35" s="96">
        <v>100</v>
      </c>
      <c r="AT35" s="54"/>
      <c r="AU35" s="54">
        <v>32</v>
      </c>
      <c r="AV35" s="30"/>
      <c r="AW35" s="30"/>
      <c r="AX35" s="30"/>
      <c r="AY35" s="30"/>
      <c r="AZ35" s="30"/>
      <c r="BA35" s="30"/>
      <c r="BB35" s="30"/>
      <c r="BC35" s="30"/>
      <c r="BD35" s="30"/>
      <c r="BE35" s="30"/>
    </row>
    <row r="36" spans="1:57" ht="15.75" customHeight="1" x14ac:dyDescent="0.2">
      <c r="A36" s="85">
        <v>7</v>
      </c>
      <c r="B36" s="15" t="s">
        <v>2692</v>
      </c>
      <c r="C36" s="15" t="s">
        <v>742</v>
      </c>
      <c r="D36" s="72">
        <v>15589</v>
      </c>
      <c r="E36" s="18">
        <v>847534</v>
      </c>
      <c r="F36" s="32">
        <f t="shared" ref="F36:F67" si="12">E36/D36</f>
        <v>54.36743857848483</v>
      </c>
      <c r="G36" s="32"/>
      <c r="H36" s="96">
        <v>23</v>
      </c>
      <c r="I36" s="96">
        <v>63</v>
      </c>
      <c r="J36" s="71">
        <v>16109</v>
      </c>
      <c r="K36" s="19">
        <v>834693</v>
      </c>
      <c r="L36" s="37">
        <f t="shared" si="9"/>
        <v>51.815320628220249</v>
      </c>
      <c r="M36" s="37"/>
      <c r="N36" s="96">
        <v>25</v>
      </c>
      <c r="O36" s="96">
        <v>78</v>
      </c>
      <c r="P36" s="71">
        <v>16673</v>
      </c>
      <c r="Q36" s="20">
        <v>853044</v>
      </c>
      <c r="R36" s="39">
        <f t="shared" ref="R36:R67" si="13">Q36/P36</f>
        <v>51.163197984765787</v>
      </c>
      <c r="S36" s="39"/>
      <c r="T36" s="96">
        <v>20</v>
      </c>
      <c r="U36" s="96">
        <v>71</v>
      </c>
      <c r="V36" s="42">
        <v>17215</v>
      </c>
      <c r="W36" s="151">
        <v>846432</v>
      </c>
      <c r="X36" s="44">
        <f t="shared" ref="X36:X67" si="14">W36/V36</f>
        <v>49.168283473714787</v>
      </c>
      <c r="Y36" s="44"/>
      <c r="Z36" s="96">
        <v>23</v>
      </c>
      <c r="AA36" s="96">
        <v>84</v>
      </c>
      <c r="AB36" s="47">
        <v>17429</v>
      </c>
      <c r="AC36" s="17">
        <v>777079</v>
      </c>
      <c r="AD36" s="49">
        <f t="shared" ref="AD36:AD67" si="15">AC36/AB36</f>
        <v>44.585403637615471</v>
      </c>
      <c r="AE36" s="49"/>
      <c r="AF36" s="96">
        <v>33</v>
      </c>
      <c r="AG36" s="96">
        <v>102</v>
      </c>
      <c r="AH36" s="50">
        <v>17929</v>
      </c>
      <c r="AI36" s="21">
        <v>780408</v>
      </c>
      <c r="AJ36" s="51">
        <f t="shared" ref="AJ36:AJ67" si="16">AI36/AH36</f>
        <v>43.527692565117967</v>
      </c>
      <c r="AK36" s="51"/>
      <c r="AL36" s="96">
        <v>32</v>
      </c>
      <c r="AM36" s="96">
        <v>103</v>
      </c>
      <c r="AN36" s="120">
        <f t="shared" si="10"/>
        <v>100944</v>
      </c>
      <c r="AO36" s="121">
        <f t="shared" si="11"/>
        <v>4939190</v>
      </c>
      <c r="AP36" s="32">
        <f t="shared" ref="AP36:AP67" si="17">AO36/AN36</f>
        <v>48.930000792518626</v>
      </c>
      <c r="AQ36" s="32"/>
      <c r="AR36" s="96">
        <v>26</v>
      </c>
      <c r="AS36" s="96">
        <v>88</v>
      </c>
      <c r="AT36" s="54"/>
      <c r="AU36" s="54">
        <v>33</v>
      </c>
      <c r="AV36" s="30"/>
      <c r="AW36" s="30"/>
      <c r="AX36" s="30"/>
      <c r="AY36" s="30"/>
      <c r="AZ36" s="30"/>
      <c r="BA36" s="30"/>
      <c r="BB36" s="30"/>
      <c r="BC36" s="30"/>
      <c r="BD36" s="30"/>
      <c r="BE36" s="30"/>
    </row>
    <row r="37" spans="1:57" ht="15.75" customHeight="1" x14ac:dyDescent="0.2">
      <c r="A37" s="85">
        <v>2</v>
      </c>
      <c r="B37" s="15" t="s">
        <v>2718</v>
      </c>
      <c r="C37" s="15" t="s">
        <v>163</v>
      </c>
      <c r="D37" s="72">
        <v>61800</v>
      </c>
      <c r="E37" s="18">
        <v>2818984</v>
      </c>
      <c r="F37" s="32">
        <f t="shared" si="12"/>
        <v>45.614627831715211</v>
      </c>
      <c r="G37" s="32"/>
      <c r="H37" s="96">
        <v>27</v>
      </c>
      <c r="I37" s="96">
        <v>86</v>
      </c>
      <c r="J37" s="71">
        <v>62177</v>
      </c>
      <c r="K37" s="19">
        <v>2597900</v>
      </c>
      <c r="L37" s="37">
        <f t="shared" si="9"/>
        <v>41.782331087057912</v>
      </c>
      <c r="M37" s="37"/>
      <c r="N37" s="96">
        <v>33</v>
      </c>
      <c r="O37" s="96">
        <v>98</v>
      </c>
      <c r="P37" s="71">
        <v>62295</v>
      </c>
      <c r="Q37" s="20">
        <v>2744729</v>
      </c>
      <c r="R37" s="39">
        <f t="shared" si="13"/>
        <v>44.060181394975523</v>
      </c>
      <c r="S37" s="39"/>
      <c r="T37" s="96">
        <v>26</v>
      </c>
      <c r="U37" s="96">
        <v>84</v>
      </c>
      <c r="V37" s="42">
        <v>62243</v>
      </c>
      <c r="W37" s="151">
        <v>2725624</v>
      </c>
      <c r="X37" s="44">
        <f t="shared" si="14"/>
        <v>43.790048680172873</v>
      </c>
      <c r="Y37" s="44"/>
      <c r="Z37" s="96">
        <v>29</v>
      </c>
      <c r="AA37" s="96">
        <v>99</v>
      </c>
      <c r="AB37" s="47">
        <v>63480</v>
      </c>
      <c r="AC37" s="17">
        <v>2811788</v>
      </c>
      <c r="AD37" s="49">
        <f t="shared" si="15"/>
        <v>44.294076874606176</v>
      </c>
      <c r="AE37" s="49"/>
      <c r="AF37" s="96">
        <v>34</v>
      </c>
      <c r="AG37" s="96">
        <v>103</v>
      </c>
      <c r="AH37" s="50">
        <v>63649</v>
      </c>
      <c r="AI37" s="21">
        <v>2676942</v>
      </c>
      <c r="AJ37" s="51">
        <f t="shared" si="16"/>
        <v>42.057879935269995</v>
      </c>
      <c r="AK37" s="51"/>
      <c r="AL37" s="96">
        <v>35</v>
      </c>
      <c r="AM37" s="96">
        <v>108</v>
      </c>
      <c r="AN37" s="120">
        <f t="shared" si="10"/>
        <v>375644</v>
      </c>
      <c r="AO37" s="121">
        <f t="shared" si="11"/>
        <v>16375967</v>
      </c>
      <c r="AP37" s="32">
        <f t="shared" si="17"/>
        <v>43.594379252696704</v>
      </c>
      <c r="AQ37" s="32"/>
      <c r="AR37" s="96">
        <v>31</v>
      </c>
      <c r="AS37" s="96">
        <v>99</v>
      </c>
      <c r="AT37" s="54"/>
      <c r="AU37" s="54">
        <v>34</v>
      </c>
      <c r="AV37" s="30"/>
      <c r="AW37" s="30"/>
      <c r="AX37" s="30"/>
      <c r="AY37" s="30"/>
      <c r="AZ37" s="30"/>
      <c r="BA37" s="30"/>
      <c r="BB37" s="30"/>
      <c r="BC37" s="30"/>
      <c r="BD37" s="30"/>
      <c r="BE37" s="30"/>
    </row>
    <row r="38" spans="1:57" ht="15.75" customHeight="1" x14ac:dyDescent="0.2">
      <c r="A38" s="85">
        <v>4</v>
      </c>
      <c r="B38" s="15" t="s">
        <v>2727</v>
      </c>
      <c r="C38" s="15" t="s">
        <v>491</v>
      </c>
      <c r="D38" s="72">
        <v>35080</v>
      </c>
      <c r="E38" s="18">
        <v>450987</v>
      </c>
      <c r="F38" s="32">
        <f t="shared" si="12"/>
        <v>12.855957810718358</v>
      </c>
      <c r="G38" s="32"/>
      <c r="H38" s="96">
        <v>87</v>
      </c>
      <c r="I38" s="96">
        <v>217</v>
      </c>
      <c r="J38" s="71">
        <v>35600</v>
      </c>
      <c r="K38" s="19">
        <v>562190</v>
      </c>
      <c r="L38" s="37">
        <f t="shared" si="9"/>
        <v>15.791853932584269</v>
      </c>
      <c r="M38" s="37"/>
      <c r="N38" s="96">
        <v>80</v>
      </c>
      <c r="O38" s="96">
        <v>206</v>
      </c>
      <c r="P38" s="71">
        <v>35763</v>
      </c>
      <c r="Q38" s="20">
        <v>772241</v>
      </c>
      <c r="R38" s="39">
        <f t="shared" si="13"/>
        <v>21.593294745966503</v>
      </c>
      <c r="S38" s="39"/>
      <c r="T38" s="96">
        <v>61</v>
      </c>
      <c r="U38" s="96">
        <v>177</v>
      </c>
      <c r="V38" s="42">
        <v>35892</v>
      </c>
      <c r="W38" s="151">
        <v>1134589</v>
      </c>
      <c r="X38" s="44">
        <f t="shared" si="14"/>
        <v>31.611194695196701</v>
      </c>
      <c r="Y38" s="44"/>
      <c r="Z38" s="96">
        <v>47</v>
      </c>
      <c r="AA38" s="96">
        <v>136</v>
      </c>
      <c r="AB38" s="47">
        <v>36279</v>
      </c>
      <c r="AC38" s="17">
        <v>1590128</v>
      </c>
      <c r="AD38" s="49">
        <f t="shared" si="15"/>
        <v>43.830535571542768</v>
      </c>
      <c r="AE38" s="49"/>
      <c r="AF38" s="96">
        <v>35</v>
      </c>
      <c r="AG38" s="96">
        <v>104</v>
      </c>
      <c r="AH38" s="50">
        <v>36397</v>
      </c>
      <c r="AI38" s="21">
        <v>1504977</v>
      </c>
      <c r="AJ38" s="51">
        <f t="shared" si="16"/>
        <v>41.348929856856337</v>
      </c>
      <c r="AK38" s="51"/>
      <c r="AL38" s="96">
        <v>38</v>
      </c>
      <c r="AM38" s="96">
        <v>114</v>
      </c>
      <c r="AN38" s="120">
        <f t="shared" si="10"/>
        <v>215011</v>
      </c>
      <c r="AO38" s="121">
        <f t="shared" si="11"/>
        <v>6015112</v>
      </c>
      <c r="AP38" s="32">
        <f t="shared" si="17"/>
        <v>27.975833794550045</v>
      </c>
      <c r="AQ38" s="32"/>
      <c r="AR38" s="96">
        <v>57</v>
      </c>
      <c r="AS38" s="96">
        <v>158</v>
      </c>
      <c r="AT38" s="54"/>
      <c r="AU38" s="54">
        <v>35</v>
      </c>
      <c r="AV38" s="30"/>
      <c r="AW38" s="30"/>
      <c r="AX38" s="30"/>
      <c r="AY38" s="30"/>
      <c r="AZ38" s="30"/>
      <c r="BA38" s="30"/>
      <c r="BB38" s="30"/>
      <c r="BC38" s="30"/>
      <c r="BD38" s="30"/>
      <c r="BE38" s="30"/>
    </row>
    <row r="39" spans="1:57" ht="15.75" customHeight="1" x14ac:dyDescent="0.2">
      <c r="A39" s="85">
        <v>3</v>
      </c>
      <c r="B39" s="15" t="s">
        <v>57</v>
      </c>
      <c r="C39" s="15" t="s">
        <v>174</v>
      </c>
      <c r="D39" s="72">
        <v>22748</v>
      </c>
      <c r="E39" s="18">
        <v>767123</v>
      </c>
      <c r="F39" s="32">
        <f t="shared" si="12"/>
        <v>33.72265693687357</v>
      </c>
      <c r="G39" s="32"/>
      <c r="H39" s="96">
        <v>39</v>
      </c>
      <c r="I39" s="96">
        <v>119</v>
      </c>
      <c r="J39" s="71">
        <v>22840</v>
      </c>
      <c r="K39" s="19">
        <v>907390</v>
      </c>
      <c r="L39" s="37">
        <f t="shared" si="9"/>
        <v>39.728108581436075</v>
      </c>
      <c r="M39" s="37"/>
      <c r="N39" s="96">
        <v>36</v>
      </c>
      <c r="O39" s="96">
        <v>104</v>
      </c>
      <c r="P39" s="71">
        <v>23012</v>
      </c>
      <c r="Q39" s="20">
        <v>802741</v>
      </c>
      <c r="R39" s="39">
        <f t="shared" si="13"/>
        <v>34.883582478706764</v>
      </c>
      <c r="S39" s="39"/>
      <c r="T39" s="96">
        <v>41</v>
      </c>
      <c r="U39" s="96">
        <v>116</v>
      </c>
      <c r="V39" s="42">
        <v>22831</v>
      </c>
      <c r="W39" s="151">
        <v>716440</v>
      </c>
      <c r="X39" s="44">
        <f t="shared" si="14"/>
        <v>31.380141036310281</v>
      </c>
      <c r="Y39" s="44"/>
      <c r="Z39" s="96">
        <v>48</v>
      </c>
      <c r="AA39" s="96">
        <v>137</v>
      </c>
      <c r="AB39" s="47">
        <v>22595</v>
      </c>
      <c r="AC39" s="17">
        <v>979270</v>
      </c>
      <c r="AD39" s="49">
        <f t="shared" si="15"/>
        <v>43.340119495463597</v>
      </c>
      <c r="AE39" s="49"/>
      <c r="AF39" s="96">
        <v>36</v>
      </c>
      <c r="AG39" s="96">
        <v>108</v>
      </c>
      <c r="AH39" s="50">
        <v>22306</v>
      </c>
      <c r="AI39" s="21">
        <v>1057987</v>
      </c>
      <c r="AJ39" s="51">
        <f t="shared" si="16"/>
        <v>47.430601631847935</v>
      </c>
      <c r="AK39" s="51"/>
      <c r="AL39" s="96">
        <v>29</v>
      </c>
      <c r="AM39" s="96">
        <v>96</v>
      </c>
      <c r="AN39" s="120">
        <f t="shared" si="10"/>
        <v>136332</v>
      </c>
      <c r="AO39" s="121">
        <f t="shared" si="11"/>
        <v>5230951</v>
      </c>
      <c r="AP39" s="32">
        <f t="shared" si="17"/>
        <v>38.369208989818972</v>
      </c>
      <c r="AQ39" s="32"/>
      <c r="AR39" s="96">
        <v>39</v>
      </c>
      <c r="AS39" s="96">
        <v>116</v>
      </c>
      <c r="AT39" s="54"/>
      <c r="AU39" s="54">
        <v>36</v>
      </c>
      <c r="AV39" s="30"/>
      <c r="AW39" s="30"/>
      <c r="AX39" s="30"/>
      <c r="AY39" s="30"/>
      <c r="AZ39" s="30"/>
      <c r="BA39" s="30"/>
      <c r="BB39" s="30"/>
      <c r="BC39" s="30"/>
      <c r="BD39" s="30"/>
      <c r="BE39" s="30"/>
    </row>
    <row r="40" spans="1:57" ht="15.75" customHeight="1" x14ac:dyDescent="0.2">
      <c r="A40" s="85">
        <v>15</v>
      </c>
      <c r="B40" s="80" t="s">
        <v>2727</v>
      </c>
      <c r="C40" s="79" t="s">
        <v>2495</v>
      </c>
      <c r="D40" s="81">
        <v>11384</v>
      </c>
      <c r="E40" s="76">
        <v>773051</v>
      </c>
      <c r="F40" s="97">
        <f t="shared" si="12"/>
        <v>67.906799016163035</v>
      </c>
      <c r="G40" s="97"/>
      <c r="H40" s="96">
        <v>18</v>
      </c>
      <c r="I40" s="96">
        <v>44</v>
      </c>
      <c r="J40" s="81">
        <v>11500</v>
      </c>
      <c r="K40" s="101">
        <v>1232105</v>
      </c>
      <c r="L40" s="97">
        <f t="shared" si="9"/>
        <v>107.13956521739131</v>
      </c>
      <c r="M40" s="97"/>
      <c r="N40" s="96">
        <v>4</v>
      </c>
      <c r="O40" s="96">
        <v>13</v>
      </c>
      <c r="P40" s="81">
        <v>11664</v>
      </c>
      <c r="Q40" s="165">
        <v>727198</v>
      </c>
      <c r="R40" s="167">
        <f t="shared" si="13"/>
        <v>62.345507544581622</v>
      </c>
      <c r="S40" s="167"/>
      <c r="T40" s="96">
        <v>15</v>
      </c>
      <c r="U40" s="96">
        <v>53</v>
      </c>
      <c r="V40" s="81">
        <v>11800</v>
      </c>
      <c r="W40" s="154">
        <v>569096</v>
      </c>
      <c r="X40" s="169">
        <f t="shared" si="14"/>
        <v>48.228474576271189</v>
      </c>
      <c r="Y40" s="169"/>
      <c r="Z40" s="96">
        <v>24</v>
      </c>
      <c r="AA40" s="96">
        <v>87</v>
      </c>
      <c r="AB40" s="80">
        <v>11778</v>
      </c>
      <c r="AC40" s="83">
        <v>500179</v>
      </c>
      <c r="AD40" s="78">
        <f t="shared" si="15"/>
        <v>42.467227033452197</v>
      </c>
      <c r="AE40" s="78"/>
      <c r="AF40" s="96">
        <v>37</v>
      </c>
      <c r="AG40" s="96">
        <v>109</v>
      </c>
      <c r="AH40" s="81">
        <v>11752</v>
      </c>
      <c r="AI40" s="173">
        <v>576686</v>
      </c>
      <c r="AJ40" s="75">
        <f t="shared" si="16"/>
        <v>49.0713070115725</v>
      </c>
      <c r="AK40" s="75"/>
      <c r="AL40" s="96">
        <v>26</v>
      </c>
      <c r="AM40" s="96">
        <v>88</v>
      </c>
      <c r="AN40" s="101">
        <f t="shared" si="10"/>
        <v>69878</v>
      </c>
      <c r="AO40" s="101">
        <f t="shared" si="11"/>
        <v>4378315</v>
      </c>
      <c r="AP40" s="97">
        <f t="shared" si="17"/>
        <v>62.656558573513841</v>
      </c>
      <c r="AQ40" s="97"/>
      <c r="AR40" s="96">
        <v>14</v>
      </c>
      <c r="AS40" s="96">
        <v>55</v>
      </c>
      <c r="AT40" s="54"/>
      <c r="AU40" s="54">
        <v>37</v>
      </c>
      <c r="AV40" s="30"/>
      <c r="AW40" s="30"/>
      <c r="AX40" s="30"/>
      <c r="AY40" s="30"/>
      <c r="AZ40" s="30"/>
      <c r="BA40" s="30"/>
      <c r="BB40" s="30"/>
      <c r="BC40" s="30"/>
      <c r="BD40" s="30"/>
      <c r="BE40" s="30"/>
    </row>
    <row r="41" spans="1:57" ht="15.75" customHeight="1" x14ac:dyDescent="0.2">
      <c r="A41" s="85">
        <v>15</v>
      </c>
      <c r="B41" s="80" t="s">
        <v>22</v>
      </c>
      <c r="C41" s="79" t="s">
        <v>2501</v>
      </c>
      <c r="D41" s="77">
        <v>3746</v>
      </c>
      <c r="E41" s="76">
        <v>348822</v>
      </c>
      <c r="F41" s="97">
        <f t="shared" si="12"/>
        <v>93.118526428190066</v>
      </c>
      <c r="G41" s="97"/>
      <c r="H41" s="96">
        <v>5</v>
      </c>
      <c r="I41" s="96">
        <v>17</v>
      </c>
      <c r="J41" s="89">
        <v>3800</v>
      </c>
      <c r="K41" s="101">
        <v>137839</v>
      </c>
      <c r="L41" s="97">
        <f t="shared" si="9"/>
        <v>36.273421052631576</v>
      </c>
      <c r="M41" s="97"/>
      <c r="N41" s="96">
        <v>43</v>
      </c>
      <c r="O41" s="96">
        <v>117</v>
      </c>
      <c r="P41" s="89">
        <v>3843</v>
      </c>
      <c r="Q41" s="82">
        <v>128684</v>
      </c>
      <c r="R41" s="111">
        <f t="shared" si="13"/>
        <v>33.48529794431434</v>
      </c>
      <c r="S41" s="111"/>
      <c r="T41" s="96">
        <v>43</v>
      </c>
      <c r="U41" s="96">
        <v>122</v>
      </c>
      <c r="V41" s="91">
        <v>3880</v>
      </c>
      <c r="W41" s="153">
        <v>103577</v>
      </c>
      <c r="X41" s="78">
        <f t="shared" si="14"/>
        <v>26.695103092783505</v>
      </c>
      <c r="Y41" s="78"/>
      <c r="Z41" s="96">
        <v>57</v>
      </c>
      <c r="AA41" s="96">
        <v>159</v>
      </c>
      <c r="AB41" s="98">
        <v>3655</v>
      </c>
      <c r="AC41" s="83">
        <v>155101</v>
      </c>
      <c r="AD41" s="78">
        <f t="shared" si="15"/>
        <v>42.435294117647061</v>
      </c>
      <c r="AE41" s="78"/>
      <c r="AF41" s="96">
        <v>38</v>
      </c>
      <c r="AG41" s="96">
        <v>110</v>
      </c>
      <c r="AH41" s="89">
        <v>3786</v>
      </c>
      <c r="AI41" s="83">
        <v>157062</v>
      </c>
      <c r="AJ41" s="75">
        <f t="shared" si="16"/>
        <v>41.484944532488115</v>
      </c>
      <c r="AK41" s="75"/>
      <c r="AL41" s="96">
        <v>36</v>
      </c>
      <c r="AM41" s="96">
        <v>112</v>
      </c>
      <c r="AN41" s="122">
        <f t="shared" si="10"/>
        <v>22710</v>
      </c>
      <c r="AO41" s="101">
        <f t="shared" si="11"/>
        <v>1031085</v>
      </c>
      <c r="AP41" s="97">
        <f t="shared" si="17"/>
        <v>45.402245706737119</v>
      </c>
      <c r="AQ41" s="97"/>
      <c r="AR41" s="96">
        <v>29</v>
      </c>
      <c r="AS41" s="96">
        <v>93</v>
      </c>
      <c r="AT41" s="54"/>
      <c r="AU41" s="54">
        <v>38</v>
      </c>
      <c r="AV41" s="30"/>
      <c r="AW41" s="30"/>
      <c r="AX41" s="30"/>
      <c r="AY41" s="30"/>
      <c r="AZ41" s="30"/>
      <c r="BA41" s="30"/>
      <c r="BB41" s="30"/>
      <c r="BC41" s="30"/>
      <c r="BD41" s="30"/>
      <c r="BE41" s="30"/>
    </row>
    <row r="42" spans="1:57" ht="15.75" customHeight="1" x14ac:dyDescent="0.2">
      <c r="A42" s="85">
        <v>4</v>
      </c>
      <c r="B42" s="15" t="s">
        <v>2692</v>
      </c>
      <c r="C42" s="15" t="s">
        <v>273</v>
      </c>
      <c r="D42" s="72">
        <v>14719</v>
      </c>
      <c r="E42" s="18">
        <v>292090</v>
      </c>
      <c r="F42" s="32">
        <f t="shared" si="12"/>
        <v>19.844418778449622</v>
      </c>
      <c r="G42" s="32"/>
      <c r="H42" s="96">
        <v>69</v>
      </c>
      <c r="I42" s="96">
        <v>182</v>
      </c>
      <c r="J42" s="71">
        <v>15093</v>
      </c>
      <c r="K42" s="19">
        <v>451352</v>
      </c>
      <c r="L42" s="37">
        <f t="shared" si="9"/>
        <v>29.904724044258927</v>
      </c>
      <c r="M42" s="37"/>
      <c r="N42" s="96">
        <v>48</v>
      </c>
      <c r="O42" s="96">
        <v>136</v>
      </c>
      <c r="P42" s="71">
        <v>15692</v>
      </c>
      <c r="Q42" s="20">
        <v>670819</v>
      </c>
      <c r="R42" s="39">
        <f t="shared" si="13"/>
        <v>42.749107825643641</v>
      </c>
      <c r="S42" s="39"/>
      <c r="T42" s="96">
        <v>28</v>
      </c>
      <c r="U42" s="96">
        <v>89</v>
      </c>
      <c r="V42" s="42">
        <v>16800</v>
      </c>
      <c r="W42" s="151">
        <v>615961</v>
      </c>
      <c r="X42" s="44">
        <f t="shared" si="14"/>
        <v>36.664345238095237</v>
      </c>
      <c r="Y42" s="44"/>
      <c r="Z42" s="96">
        <v>36</v>
      </c>
      <c r="AA42" s="96">
        <v>112</v>
      </c>
      <c r="AB42" s="47">
        <v>17385</v>
      </c>
      <c r="AC42" s="17">
        <v>724616</v>
      </c>
      <c r="AD42" s="49">
        <f t="shared" si="15"/>
        <v>41.680529191832036</v>
      </c>
      <c r="AE42" s="49"/>
      <c r="AF42" s="96">
        <v>39</v>
      </c>
      <c r="AG42" s="96">
        <v>111</v>
      </c>
      <c r="AH42" s="50">
        <v>17424</v>
      </c>
      <c r="AI42" s="21">
        <v>650075</v>
      </c>
      <c r="AJ42" s="51">
        <f t="shared" si="16"/>
        <v>37.309171258034894</v>
      </c>
      <c r="AK42" s="51"/>
      <c r="AL42" s="96">
        <v>46</v>
      </c>
      <c r="AM42" s="96">
        <v>129</v>
      </c>
      <c r="AN42" s="120">
        <f t="shared" si="10"/>
        <v>97113</v>
      </c>
      <c r="AO42" s="121">
        <f t="shared" si="11"/>
        <v>3404913</v>
      </c>
      <c r="AP42" s="32">
        <f t="shared" si="17"/>
        <v>35.061351209415832</v>
      </c>
      <c r="AQ42" s="32"/>
      <c r="AR42" s="96">
        <v>45</v>
      </c>
      <c r="AS42" s="96">
        <v>127</v>
      </c>
      <c r="AT42" s="54"/>
      <c r="AU42" s="54">
        <v>39</v>
      </c>
      <c r="AV42" s="30"/>
      <c r="AW42" s="30"/>
      <c r="AX42" s="30"/>
      <c r="AY42" s="30"/>
      <c r="AZ42" s="30"/>
      <c r="BA42" s="30"/>
      <c r="BB42" s="30"/>
      <c r="BC42" s="30"/>
      <c r="BD42" s="30"/>
      <c r="BE42" s="30"/>
    </row>
    <row r="43" spans="1:57" ht="15.75" customHeight="1" x14ac:dyDescent="0.2">
      <c r="A43" s="85">
        <v>2</v>
      </c>
      <c r="B43" s="15" t="s">
        <v>2721</v>
      </c>
      <c r="C43" s="15" t="s">
        <v>215</v>
      </c>
      <c r="D43" s="72">
        <v>64300</v>
      </c>
      <c r="E43" s="18">
        <v>2043795</v>
      </c>
      <c r="F43" s="32">
        <f t="shared" si="12"/>
        <v>31.7853032659409</v>
      </c>
      <c r="G43" s="32"/>
      <c r="H43" s="96">
        <v>43</v>
      </c>
      <c r="I43" s="96">
        <v>128</v>
      </c>
      <c r="J43" s="71">
        <v>64700</v>
      </c>
      <c r="K43" s="19">
        <v>2509024</v>
      </c>
      <c r="L43" s="37">
        <f t="shared" si="9"/>
        <v>38.779350850077279</v>
      </c>
      <c r="M43" s="37"/>
      <c r="N43" s="96">
        <v>38</v>
      </c>
      <c r="O43" s="96">
        <v>106</v>
      </c>
      <c r="P43" s="71">
        <v>64975</v>
      </c>
      <c r="Q43" s="20">
        <v>2200354</v>
      </c>
      <c r="R43" s="39">
        <f t="shared" si="13"/>
        <v>33.864624855713735</v>
      </c>
      <c r="S43" s="39"/>
      <c r="T43" s="96">
        <v>42</v>
      </c>
      <c r="U43" s="96">
        <v>119</v>
      </c>
      <c r="V43" s="42">
        <v>65764</v>
      </c>
      <c r="W43" s="151">
        <v>2336495</v>
      </c>
      <c r="X43" s="44">
        <f t="shared" si="14"/>
        <v>35.528480627699047</v>
      </c>
      <c r="Y43" s="44"/>
      <c r="Z43" s="96">
        <v>38</v>
      </c>
      <c r="AA43" s="96">
        <v>116</v>
      </c>
      <c r="AB43" s="47">
        <v>66709</v>
      </c>
      <c r="AC43" s="17">
        <v>2735522</v>
      </c>
      <c r="AD43" s="49">
        <f t="shared" si="15"/>
        <v>41.006790687913174</v>
      </c>
      <c r="AE43" s="49"/>
      <c r="AF43" s="96">
        <v>40</v>
      </c>
      <c r="AG43" s="96">
        <v>114</v>
      </c>
      <c r="AH43" s="50">
        <v>66508</v>
      </c>
      <c r="AI43" s="21">
        <v>2698870</v>
      </c>
      <c r="AJ43" s="51">
        <f t="shared" si="16"/>
        <v>40.579629518253441</v>
      </c>
      <c r="AK43" s="51"/>
      <c r="AL43" s="96">
        <v>40</v>
      </c>
      <c r="AM43" s="96">
        <v>116</v>
      </c>
      <c r="AN43" s="120">
        <f t="shared" si="10"/>
        <v>392956</v>
      </c>
      <c r="AO43" s="121">
        <f t="shared" si="11"/>
        <v>14524060</v>
      </c>
      <c r="AP43" s="32">
        <f t="shared" si="17"/>
        <v>36.961033805311537</v>
      </c>
      <c r="AQ43" s="32"/>
      <c r="AR43" s="96">
        <v>42</v>
      </c>
      <c r="AS43" s="96">
        <v>120</v>
      </c>
      <c r="AT43" s="54"/>
      <c r="AU43" s="54">
        <v>40</v>
      </c>
      <c r="AV43" s="30"/>
      <c r="AW43" s="30"/>
      <c r="AX43" s="30"/>
      <c r="AY43" s="30"/>
      <c r="AZ43" s="30"/>
      <c r="BA43" s="30"/>
      <c r="BB43" s="30"/>
      <c r="BC43" s="30"/>
      <c r="BD43" s="30"/>
      <c r="BE43" s="30"/>
    </row>
    <row r="44" spans="1:57" ht="15.75" customHeight="1" x14ac:dyDescent="0.2">
      <c r="A44" s="85">
        <v>5</v>
      </c>
      <c r="B44" s="15" t="s">
        <v>2718</v>
      </c>
      <c r="C44" s="15" t="s">
        <v>458</v>
      </c>
      <c r="D44" s="72">
        <v>17380</v>
      </c>
      <c r="E44" s="18">
        <v>390987</v>
      </c>
      <c r="F44" s="32">
        <f t="shared" si="12"/>
        <v>22.496375143843498</v>
      </c>
      <c r="G44" s="32"/>
      <c r="H44" s="96">
        <v>61</v>
      </c>
      <c r="I44" s="96">
        <v>166</v>
      </c>
      <c r="J44" s="71">
        <v>17942</v>
      </c>
      <c r="K44" s="19">
        <v>418871</v>
      </c>
      <c r="L44" s="37">
        <f t="shared" si="9"/>
        <v>23.345836584550216</v>
      </c>
      <c r="M44" s="37"/>
      <c r="N44" s="96">
        <v>60</v>
      </c>
      <c r="O44" s="96">
        <v>165</v>
      </c>
      <c r="P44" s="71">
        <v>18368</v>
      </c>
      <c r="Q44" s="20">
        <v>551635</v>
      </c>
      <c r="R44" s="39">
        <f t="shared" si="13"/>
        <v>30.032393292682926</v>
      </c>
      <c r="S44" s="39"/>
      <c r="T44" s="96">
        <v>49</v>
      </c>
      <c r="U44" s="96">
        <v>134</v>
      </c>
      <c r="V44" s="42">
        <v>18725</v>
      </c>
      <c r="W44" s="151">
        <v>642955</v>
      </c>
      <c r="X44" s="44">
        <f t="shared" si="14"/>
        <v>34.336715620827768</v>
      </c>
      <c r="Y44" s="44"/>
      <c r="Z44" s="96">
        <v>39</v>
      </c>
      <c r="AA44" s="96">
        <v>119</v>
      </c>
      <c r="AB44" s="47">
        <v>19698</v>
      </c>
      <c r="AC44" s="17">
        <v>730681</v>
      </c>
      <c r="AD44" s="49">
        <f t="shared" si="15"/>
        <v>37.094171997157069</v>
      </c>
      <c r="AE44" s="49"/>
      <c r="AF44" s="96">
        <v>41</v>
      </c>
      <c r="AG44" s="96">
        <v>122</v>
      </c>
      <c r="AH44" s="50">
        <v>19736</v>
      </c>
      <c r="AI44" s="21">
        <v>1566333</v>
      </c>
      <c r="AJ44" s="51">
        <f t="shared" si="16"/>
        <v>79.364258208350222</v>
      </c>
      <c r="AK44" s="51"/>
      <c r="AL44" s="96">
        <v>9</v>
      </c>
      <c r="AM44" s="96">
        <v>40</v>
      </c>
      <c r="AN44" s="120">
        <f t="shared" si="10"/>
        <v>111849</v>
      </c>
      <c r="AO44" s="121">
        <f t="shared" si="11"/>
        <v>4301462</v>
      </c>
      <c r="AP44" s="32">
        <f t="shared" si="17"/>
        <v>38.457760015735502</v>
      </c>
      <c r="AQ44" s="32"/>
      <c r="AR44" s="96">
        <v>38</v>
      </c>
      <c r="AS44" s="96">
        <v>115</v>
      </c>
      <c r="AT44" s="54"/>
      <c r="AU44" s="54">
        <v>41</v>
      </c>
      <c r="AV44" s="30"/>
      <c r="AW44" s="30"/>
      <c r="AX44" s="30"/>
      <c r="AY44" s="30"/>
      <c r="AZ44" s="30"/>
      <c r="BA44" s="30"/>
      <c r="BB44" s="30"/>
      <c r="BC44" s="30"/>
      <c r="BD44" s="30"/>
      <c r="BE44" s="30"/>
    </row>
    <row r="45" spans="1:57" ht="15.75" customHeight="1" x14ac:dyDescent="0.2">
      <c r="A45" s="85">
        <v>5</v>
      </c>
      <c r="B45" s="15" t="s">
        <v>2727</v>
      </c>
      <c r="C45" s="15" t="s">
        <v>780</v>
      </c>
      <c r="D45" s="72">
        <v>13151</v>
      </c>
      <c r="E45" s="18">
        <v>355118</v>
      </c>
      <c r="F45" s="32">
        <f t="shared" si="12"/>
        <v>27.003117633640027</v>
      </c>
      <c r="G45" s="32"/>
      <c r="H45" s="96">
        <v>51</v>
      </c>
      <c r="I45" s="96">
        <v>145</v>
      </c>
      <c r="J45" s="71">
        <v>13250</v>
      </c>
      <c r="K45" s="19">
        <v>593900</v>
      </c>
      <c r="L45" s="37">
        <f t="shared" si="9"/>
        <v>44.822641509433964</v>
      </c>
      <c r="M45" s="37"/>
      <c r="N45" s="96">
        <v>28</v>
      </c>
      <c r="O45" s="96">
        <v>89</v>
      </c>
      <c r="P45" s="71">
        <v>13270</v>
      </c>
      <c r="Q45" s="20">
        <v>609523</v>
      </c>
      <c r="R45" s="39">
        <f t="shared" si="13"/>
        <v>45.932403918613417</v>
      </c>
      <c r="S45" s="39"/>
      <c r="T45" s="96">
        <v>23</v>
      </c>
      <c r="U45" s="96">
        <v>79</v>
      </c>
      <c r="V45" s="42">
        <v>13270</v>
      </c>
      <c r="W45" s="151">
        <v>518284</v>
      </c>
      <c r="X45" s="44">
        <f t="shared" si="14"/>
        <v>39.056819894498872</v>
      </c>
      <c r="Y45" s="44"/>
      <c r="Z45" s="96">
        <v>33</v>
      </c>
      <c r="AA45" s="96">
        <v>105</v>
      </c>
      <c r="AB45" s="47">
        <v>13241</v>
      </c>
      <c r="AC45" s="17">
        <v>483092</v>
      </c>
      <c r="AD45" s="49">
        <f t="shared" si="15"/>
        <v>36.484555547164113</v>
      </c>
      <c r="AE45" s="49"/>
      <c r="AF45" s="96">
        <v>42</v>
      </c>
      <c r="AG45" s="96">
        <v>124</v>
      </c>
      <c r="AH45" s="50">
        <v>13019</v>
      </c>
      <c r="AI45" s="21">
        <v>455698</v>
      </c>
      <c r="AJ45" s="51">
        <f t="shared" si="16"/>
        <v>35.002534756893773</v>
      </c>
      <c r="AK45" s="51"/>
      <c r="AL45" s="96">
        <v>49</v>
      </c>
      <c r="AM45" s="96">
        <v>137</v>
      </c>
      <c r="AN45" s="120">
        <f t="shared" si="10"/>
        <v>79201</v>
      </c>
      <c r="AO45" s="121">
        <f t="shared" si="11"/>
        <v>3015615</v>
      </c>
      <c r="AP45" s="32">
        <f t="shared" si="17"/>
        <v>38.075466218860875</v>
      </c>
      <c r="AQ45" s="32"/>
      <c r="AR45" s="96">
        <v>40</v>
      </c>
      <c r="AS45" s="96">
        <v>117</v>
      </c>
      <c r="AT45" s="54"/>
      <c r="AU45" s="54">
        <v>42</v>
      </c>
      <c r="AV45" s="30"/>
      <c r="AW45" s="30"/>
      <c r="AX45" s="30"/>
      <c r="AY45" s="30"/>
      <c r="AZ45" s="30"/>
      <c r="BA45" s="30"/>
      <c r="BB45" s="30"/>
      <c r="BC45" s="30"/>
      <c r="BD45" s="30"/>
      <c r="BE45" s="30"/>
    </row>
    <row r="46" spans="1:57" s="80" customFormat="1" ht="15.75" customHeight="1" x14ac:dyDescent="0.15">
      <c r="A46" s="85">
        <v>3</v>
      </c>
      <c r="B46" s="15" t="s">
        <v>2721</v>
      </c>
      <c r="C46" s="15" t="s">
        <v>699</v>
      </c>
      <c r="D46" s="72">
        <v>20174</v>
      </c>
      <c r="E46" s="18">
        <v>920868</v>
      </c>
      <c r="F46" s="32">
        <f t="shared" si="12"/>
        <v>45.646277386735399</v>
      </c>
      <c r="G46" s="32"/>
      <c r="H46" s="96">
        <v>26</v>
      </c>
      <c r="I46" s="96">
        <v>85</v>
      </c>
      <c r="J46" s="71">
        <v>20313</v>
      </c>
      <c r="K46" s="19">
        <v>861330</v>
      </c>
      <c r="L46" s="37">
        <f t="shared" si="9"/>
        <v>42.402894697976663</v>
      </c>
      <c r="M46" s="37"/>
      <c r="N46" s="96">
        <v>31</v>
      </c>
      <c r="O46" s="96">
        <v>95</v>
      </c>
      <c r="P46" s="71">
        <v>20304</v>
      </c>
      <c r="Q46" s="20">
        <v>811838</v>
      </c>
      <c r="R46" s="39">
        <f t="shared" si="13"/>
        <v>39.984141055949564</v>
      </c>
      <c r="S46" s="39"/>
      <c r="T46" s="96">
        <v>33</v>
      </c>
      <c r="U46" s="96">
        <v>100</v>
      </c>
      <c r="V46" s="42">
        <v>20249</v>
      </c>
      <c r="W46" s="151">
        <v>759036</v>
      </c>
      <c r="X46" s="44">
        <f t="shared" si="14"/>
        <v>37.48511037582103</v>
      </c>
      <c r="Y46" s="44"/>
      <c r="Z46" s="96">
        <v>35</v>
      </c>
      <c r="AA46" s="96">
        <v>110</v>
      </c>
      <c r="AB46" s="47">
        <v>20078</v>
      </c>
      <c r="AC46" s="17">
        <v>725430</v>
      </c>
      <c r="AD46" s="49">
        <f t="shared" si="15"/>
        <v>36.130590696284493</v>
      </c>
      <c r="AE46" s="49"/>
      <c r="AF46" s="96">
        <v>43</v>
      </c>
      <c r="AG46" s="96">
        <v>126</v>
      </c>
      <c r="AH46" s="50">
        <v>20024</v>
      </c>
      <c r="AI46" s="21">
        <v>702083</v>
      </c>
      <c r="AJ46" s="51">
        <f t="shared" si="16"/>
        <v>35.062075509388734</v>
      </c>
      <c r="AK46" s="51"/>
      <c r="AL46" s="96">
        <v>48</v>
      </c>
      <c r="AM46" s="96">
        <v>135</v>
      </c>
      <c r="AN46" s="120">
        <f t="shared" si="10"/>
        <v>121142</v>
      </c>
      <c r="AO46" s="121">
        <f t="shared" si="11"/>
        <v>4780585</v>
      </c>
      <c r="AP46" s="32">
        <f t="shared" si="17"/>
        <v>39.462655396146673</v>
      </c>
      <c r="AQ46" s="32"/>
      <c r="AR46" s="96">
        <v>36</v>
      </c>
      <c r="AS46" s="96">
        <v>113</v>
      </c>
      <c r="AT46" s="54"/>
      <c r="AU46" s="54">
        <v>43</v>
      </c>
    </row>
    <row r="47" spans="1:57" ht="15.75" customHeight="1" x14ac:dyDescent="0.2">
      <c r="A47" s="85">
        <v>5</v>
      </c>
      <c r="B47" s="15" t="s">
        <v>57</v>
      </c>
      <c r="C47" s="15" t="s">
        <v>710</v>
      </c>
      <c r="D47" s="72">
        <v>1998</v>
      </c>
      <c r="E47" s="18">
        <v>36088</v>
      </c>
      <c r="F47" s="32">
        <f t="shared" si="12"/>
        <v>18.062062062062061</v>
      </c>
      <c r="G47" s="32"/>
      <c r="H47" s="96">
        <v>76</v>
      </c>
      <c r="I47" s="96">
        <v>191</v>
      </c>
      <c r="J47" s="71">
        <v>2163</v>
      </c>
      <c r="K47" s="19">
        <v>36878</v>
      </c>
      <c r="L47" s="37">
        <f t="shared" si="9"/>
        <v>17.049468331021728</v>
      </c>
      <c r="M47" s="37"/>
      <c r="N47" s="96">
        <v>75</v>
      </c>
      <c r="O47" s="96">
        <v>198</v>
      </c>
      <c r="P47" s="71">
        <v>2300</v>
      </c>
      <c r="Q47" s="20">
        <v>52396</v>
      </c>
      <c r="R47" s="39">
        <f t="shared" si="13"/>
        <v>22.78086956521739</v>
      </c>
      <c r="S47" s="39"/>
      <c r="T47" s="96">
        <v>59</v>
      </c>
      <c r="U47" s="96">
        <v>169</v>
      </c>
      <c r="V47" s="42">
        <v>2290</v>
      </c>
      <c r="W47" s="151">
        <v>89491</v>
      </c>
      <c r="X47" s="44">
        <f t="shared" si="14"/>
        <v>39.079039301310047</v>
      </c>
      <c r="Y47" s="44"/>
      <c r="Z47" s="96">
        <v>32</v>
      </c>
      <c r="AA47" s="96">
        <v>104</v>
      </c>
      <c r="AB47" s="47">
        <v>2377</v>
      </c>
      <c r="AC47" s="17">
        <v>84496</v>
      </c>
      <c r="AD47" s="49">
        <f t="shared" si="15"/>
        <v>35.547328565418596</v>
      </c>
      <c r="AE47" s="49"/>
      <c r="AF47" s="96">
        <v>44</v>
      </c>
      <c r="AG47" s="96">
        <v>128</v>
      </c>
      <c r="AH47" s="50">
        <v>2305</v>
      </c>
      <c r="AI47" s="21">
        <v>72797</v>
      </c>
      <c r="AJ47" s="51">
        <f t="shared" si="16"/>
        <v>31.582212581344901</v>
      </c>
      <c r="AK47" s="51"/>
      <c r="AL47" s="96">
        <v>56</v>
      </c>
      <c r="AM47" s="96">
        <v>148</v>
      </c>
      <c r="AN47" s="120">
        <f t="shared" si="10"/>
        <v>13433</v>
      </c>
      <c r="AO47" s="121">
        <f t="shared" si="11"/>
        <v>372146</v>
      </c>
      <c r="AP47" s="32">
        <f t="shared" si="17"/>
        <v>27.70386361944465</v>
      </c>
      <c r="AQ47" s="32"/>
      <c r="AR47" s="96">
        <v>59</v>
      </c>
      <c r="AS47" s="96">
        <v>160</v>
      </c>
      <c r="AT47" s="54"/>
      <c r="AU47" s="54">
        <v>44</v>
      </c>
      <c r="AV47" s="30"/>
      <c r="AW47" s="30"/>
      <c r="AX47" s="30"/>
      <c r="AY47" s="30"/>
      <c r="AZ47" s="30"/>
      <c r="BA47" s="30"/>
      <c r="BB47" s="30"/>
      <c r="BC47" s="30"/>
      <c r="BD47" s="30"/>
      <c r="BE47" s="30"/>
    </row>
    <row r="48" spans="1:57" s="80" customFormat="1" ht="15.75" customHeight="1" x14ac:dyDescent="0.15">
      <c r="A48" s="85">
        <v>3</v>
      </c>
      <c r="B48" s="15" t="s">
        <v>57</v>
      </c>
      <c r="C48" s="15" t="s">
        <v>78</v>
      </c>
      <c r="D48" s="72">
        <v>29180</v>
      </c>
      <c r="E48" s="18">
        <v>868414</v>
      </c>
      <c r="F48" s="32">
        <f t="shared" si="12"/>
        <v>29.760589444825222</v>
      </c>
      <c r="G48" s="32"/>
      <c r="H48" s="96">
        <v>46</v>
      </c>
      <c r="I48" s="96">
        <v>134</v>
      </c>
      <c r="J48" s="71">
        <v>29185</v>
      </c>
      <c r="K48" s="19">
        <v>927052</v>
      </c>
      <c r="L48" s="37">
        <f t="shared" si="9"/>
        <v>31.764673633715951</v>
      </c>
      <c r="M48" s="37"/>
      <c r="N48" s="96">
        <v>46</v>
      </c>
      <c r="O48" s="96">
        <v>130</v>
      </c>
      <c r="P48" s="71">
        <v>29174</v>
      </c>
      <c r="Q48" s="20">
        <v>1065832</v>
      </c>
      <c r="R48" s="39">
        <f t="shared" si="13"/>
        <v>36.533625831219581</v>
      </c>
      <c r="S48" s="39"/>
      <c r="T48" s="96">
        <v>38</v>
      </c>
      <c r="U48" s="96">
        <v>111</v>
      </c>
      <c r="V48" s="42">
        <v>29005</v>
      </c>
      <c r="W48" s="151">
        <v>966412</v>
      </c>
      <c r="X48" s="44">
        <f t="shared" si="14"/>
        <v>33.318807102223758</v>
      </c>
      <c r="Y48" s="44"/>
      <c r="Z48" s="96">
        <v>42</v>
      </c>
      <c r="AA48" s="96">
        <v>125</v>
      </c>
      <c r="AB48" s="47">
        <v>28137</v>
      </c>
      <c r="AC48" s="17">
        <v>973345</v>
      </c>
      <c r="AD48" s="49">
        <f t="shared" si="15"/>
        <v>34.593062515548922</v>
      </c>
      <c r="AE48" s="49"/>
      <c r="AF48" s="96">
        <v>45</v>
      </c>
      <c r="AG48" s="96">
        <v>132</v>
      </c>
      <c r="AH48" s="50">
        <v>27901</v>
      </c>
      <c r="AI48" s="21">
        <v>1050526</v>
      </c>
      <c r="AJ48" s="51">
        <f t="shared" si="16"/>
        <v>37.651912117845235</v>
      </c>
      <c r="AK48" s="51"/>
      <c r="AL48" s="96">
        <v>45</v>
      </c>
      <c r="AM48" s="96">
        <v>126</v>
      </c>
      <c r="AN48" s="120">
        <f t="shared" si="10"/>
        <v>172582</v>
      </c>
      <c r="AO48" s="121">
        <f t="shared" si="11"/>
        <v>5851581</v>
      </c>
      <c r="AP48" s="32">
        <f t="shared" si="17"/>
        <v>33.906091017603224</v>
      </c>
      <c r="AQ48" s="32"/>
      <c r="AR48" s="96">
        <v>48</v>
      </c>
      <c r="AS48" s="96">
        <v>133</v>
      </c>
      <c r="AT48" s="54"/>
      <c r="AU48" s="54">
        <v>45</v>
      </c>
    </row>
    <row r="49" spans="1:57" ht="15.75" customHeight="1" x14ac:dyDescent="0.2">
      <c r="A49" s="85">
        <v>5</v>
      </c>
      <c r="B49" s="15" t="s">
        <v>2721</v>
      </c>
      <c r="C49" s="15" t="s">
        <v>258</v>
      </c>
      <c r="D49" s="72">
        <v>13279</v>
      </c>
      <c r="E49" s="18">
        <v>505081</v>
      </c>
      <c r="F49" s="32">
        <f t="shared" si="12"/>
        <v>38.036071993372992</v>
      </c>
      <c r="G49" s="32"/>
      <c r="H49" s="96">
        <v>36</v>
      </c>
      <c r="I49" s="96">
        <v>101</v>
      </c>
      <c r="J49" s="71">
        <v>14255</v>
      </c>
      <c r="K49" s="19">
        <v>761006</v>
      </c>
      <c r="L49" s="37">
        <f t="shared" si="9"/>
        <v>53.385198176078568</v>
      </c>
      <c r="M49" s="37"/>
      <c r="N49" s="96">
        <v>23</v>
      </c>
      <c r="O49" s="96">
        <v>73</v>
      </c>
      <c r="P49" s="71">
        <v>15549</v>
      </c>
      <c r="Q49" s="20">
        <v>545270</v>
      </c>
      <c r="R49" s="39">
        <f t="shared" si="13"/>
        <v>35.067850022509489</v>
      </c>
      <c r="S49" s="39"/>
      <c r="T49" s="96">
        <v>39</v>
      </c>
      <c r="U49" s="96">
        <v>114</v>
      </c>
      <c r="V49" s="42">
        <v>16775</v>
      </c>
      <c r="W49" s="151">
        <v>538377</v>
      </c>
      <c r="X49" s="44">
        <f t="shared" si="14"/>
        <v>32.094008941877796</v>
      </c>
      <c r="Y49" s="44"/>
      <c r="Z49" s="96">
        <v>44</v>
      </c>
      <c r="AA49" s="96">
        <v>129</v>
      </c>
      <c r="AB49" s="47">
        <v>18023</v>
      </c>
      <c r="AC49" s="17">
        <v>618724</v>
      </c>
      <c r="AD49" s="49">
        <f t="shared" si="15"/>
        <v>34.329689840759031</v>
      </c>
      <c r="AE49" s="49"/>
      <c r="AF49" s="96">
        <v>46</v>
      </c>
      <c r="AG49" s="96">
        <v>134</v>
      </c>
      <c r="AH49" s="50">
        <v>17495</v>
      </c>
      <c r="AI49" s="21">
        <v>916474</v>
      </c>
      <c r="AJ49" s="51">
        <f t="shared" si="16"/>
        <v>52.384909974278365</v>
      </c>
      <c r="AK49" s="51"/>
      <c r="AL49" s="96">
        <v>23</v>
      </c>
      <c r="AM49" s="96">
        <v>81</v>
      </c>
      <c r="AN49" s="120">
        <f t="shared" si="10"/>
        <v>95376</v>
      </c>
      <c r="AO49" s="121">
        <f t="shared" si="11"/>
        <v>3884932</v>
      </c>
      <c r="AP49" s="32">
        <f t="shared" si="17"/>
        <v>40.732804898506963</v>
      </c>
      <c r="AQ49" s="32"/>
      <c r="AR49" s="96">
        <v>34</v>
      </c>
      <c r="AS49" s="96">
        <v>106</v>
      </c>
      <c r="AT49" s="54"/>
      <c r="AU49" s="54">
        <v>46</v>
      </c>
      <c r="AV49" s="30"/>
      <c r="AW49" s="30"/>
      <c r="AX49" s="30"/>
      <c r="AY49" s="30"/>
      <c r="AZ49" s="30"/>
      <c r="BA49" s="30"/>
      <c r="BB49" s="30"/>
      <c r="BC49" s="30"/>
      <c r="BD49" s="30"/>
      <c r="BE49" s="30"/>
    </row>
    <row r="50" spans="1:57" ht="15.75" customHeight="1" x14ac:dyDescent="0.2">
      <c r="A50" s="85">
        <v>2</v>
      </c>
      <c r="B50" s="15" t="s">
        <v>57</v>
      </c>
      <c r="C50" s="15" t="s">
        <v>79</v>
      </c>
      <c r="D50" s="72">
        <v>68070</v>
      </c>
      <c r="E50" s="18">
        <v>2077325</v>
      </c>
      <c r="F50" s="32">
        <f t="shared" si="12"/>
        <v>30.517482003819598</v>
      </c>
      <c r="G50" s="32"/>
      <c r="H50" s="96">
        <v>45</v>
      </c>
      <c r="I50" s="96">
        <v>132</v>
      </c>
      <c r="J50" s="71">
        <v>68600</v>
      </c>
      <c r="K50" s="19">
        <v>1826015</v>
      </c>
      <c r="L50" s="37">
        <f t="shared" si="9"/>
        <v>26.618294460641401</v>
      </c>
      <c r="M50" s="37"/>
      <c r="N50" s="96">
        <v>52</v>
      </c>
      <c r="O50" s="96">
        <v>151</v>
      </c>
      <c r="P50" s="71">
        <v>68715</v>
      </c>
      <c r="Q50" s="20">
        <v>2046799</v>
      </c>
      <c r="R50" s="39">
        <f t="shared" si="13"/>
        <v>29.786786000145529</v>
      </c>
      <c r="S50" s="39"/>
      <c r="T50" s="96">
        <v>50</v>
      </c>
      <c r="U50" s="96">
        <v>135</v>
      </c>
      <c r="V50" s="42">
        <v>68992</v>
      </c>
      <c r="W50" s="151">
        <v>2468386</v>
      </c>
      <c r="X50" s="44">
        <f t="shared" si="14"/>
        <v>35.777858302411872</v>
      </c>
      <c r="Y50" s="44"/>
      <c r="Z50" s="96">
        <v>37</v>
      </c>
      <c r="AA50" s="96">
        <v>115</v>
      </c>
      <c r="AB50" s="47">
        <v>71048</v>
      </c>
      <c r="AC50" s="17">
        <v>2413252</v>
      </c>
      <c r="AD50" s="49">
        <f t="shared" si="15"/>
        <v>33.966501520099087</v>
      </c>
      <c r="AE50" s="49"/>
      <c r="AF50" s="96">
        <v>47</v>
      </c>
      <c r="AG50" s="96">
        <v>135</v>
      </c>
      <c r="AH50" s="50">
        <v>71942</v>
      </c>
      <c r="AI50" s="21">
        <v>2355888</v>
      </c>
      <c r="AJ50" s="51">
        <f t="shared" si="16"/>
        <v>32.747046231686639</v>
      </c>
      <c r="AK50" s="51"/>
      <c r="AL50" s="96">
        <v>55</v>
      </c>
      <c r="AM50" s="96">
        <v>146</v>
      </c>
      <c r="AN50" s="120">
        <f t="shared" si="10"/>
        <v>417367</v>
      </c>
      <c r="AO50" s="121">
        <f t="shared" si="11"/>
        <v>13187665</v>
      </c>
      <c r="AP50" s="32">
        <f t="shared" si="17"/>
        <v>31.597287279540549</v>
      </c>
      <c r="AQ50" s="32"/>
      <c r="AR50" s="96">
        <v>52</v>
      </c>
      <c r="AS50" s="96">
        <v>145</v>
      </c>
      <c r="AT50" s="54"/>
      <c r="AU50" s="54">
        <v>47</v>
      </c>
      <c r="AV50" s="30"/>
      <c r="AW50" s="30"/>
      <c r="AX50" s="30"/>
      <c r="AY50" s="30"/>
      <c r="AZ50" s="30"/>
      <c r="BA50" s="30"/>
      <c r="BB50" s="30"/>
      <c r="BC50" s="30"/>
      <c r="BD50" s="30"/>
      <c r="BE50" s="30"/>
    </row>
    <row r="51" spans="1:57" ht="15.75" customHeight="1" x14ac:dyDescent="0.2">
      <c r="A51" s="85">
        <v>5</v>
      </c>
      <c r="B51" s="15" t="s">
        <v>113</v>
      </c>
      <c r="C51" s="15" t="s">
        <v>792</v>
      </c>
      <c r="D51" s="72">
        <v>7300</v>
      </c>
      <c r="E51" s="18">
        <v>167310</v>
      </c>
      <c r="F51" s="32">
        <f t="shared" si="12"/>
        <v>22.919178082191781</v>
      </c>
      <c r="G51" s="32"/>
      <c r="H51" s="96">
        <v>60</v>
      </c>
      <c r="I51" s="96">
        <v>164</v>
      </c>
      <c r="J51" s="71">
        <v>7600</v>
      </c>
      <c r="K51" s="19">
        <v>166482</v>
      </c>
      <c r="L51" s="37">
        <f t="shared" ref="L51:L82" si="18">K51/J51</f>
        <v>21.905526315789473</v>
      </c>
      <c r="M51" s="37"/>
      <c r="N51" s="96">
        <v>63</v>
      </c>
      <c r="O51" s="96">
        <v>169</v>
      </c>
      <c r="P51" s="71">
        <v>8018</v>
      </c>
      <c r="Q51" s="20">
        <v>163072</v>
      </c>
      <c r="R51" s="39">
        <f t="shared" si="13"/>
        <v>20.338238962334746</v>
      </c>
      <c r="S51" s="39"/>
      <c r="T51" s="96">
        <v>64</v>
      </c>
      <c r="U51" s="96">
        <v>182</v>
      </c>
      <c r="V51" s="42">
        <v>8622</v>
      </c>
      <c r="W51" s="151">
        <v>292996</v>
      </c>
      <c r="X51" s="44">
        <f t="shared" si="14"/>
        <v>33.98237067965669</v>
      </c>
      <c r="Y51" s="44"/>
      <c r="Z51" s="96">
        <v>40</v>
      </c>
      <c r="AA51" s="96">
        <v>121</v>
      </c>
      <c r="AB51" s="47">
        <v>9250</v>
      </c>
      <c r="AC51" s="17">
        <v>301915</v>
      </c>
      <c r="AD51" s="49">
        <f t="shared" si="15"/>
        <v>32.639459459459459</v>
      </c>
      <c r="AE51" s="49"/>
      <c r="AF51" s="96">
        <v>48</v>
      </c>
      <c r="AG51" s="96">
        <v>137</v>
      </c>
      <c r="AH51" s="50">
        <v>9557</v>
      </c>
      <c r="AI51" s="21">
        <v>129747</v>
      </c>
      <c r="AJ51" s="51">
        <f t="shared" si="16"/>
        <v>13.576122214083918</v>
      </c>
      <c r="AK51" s="51"/>
      <c r="AL51" s="96">
        <v>89</v>
      </c>
      <c r="AM51" s="85">
        <v>231</v>
      </c>
      <c r="AN51" s="120">
        <f t="shared" ref="AN51:AN82" si="19">D51+J51+P51+V51+AB51+AH51</f>
        <v>50347</v>
      </c>
      <c r="AO51" s="121">
        <f t="shared" ref="AO51:AO82" si="20">E51+K51+Q51+W51+AC51+AI51</f>
        <v>1221522</v>
      </c>
      <c r="AP51" s="32">
        <f t="shared" si="17"/>
        <v>24.262061294615368</v>
      </c>
      <c r="AQ51" s="32"/>
      <c r="AR51" s="96">
        <v>64</v>
      </c>
      <c r="AS51" s="96">
        <v>175</v>
      </c>
      <c r="AT51" s="54"/>
      <c r="AU51" s="54">
        <v>48</v>
      </c>
      <c r="AV51" s="30"/>
      <c r="AW51" s="30"/>
      <c r="AX51" s="30"/>
      <c r="AY51" s="30"/>
      <c r="AZ51" s="30"/>
      <c r="BA51" s="30"/>
      <c r="BB51" s="30"/>
      <c r="BC51" s="30"/>
      <c r="BD51" s="30"/>
      <c r="BE51" s="30"/>
    </row>
    <row r="52" spans="1:57" ht="15.75" customHeight="1" x14ac:dyDescent="0.2">
      <c r="A52" s="85">
        <v>5</v>
      </c>
      <c r="B52" s="15" t="s">
        <v>113</v>
      </c>
      <c r="C52" s="15" t="s">
        <v>786</v>
      </c>
      <c r="D52" s="72">
        <v>4365</v>
      </c>
      <c r="E52" s="18">
        <v>142470</v>
      </c>
      <c r="F52" s="32">
        <f t="shared" si="12"/>
        <v>32.639175257731956</v>
      </c>
      <c r="G52" s="32"/>
      <c r="H52" s="96">
        <v>40</v>
      </c>
      <c r="I52" s="96">
        <v>121</v>
      </c>
      <c r="J52" s="71">
        <v>4790</v>
      </c>
      <c r="K52" s="19">
        <v>145672</v>
      </c>
      <c r="L52" s="37">
        <f t="shared" si="18"/>
        <v>30.411691022964508</v>
      </c>
      <c r="M52" s="37"/>
      <c r="N52" s="96">
        <v>47</v>
      </c>
      <c r="O52" s="96">
        <v>134</v>
      </c>
      <c r="P52" s="71">
        <v>5198</v>
      </c>
      <c r="Q52" s="20">
        <v>115861</v>
      </c>
      <c r="R52" s="39">
        <f t="shared" si="13"/>
        <v>22.289534436321663</v>
      </c>
      <c r="S52" s="39"/>
      <c r="T52" s="96">
        <v>60</v>
      </c>
      <c r="U52" s="96">
        <v>173</v>
      </c>
      <c r="V52" s="42">
        <v>5480</v>
      </c>
      <c r="W52" s="151">
        <v>163232</v>
      </c>
      <c r="X52" s="44">
        <f t="shared" si="14"/>
        <v>29.786861313868613</v>
      </c>
      <c r="Y52" s="44"/>
      <c r="Z52" s="96">
        <v>51</v>
      </c>
      <c r="AA52" s="96">
        <v>145</v>
      </c>
      <c r="AB52" s="47">
        <v>5837</v>
      </c>
      <c r="AC52" s="17">
        <v>189302</v>
      </c>
      <c r="AD52" s="49">
        <f t="shared" si="15"/>
        <v>32.431385985951685</v>
      </c>
      <c r="AE52" s="49"/>
      <c r="AF52" s="96">
        <v>49</v>
      </c>
      <c r="AG52" s="96">
        <v>139</v>
      </c>
      <c r="AH52" s="50">
        <v>6039</v>
      </c>
      <c r="AI52" s="21">
        <v>185352</v>
      </c>
      <c r="AJ52" s="51">
        <f t="shared" si="16"/>
        <v>30.692498758072528</v>
      </c>
      <c r="AK52" s="51"/>
      <c r="AL52" s="96">
        <v>58</v>
      </c>
      <c r="AM52" s="96">
        <v>151</v>
      </c>
      <c r="AN52" s="120">
        <f t="shared" si="19"/>
        <v>31709</v>
      </c>
      <c r="AO52" s="121">
        <f t="shared" si="20"/>
        <v>941889</v>
      </c>
      <c r="AP52" s="32">
        <f t="shared" si="17"/>
        <v>29.70415339493519</v>
      </c>
      <c r="AQ52" s="32"/>
      <c r="AR52" s="96">
        <v>56</v>
      </c>
      <c r="AS52" s="96">
        <v>155</v>
      </c>
      <c r="AT52" s="54"/>
      <c r="AU52" s="54">
        <v>49</v>
      </c>
      <c r="AV52" s="30"/>
      <c r="AW52" s="30"/>
      <c r="AX52" s="30"/>
      <c r="AY52" s="30"/>
      <c r="AZ52" s="30"/>
      <c r="BA52" s="30"/>
      <c r="BB52" s="30"/>
      <c r="BC52" s="30"/>
      <c r="BD52" s="30"/>
      <c r="BE52" s="30"/>
    </row>
    <row r="53" spans="1:57" ht="15.75" customHeight="1" x14ac:dyDescent="0.2">
      <c r="A53" s="85">
        <v>7</v>
      </c>
      <c r="B53" s="15" t="s">
        <v>57</v>
      </c>
      <c r="C53" s="15" t="s">
        <v>186</v>
      </c>
      <c r="D53" s="72">
        <v>4705</v>
      </c>
      <c r="E53" s="18">
        <v>69447</v>
      </c>
      <c r="F53" s="32">
        <f t="shared" si="12"/>
        <v>14.760255047821467</v>
      </c>
      <c r="G53" s="32"/>
      <c r="H53" s="96">
        <v>83</v>
      </c>
      <c r="I53" s="96">
        <v>208</v>
      </c>
      <c r="J53" s="71">
        <v>4877</v>
      </c>
      <c r="K53" s="19">
        <v>292061</v>
      </c>
      <c r="L53" s="37">
        <f t="shared" si="18"/>
        <v>59.885380356776707</v>
      </c>
      <c r="M53" s="37"/>
      <c r="N53" s="96">
        <v>18</v>
      </c>
      <c r="O53" s="96">
        <v>58</v>
      </c>
      <c r="P53" s="71">
        <v>4911</v>
      </c>
      <c r="Q53" s="20">
        <v>201526</v>
      </c>
      <c r="R53" s="39">
        <f t="shared" si="13"/>
        <v>41.035634290368563</v>
      </c>
      <c r="S53" s="39"/>
      <c r="T53" s="96">
        <v>32</v>
      </c>
      <c r="U53" s="96">
        <v>97</v>
      </c>
      <c r="V53" s="42">
        <v>4964</v>
      </c>
      <c r="W53" s="151">
        <v>159164</v>
      </c>
      <c r="X53" s="44">
        <f t="shared" si="14"/>
        <v>32.063658340048349</v>
      </c>
      <c r="Y53" s="44"/>
      <c r="Z53" s="96">
        <v>45</v>
      </c>
      <c r="AA53" s="96">
        <v>130</v>
      </c>
      <c r="AB53" s="47">
        <f>5007+52</f>
        <v>5059</v>
      </c>
      <c r="AC53" s="17">
        <v>163949</v>
      </c>
      <c r="AD53" s="49">
        <f t="shared" si="15"/>
        <v>32.407392765368648</v>
      </c>
      <c r="AE53" s="49"/>
      <c r="AF53" s="96">
        <v>50</v>
      </c>
      <c r="AG53" s="96">
        <v>141</v>
      </c>
      <c r="AH53" s="50">
        <f>4962+51</f>
        <v>5013</v>
      </c>
      <c r="AI53" s="21">
        <v>173373</v>
      </c>
      <c r="AJ53" s="51">
        <f t="shared" si="16"/>
        <v>34.584679832435668</v>
      </c>
      <c r="AK53" s="51"/>
      <c r="AL53" s="96">
        <v>50</v>
      </c>
      <c r="AM53" s="96">
        <v>140</v>
      </c>
      <c r="AN53" s="120">
        <f t="shared" si="19"/>
        <v>29529</v>
      </c>
      <c r="AO53" s="121">
        <f t="shared" si="20"/>
        <v>1059520</v>
      </c>
      <c r="AP53" s="32">
        <f t="shared" si="17"/>
        <v>35.88065969047377</v>
      </c>
      <c r="AQ53" s="32"/>
      <c r="AR53" s="96">
        <v>44</v>
      </c>
      <c r="AS53" s="96">
        <v>124</v>
      </c>
      <c r="AT53" s="54"/>
      <c r="AU53" s="54">
        <v>50</v>
      </c>
      <c r="AV53" s="30"/>
      <c r="AW53" s="30"/>
      <c r="AX53" s="30"/>
      <c r="AY53" s="30"/>
      <c r="AZ53" s="30"/>
      <c r="BA53" s="30"/>
      <c r="BB53" s="30"/>
      <c r="BC53" s="30"/>
      <c r="BD53" s="30"/>
      <c r="BE53" s="30"/>
    </row>
    <row r="54" spans="1:57" s="80" customFormat="1" ht="15.75" customHeight="1" x14ac:dyDescent="0.15">
      <c r="A54" s="85">
        <v>3</v>
      </c>
      <c r="B54" s="15" t="s">
        <v>2727</v>
      </c>
      <c r="C54" s="15" t="s">
        <v>822</v>
      </c>
      <c r="D54" s="72">
        <v>24606</v>
      </c>
      <c r="E54" s="18">
        <v>658278</v>
      </c>
      <c r="F54" s="32">
        <f t="shared" si="12"/>
        <v>26.752743233357716</v>
      </c>
      <c r="G54" s="32"/>
      <c r="H54" s="96">
        <v>52</v>
      </c>
      <c r="I54" s="96">
        <v>146</v>
      </c>
      <c r="J54" s="71">
        <v>24874</v>
      </c>
      <c r="K54" s="19">
        <v>691787</v>
      </c>
      <c r="L54" s="37">
        <f t="shared" si="18"/>
        <v>27.811650719626918</v>
      </c>
      <c r="M54" s="37"/>
      <c r="N54" s="96">
        <v>51</v>
      </c>
      <c r="O54" s="96">
        <v>148</v>
      </c>
      <c r="P54" s="71">
        <v>24909</v>
      </c>
      <c r="Q54" s="20">
        <v>715602</v>
      </c>
      <c r="R54" s="39">
        <f t="shared" si="13"/>
        <v>28.728652294351438</v>
      </c>
      <c r="S54" s="39"/>
      <c r="T54" s="96">
        <v>51</v>
      </c>
      <c r="U54" s="96">
        <v>140</v>
      </c>
      <c r="V54" s="42">
        <v>24922</v>
      </c>
      <c r="W54" s="151">
        <v>793180</v>
      </c>
      <c r="X54" s="44">
        <f t="shared" si="14"/>
        <v>31.826498675868709</v>
      </c>
      <c r="Y54" s="44"/>
      <c r="Z54" s="96">
        <v>46</v>
      </c>
      <c r="AA54" s="96">
        <v>134</v>
      </c>
      <c r="AB54" s="47">
        <f>24451+476</f>
        <v>24927</v>
      </c>
      <c r="AC54" s="17">
        <v>807735</v>
      </c>
      <c r="AD54" s="49">
        <f t="shared" si="15"/>
        <v>32.404019737633888</v>
      </c>
      <c r="AE54" s="49"/>
      <c r="AF54" s="96">
        <v>51</v>
      </c>
      <c r="AG54" s="96">
        <v>142</v>
      </c>
      <c r="AH54" s="50">
        <f>24245+478</f>
        <v>24723</v>
      </c>
      <c r="AI54" s="21">
        <v>824569</v>
      </c>
      <c r="AJ54" s="51">
        <f t="shared" si="16"/>
        <v>33.352303523035232</v>
      </c>
      <c r="AK54" s="51"/>
      <c r="AL54" s="96">
        <v>51</v>
      </c>
      <c r="AM54" s="96">
        <v>141</v>
      </c>
      <c r="AN54" s="120">
        <f t="shared" si="19"/>
        <v>148961</v>
      </c>
      <c r="AO54" s="121">
        <f t="shared" si="20"/>
        <v>4491151</v>
      </c>
      <c r="AP54" s="32">
        <f t="shared" si="17"/>
        <v>30.14984459019475</v>
      </c>
      <c r="AQ54" s="32"/>
      <c r="AR54" s="96">
        <v>54</v>
      </c>
      <c r="AS54" s="96">
        <v>152</v>
      </c>
      <c r="AT54" s="54"/>
      <c r="AU54" s="54">
        <v>51</v>
      </c>
    </row>
    <row r="55" spans="1:57" ht="15.75" customHeight="1" x14ac:dyDescent="0.2">
      <c r="A55" s="85">
        <v>4</v>
      </c>
      <c r="B55" s="15" t="s">
        <v>57</v>
      </c>
      <c r="C55" s="15" t="s">
        <v>488</v>
      </c>
      <c r="D55" s="72">
        <v>2088</v>
      </c>
      <c r="E55" s="18">
        <v>93008</v>
      </c>
      <c r="F55" s="32">
        <f t="shared" si="12"/>
        <v>44.544061302681989</v>
      </c>
      <c r="G55" s="32"/>
      <c r="H55" s="96">
        <v>28</v>
      </c>
      <c r="I55" s="96">
        <v>89</v>
      </c>
      <c r="J55" s="71">
        <v>2088</v>
      </c>
      <c r="K55" s="19">
        <v>90268</v>
      </c>
      <c r="L55" s="37">
        <f t="shared" si="18"/>
        <v>43.231800766283527</v>
      </c>
      <c r="M55" s="37"/>
      <c r="N55" s="96">
        <v>30</v>
      </c>
      <c r="O55" s="96">
        <v>94</v>
      </c>
      <c r="P55" s="71">
        <v>2096</v>
      </c>
      <c r="Q55" s="20">
        <v>67034</v>
      </c>
      <c r="R55" s="39">
        <f t="shared" si="13"/>
        <v>31.981870229007633</v>
      </c>
      <c r="S55" s="39"/>
      <c r="T55" s="96">
        <v>45</v>
      </c>
      <c r="U55" s="96">
        <v>126</v>
      </c>
      <c r="V55" s="42">
        <v>2070</v>
      </c>
      <c r="W55" s="151">
        <v>62108</v>
      </c>
      <c r="X55" s="44">
        <f t="shared" si="14"/>
        <v>30.003864734299516</v>
      </c>
      <c r="Y55" s="44"/>
      <c r="Z55" s="96">
        <v>50</v>
      </c>
      <c r="AA55" s="96">
        <v>143</v>
      </c>
      <c r="AB55" s="47">
        <v>1982</v>
      </c>
      <c r="AC55" s="17">
        <v>63658</v>
      </c>
      <c r="AD55" s="49">
        <f t="shared" si="15"/>
        <v>32.11806256306761</v>
      </c>
      <c r="AE55" s="49"/>
      <c r="AF55" s="96">
        <v>52</v>
      </c>
      <c r="AG55" s="96">
        <v>144</v>
      </c>
      <c r="AH55" s="50">
        <v>1968</v>
      </c>
      <c r="AI55" s="21">
        <v>46583</v>
      </c>
      <c r="AJ55" s="51">
        <f t="shared" si="16"/>
        <v>23.670223577235774</v>
      </c>
      <c r="AK55" s="51"/>
      <c r="AL55" s="96">
        <v>65</v>
      </c>
      <c r="AM55" s="96">
        <v>179</v>
      </c>
      <c r="AN55" s="120">
        <f t="shared" si="19"/>
        <v>12292</v>
      </c>
      <c r="AO55" s="121">
        <f t="shared" si="20"/>
        <v>422659</v>
      </c>
      <c r="AP55" s="32">
        <f t="shared" si="17"/>
        <v>34.384884477709079</v>
      </c>
      <c r="AQ55" s="32"/>
      <c r="AR55" s="96">
        <v>46</v>
      </c>
      <c r="AS55" s="96">
        <v>128</v>
      </c>
      <c r="AT55" s="54"/>
      <c r="AU55" s="54">
        <v>52</v>
      </c>
      <c r="AV55" s="30"/>
      <c r="AW55" s="30"/>
      <c r="AX55" s="30"/>
      <c r="AY55" s="30"/>
      <c r="AZ55" s="30"/>
      <c r="BA55" s="30"/>
      <c r="BB55" s="30"/>
      <c r="BC55" s="30"/>
      <c r="BD55" s="30"/>
      <c r="BE55" s="30"/>
    </row>
    <row r="56" spans="1:57" s="25" customFormat="1" ht="15.75" customHeight="1" x14ac:dyDescent="0.15">
      <c r="A56" s="85">
        <v>5</v>
      </c>
      <c r="B56" s="15" t="s">
        <v>113</v>
      </c>
      <c r="C56" s="15" t="s">
        <v>113</v>
      </c>
      <c r="D56" s="72">
        <v>1462</v>
      </c>
      <c r="E56" s="18">
        <v>57615</v>
      </c>
      <c r="F56" s="32">
        <f t="shared" si="12"/>
        <v>39.408344733242131</v>
      </c>
      <c r="G56" s="32"/>
      <c r="H56" s="96">
        <v>35</v>
      </c>
      <c r="I56" s="96">
        <v>98</v>
      </c>
      <c r="J56" s="71">
        <v>1600</v>
      </c>
      <c r="K56" s="19">
        <v>87307</v>
      </c>
      <c r="L56" s="37">
        <f t="shared" si="18"/>
        <v>54.566875000000003</v>
      </c>
      <c r="M56" s="37"/>
      <c r="N56" s="96">
        <v>21</v>
      </c>
      <c r="O56" s="96">
        <v>71</v>
      </c>
      <c r="P56" s="71">
        <v>1801</v>
      </c>
      <c r="Q56" s="20">
        <v>57605</v>
      </c>
      <c r="R56" s="39">
        <f t="shared" si="13"/>
        <v>31.985008328706275</v>
      </c>
      <c r="S56" s="39"/>
      <c r="T56" s="96">
        <v>44</v>
      </c>
      <c r="U56" s="96">
        <v>125</v>
      </c>
      <c r="V56" s="42">
        <v>2060</v>
      </c>
      <c r="W56" s="151">
        <v>59253</v>
      </c>
      <c r="X56" s="44">
        <f t="shared" si="14"/>
        <v>28.76359223300971</v>
      </c>
      <c r="Y56" s="44"/>
      <c r="Z56" s="96">
        <v>52</v>
      </c>
      <c r="AA56" s="96">
        <v>148</v>
      </c>
      <c r="AB56" s="47">
        <v>2339</v>
      </c>
      <c r="AC56" s="17">
        <v>71765</v>
      </c>
      <c r="AD56" s="49">
        <f t="shared" si="15"/>
        <v>30.681915348439503</v>
      </c>
      <c r="AE56" s="49"/>
      <c r="AF56" s="96">
        <v>53</v>
      </c>
      <c r="AG56" s="96">
        <v>147</v>
      </c>
      <c r="AH56" s="50">
        <v>2568</v>
      </c>
      <c r="AI56" s="21">
        <v>126840</v>
      </c>
      <c r="AJ56" s="51">
        <f t="shared" si="16"/>
        <v>49.392523364485982</v>
      </c>
      <c r="AK56" s="51"/>
      <c r="AL56" s="96">
        <v>25</v>
      </c>
      <c r="AM56" s="96">
        <v>87</v>
      </c>
      <c r="AN56" s="120">
        <f t="shared" si="19"/>
        <v>11830</v>
      </c>
      <c r="AO56" s="121">
        <f t="shared" si="20"/>
        <v>460385</v>
      </c>
      <c r="AP56" s="32">
        <f t="shared" si="17"/>
        <v>38.916737109044803</v>
      </c>
      <c r="AQ56" s="32"/>
      <c r="AR56" s="96">
        <v>37</v>
      </c>
      <c r="AS56" s="96">
        <v>114</v>
      </c>
      <c r="AT56" s="54"/>
      <c r="AU56" s="54">
        <v>53</v>
      </c>
    </row>
    <row r="57" spans="1:57" ht="15.75" customHeight="1" x14ac:dyDescent="0.2">
      <c r="A57" s="85">
        <v>7</v>
      </c>
      <c r="B57" s="15" t="s">
        <v>2727</v>
      </c>
      <c r="C57" s="15" t="s">
        <v>461</v>
      </c>
      <c r="D57" s="72">
        <v>9813</v>
      </c>
      <c r="E57" s="18">
        <v>176591</v>
      </c>
      <c r="F57" s="32">
        <f t="shared" si="12"/>
        <v>17.995618057678591</v>
      </c>
      <c r="G57" s="32"/>
      <c r="H57" s="96">
        <v>77</v>
      </c>
      <c r="I57" s="96">
        <v>193</v>
      </c>
      <c r="J57" s="88">
        <v>9825</v>
      </c>
      <c r="K57" s="19">
        <v>220460</v>
      </c>
      <c r="L57" s="37">
        <f t="shared" si="18"/>
        <v>22.438676844783714</v>
      </c>
      <c r="M57" s="37"/>
      <c r="N57" s="96">
        <v>62</v>
      </c>
      <c r="O57" s="96">
        <v>167</v>
      </c>
      <c r="P57" s="88">
        <v>9890</v>
      </c>
      <c r="Q57" s="20">
        <v>178577</v>
      </c>
      <c r="R57" s="39">
        <f t="shared" si="13"/>
        <v>18.056319514661276</v>
      </c>
      <c r="S57" s="39"/>
      <c r="T57" s="96">
        <v>75</v>
      </c>
      <c r="U57" s="96">
        <v>195</v>
      </c>
      <c r="V57" s="90">
        <v>9890</v>
      </c>
      <c r="W57" s="152">
        <v>212098</v>
      </c>
      <c r="X57" s="44">
        <f t="shared" si="14"/>
        <v>21.445702730030334</v>
      </c>
      <c r="Y57" s="44"/>
      <c r="Z57" s="96">
        <v>65</v>
      </c>
      <c r="AA57" s="96">
        <v>181</v>
      </c>
      <c r="AB57" s="92">
        <v>9996</v>
      </c>
      <c r="AC57" s="17">
        <v>301512</v>
      </c>
      <c r="AD57" s="49">
        <f t="shared" si="15"/>
        <v>30.163265306122447</v>
      </c>
      <c r="AE57" s="49"/>
      <c r="AF57" s="96">
        <v>54</v>
      </c>
      <c r="AG57" s="96">
        <v>150</v>
      </c>
      <c r="AH57" s="70">
        <v>10082</v>
      </c>
      <c r="AI57" s="21">
        <v>430215</v>
      </c>
      <c r="AJ57" s="51">
        <f t="shared" si="16"/>
        <v>42.671592937909146</v>
      </c>
      <c r="AK57" s="51"/>
      <c r="AL57" s="96">
        <v>34</v>
      </c>
      <c r="AM57" s="96">
        <v>107</v>
      </c>
      <c r="AN57" s="121">
        <f t="shared" si="19"/>
        <v>59496</v>
      </c>
      <c r="AO57" s="121">
        <f t="shared" si="20"/>
        <v>1519453</v>
      </c>
      <c r="AP57" s="32">
        <f t="shared" si="17"/>
        <v>25.538742100309264</v>
      </c>
      <c r="AQ57" s="32"/>
      <c r="AR57" s="96">
        <v>61</v>
      </c>
      <c r="AS57" s="96">
        <v>170</v>
      </c>
      <c r="AT57" s="54"/>
      <c r="AU57" s="54">
        <v>54</v>
      </c>
      <c r="AV57" s="30"/>
      <c r="AW57" s="30"/>
      <c r="AX57" s="30"/>
      <c r="AY57" s="30"/>
      <c r="AZ57" s="30"/>
      <c r="BA57" s="30"/>
      <c r="BB57" s="30"/>
      <c r="BC57" s="30"/>
      <c r="BD57" s="30"/>
      <c r="BE57" s="30"/>
    </row>
    <row r="58" spans="1:57" ht="15.75" customHeight="1" x14ac:dyDescent="0.2">
      <c r="A58" s="85">
        <v>2</v>
      </c>
      <c r="B58" s="15" t="s">
        <v>2721</v>
      </c>
      <c r="C58" s="15" t="s">
        <v>2720</v>
      </c>
      <c r="D58" s="72">
        <v>46600</v>
      </c>
      <c r="E58" s="18">
        <v>1960015</v>
      </c>
      <c r="F58" s="32">
        <f t="shared" si="12"/>
        <v>42.060407725321888</v>
      </c>
      <c r="G58" s="32"/>
      <c r="H58" s="96">
        <v>33</v>
      </c>
      <c r="I58" s="96">
        <v>94</v>
      </c>
      <c r="J58" s="71">
        <v>47761</v>
      </c>
      <c r="K58" s="19">
        <v>1920934</v>
      </c>
      <c r="L58" s="37">
        <f t="shared" si="18"/>
        <v>40.219719017608512</v>
      </c>
      <c r="M58" s="37"/>
      <c r="N58" s="96">
        <v>35</v>
      </c>
      <c r="O58" s="96">
        <v>102</v>
      </c>
      <c r="P58" s="71">
        <v>48418</v>
      </c>
      <c r="Q58" s="20">
        <v>1868775</v>
      </c>
      <c r="R58" s="39">
        <f t="shared" si="13"/>
        <v>38.596699574538398</v>
      </c>
      <c r="S58" s="39"/>
      <c r="T58" s="96">
        <v>35</v>
      </c>
      <c r="U58" s="96">
        <v>104</v>
      </c>
      <c r="V58" s="42">
        <v>48875</v>
      </c>
      <c r="W58" s="151">
        <v>1288983</v>
      </c>
      <c r="X58" s="44">
        <f t="shared" si="14"/>
        <v>26.373053708439897</v>
      </c>
      <c r="Y58" s="44"/>
      <c r="Z58" s="96">
        <v>58</v>
      </c>
      <c r="AA58" s="96">
        <v>160</v>
      </c>
      <c r="AB58" s="47">
        <v>48988</v>
      </c>
      <c r="AC58" s="17">
        <v>1436058</v>
      </c>
      <c r="AD58" s="49">
        <f t="shared" si="15"/>
        <v>29.314485180044091</v>
      </c>
      <c r="AE58" s="49"/>
      <c r="AF58" s="96">
        <v>55</v>
      </c>
      <c r="AG58" s="96">
        <v>153</v>
      </c>
      <c r="AH58" s="50">
        <v>48832</v>
      </c>
      <c r="AI58" s="21">
        <v>1336042</v>
      </c>
      <c r="AJ58" s="51">
        <f t="shared" si="16"/>
        <v>27.359968872870247</v>
      </c>
      <c r="AK58" s="51"/>
      <c r="AL58" s="96">
        <v>62</v>
      </c>
      <c r="AM58" s="96">
        <v>166</v>
      </c>
      <c r="AN58" s="120">
        <f t="shared" si="19"/>
        <v>289474</v>
      </c>
      <c r="AO58" s="121">
        <f t="shared" si="20"/>
        <v>9810807</v>
      </c>
      <c r="AP58" s="32">
        <f t="shared" si="17"/>
        <v>33.891841754354452</v>
      </c>
      <c r="AQ58" s="32"/>
      <c r="AR58" s="96">
        <v>49</v>
      </c>
      <c r="AS58" s="96">
        <v>134</v>
      </c>
      <c r="AT58" s="54"/>
      <c r="AU58" s="54">
        <v>55</v>
      </c>
      <c r="AV58" s="30"/>
      <c r="AW58" s="30"/>
      <c r="AX58" s="30"/>
      <c r="AY58" s="30"/>
      <c r="AZ58" s="30"/>
      <c r="BA58" s="30"/>
      <c r="BB58" s="30"/>
      <c r="BC58" s="30"/>
      <c r="BD58" s="30"/>
      <c r="BE58" s="30"/>
    </row>
    <row r="59" spans="1:57" s="80" customFormat="1" ht="15.75" customHeight="1" x14ac:dyDescent="0.15">
      <c r="A59" s="85">
        <v>1</v>
      </c>
      <c r="B59" s="15" t="s">
        <v>57</v>
      </c>
      <c r="C59" s="15" t="s">
        <v>522</v>
      </c>
      <c r="D59" s="72">
        <v>382446</v>
      </c>
      <c r="E59" s="18">
        <v>9435406</v>
      </c>
      <c r="F59" s="32">
        <f t="shared" si="12"/>
        <v>24.671211099083269</v>
      </c>
      <c r="G59" s="32"/>
      <c r="H59" s="96">
        <v>56</v>
      </c>
      <c r="I59" s="96">
        <v>156</v>
      </c>
      <c r="J59" s="71">
        <v>382700</v>
      </c>
      <c r="K59" s="19">
        <v>9712957</v>
      </c>
      <c r="L59" s="37">
        <f t="shared" si="18"/>
        <v>25.380081003396917</v>
      </c>
      <c r="M59" s="37"/>
      <c r="N59" s="96">
        <v>53</v>
      </c>
      <c r="O59" s="96">
        <v>155</v>
      </c>
      <c r="P59" s="71">
        <v>382295</v>
      </c>
      <c r="Q59" s="20">
        <v>10318654</v>
      </c>
      <c r="R59" s="39">
        <f t="shared" si="13"/>
        <v>26.991339149086439</v>
      </c>
      <c r="S59" s="39"/>
      <c r="T59" s="96">
        <v>55</v>
      </c>
      <c r="U59" s="96">
        <v>151</v>
      </c>
      <c r="V59" s="42">
        <v>382400</v>
      </c>
      <c r="W59" s="151">
        <v>10435333</v>
      </c>
      <c r="X59" s="44">
        <f t="shared" si="14"/>
        <v>27.289050732217571</v>
      </c>
      <c r="Y59" s="44"/>
      <c r="Z59" s="96">
        <v>55</v>
      </c>
      <c r="AA59" s="96">
        <v>157</v>
      </c>
      <c r="AB59" s="47">
        <v>387711</v>
      </c>
      <c r="AC59" s="17">
        <v>11017709</v>
      </c>
      <c r="AD59" s="49">
        <f t="shared" si="15"/>
        <v>28.417323728240881</v>
      </c>
      <c r="AE59" s="49"/>
      <c r="AF59" s="96">
        <v>56</v>
      </c>
      <c r="AG59" s="96">
        <v>159</v>
      </c>
      <c r="AH59" s="50">
        <v>387970</v>
      </c>
      <c r="AI59" s="21">
        <v>12912840</v>
      </c>
      <c r="AJ59" s="51">
        <f t="shared" si="16"/>
        <v>33.283088898626183</v>
      </c>
      <c r="AK59" s="51"/>
      <c r="AL59" s="96">
        <v>52</v>
      </c>
      <c r="AM59" s="96">
        <v>143</v>
      </c>
      <c r="AN59" s="120">
        <f t="shared" si="19"/>
        <v>2305522</v>
      </c>
      <c r="AO59" s="121">
        <f t="shared" si="20"/>
        <v>63832899</v>
      </c>
      <c r="AP59" s="32">
        <f t="shared" si="17"/>
        <v>27.686961564452648</v>
      </c>
      <c r="AQ59" s="32"/>
      <c r="AR59" s="96">
        <v>60</v>
      </c>
      <c r="AS59" s="96">
        <v>162</v>
      </c>
      <c r="AT59" s="54"/>
      <c r="AU59" s="54">
        <v>56</v>
      </c>
    </row>
    <row r="60" spans="1:57" ht="15.75" customHeight="1" x14ac:dyDescent="0.2">
      <c r="A60" s="85">
        <v>5</v>
      </c>
      <c r="B60" s="15" t="s">
        <v>2721</v>
      </c>
      <c r="C60" s="15" t="s">
        <v>512</v>
      </c>
      <c r="D60" s="72">
        <v>11470</v>
      </c>
      <c r="E60" s="18">
        <v>597421</v>
      </c>
      <c r="F60" s="32">
        <f t="shared" si="12"/>
        <v>52.085527462946821</v>
      </c>
      <c r="G60" s="32"/>
      <c r="H60" s="96">
        <v>24</v>
      </c>
      <c r="I60" s="96">
        <v>66</v>
      </c>
      <c r="J60" s="71">
        <v>11600</v>
      </c>
      <c r="K60" s="19">
        <v>485020</v>
      </c>
      <c r="L60" s="37">
        <f t="shared" si="18"/>
        <v>41.812068965517241</v>
      </c>
      <c r="M60" s="37"/>
      <c r="N60" s="96">
        <v>32</v>
      </c>
      <c r="O60" s="96">
        <v>97</v>
      </c>
      <c r="P60" s="71">
        <v>11635</v>
      </c>
      <c r="Q60" s="20">
        <v>425370</v>
      </c>
      <c r="R60" s="39">
        <f t="shared" si="13"/>
        <v>36.559518693596907</v>
      </c>
      <c r="S60" s="39"/>
      <c r="T60" s="96">
        <v>37</v>
      </c>
      <c r="U60" s="96">
        <v>110</v>
      </c>
      <c r="V60" s="42">
        <v>11720</v>
      </c>
      <c r="W60" s="151">
        <v>393889</v>
      </c>
      <c r="X60" s="44">
        <f t="shared" si="14"/>
        <v>33.608276450511944</v>
      </c>
      <c r="Y60" s="44"/>
      <c r="Z60" s="96">
        <v>41</v>
      </c>
      <c r="AA60" s="96">
        <v>122</v>
      </c>
      <c r="AB60" s="47">
        <v>11582</v>
      </c>
      <c r="AC60" s="17">
        <v>326504</v>
      </c>
      <c r="AD60" s="49">
        <f t="shared" si="15"/>
        <v>28.19064064928337</v>
      </c>
      <c r="AE60" s="49"/>
      <c r="AF60" s="96">
        <v>57</v>
      </c>
      <c r="AG60" s="96">
        <v>161</v>
      </c>
      <c r="AH60" s="50">
        <v>11566</v>
      </c>
      <c r="AI60" s="21">
        <v>356181</v>
      </c>
      <c r="AJ60" s="51">
        <f t="shared" si="16"/>
        <v>30.795521355697733</v>
      </c>
      <c r="AK60" s="51"/>
      <c r="AL60" s="96">
        <v>57</v>
      </c>
      <c r="AM60" s="96">
        <v>150</v>
      </c>
      <c r="AN60" s="120">
        <f t="shared" si="19"/>
        <v>69573</v>
      </c>
      <c r="AO60" s="121">
        <f t="shared" si="20"/>
        <v>2584385</v>
      </c>
      <c r="AP60" s="32">
        <f t="shared" si="17"/>
        <v>37.146378623891451</v>
      </c>
      <c r="AQ60" s="32"/>
      <c r="AR60" s="96">
        <v>41</v>
      </c>
      <c r="AS60" s="96">
        <v>118</v>
      </c>
      <c r="AT60" s="54"/>
      <c r="AU60" s="54">
        <v>57</v>
      </c>
      <c r="AV60" s="30"/>
      <c r="AW60" s="30"/>
      <c r="AX60" s="30"/>
      <c r="AY60" s="30"/>
      <c r="AZ60" s="30"/>
      <c r="BA60" s="30"/>
      <c r="BB60" s="30"/>
      <c r="BC60" s="30"/>
      <c r="BD60" s="30"/>
      <c r="BE60" s="30"/>
    </row>
    <row r="61" spans="1:57" ht="15.75" customHeight="1" x14ac:dyDescent="0.2">
      <c r="A61" s="85">
        <v>15</v>
      </c>
      <c r="B61" s="80" t="s">
        <v>2718</v>
      </c>
      <c r="C61" s="79" t="s">
        <v>2457</v>
      </c>
      <c r="D61" s="77">
        <v>3982</v>
      </c>
      <c r="E61" s="76">
        <v>16820</v>
      </c>
      <c r="F61" s="97">
        <f t="shared" si="12"/>
        <v>4.2240080361627319</v>
      </c>
      <c r="G61" s="97"/>
      <c r="H61" s="96">
        <v>109</v>
      </c>
      <c r="I61" s="85">
        <v>265</v>
      </c>
      <c r="J61" s="89">
        <v>4020</v>
      </c>
      <c r="K61" s="101">
        <v>16474</v>
      </c>
      <c r="L61" s="97">
        <f t="shared" si="18"/>
        <v>4.0980099502487564</v>
      </c>
      <c r="M61" s="97"/>
      <c r="N61" s="96">
        <v>107</v>
      </c>
      <c r="O61" s="85">
        <v>269</v>
      </c>
      <c r="P61" s="89">
        <v>4055</v>
      </c>
      <c r="Q61" s="82">
        <v>5028</v>
      </c>
      <c r="R61" s="111">
        <f t="shared" si="13"/>
        <v>1.2399506781750924</v>
      </c>
      <c r="S61" s="111"/>
      <c r="T61" s="96">
        <v>114</v>
      </c>
      <c r="U61" s="85">
        <v>298</v>
      </c>
      <c r="V61" s="91">
        <v>4120</v>
      </c>
      <c r="W61" s="153">
        <v>29117</v>
      </c>
      <c r="X61" s="78">
        <f t="shared" si="14"/>
        <v>7.0672330097087377</v>
      </c>
      <c r="Y61" s="78"/>
      <c r="Z61" s="96">
        <v>105</v>
      </c>
      <c r="AA61" s="85">
        <v>258</v>
      </c>
      <c r="AB61" s="98">
        <v>4062</v>
      </c>
      <c r="AC61" s="83">
        <v>114380</v>
      </c>
      <c r="AD61" s="78">
        <f t="shared" si="15"/>
        <v>28.158542589857213</v>
      </c>
      <c r="AE61" s="78"/>
      <c r="AF61" s="96">
        <v>58</v>
      </c>
      <c r="AG61" s="96">
        <v>162</v>
      </c>
      <c r="AH61" s="89">
        <v>4135</v>
      </c>
      <c r="AI61" s="83">
        <v>274256</v>
      </c>
      <c r="AJ61" s="75">
        <f t="shared" si="16"/>
        <v>66.325513905683195</v>
      </c>
      <c r="AK61" s="75"/>
      <c r="AL61" s="96">
        <v>14</v>
      </c>
      <c r="AM61" s="96">
        <v>58</v>
      </c>
      <c r="AN61" s="122">
        <f t="shared" si="19"/>
        <v>24374</v>
      </c>
      <c r="AO61" s="101">
        <f t="shared" si="20"/>
        <v>456075</v>
      </c>
      <c r="AP61" s="97">
        <f t="shared" si="17"/>
        <v>18.711536883564452</v>
      </c>
      <c r="AQ61" s="97"/>
      <c r="AR61" s="96">
        <v>77</v>
      </c>
      <c r="AS61" s="96">
        <v>203</v>
      </c>
      <c r="AT61" s="54"/>
      <c r="AU61" s="54">
        <v>58</v>
      </c>
      <c r="AV61" s="30"/>
      <c r="AW61" s="30"/>
      <c r="AX61" s="30"/>
      <c r="AY61" s="30"/>
      <c r="AZ61" s="30"/>
      <c r="BA61" s="30"/>
      <c r="BB61" s="30"/>
      <c r="BC61" s="30"/>
      <c r="BD61" s="30"/>
      <c r="BE61" s="30"/>
    </row>
    <row r="62" spans="1:57" s="80" customFormat="1" ht="15.75" customHeight="1" x14ac:dyDescent="0.15">
      <c r="A62" s="85">
        <v>5</v>
      </c>
      <c r="B62" s="15" t="s">
        <v>2692</v>
      </c>
      <c r="C62" s="15" t="s">
        <v>481</v>
      </c>
      <c r="D62" s="72">
        <v>7977</v>
      </c>
      <c r="E62" s="18">
        <v>349191</v>
      </c>
      <c r="F62" s="32">
        <f t="shared" si="12"/>
        <v>43.774727341105681</v>
      </c>
      <c r="G62" s="32"/>
      <c r="H62" s="96">
        <v>30</v>
      </c>
      <c r="I62" s="96">
        <v>91</v>
      </c>
      <c r="J62" s="71">
        <v>8030</v>
      </c>
      <c r="K62" s="19">
        <v>316674</v>
      </c>
      <c r="L62" s="37">
        <f t="shared" si="18"/>
        <v>39.436363636363637</v>
      </c>
      <c r="M62" s="37"/>
      <c r="N62" s="96">
        <v>37</v>
      </c>
      <c r="O62" s="96">
        <v>105</v>
      </c>
      <c r="P62" s="71">
        <v>8050</v>
      </c>
      <c r="Q62" s="20">
        <v>282072</v>
      </c>
      <c r="R62" s="39">
        <f t="shared" si="13"/>
        <v>35.04</v>
      </c>
      <c r="S62" s="39"/>
      <c r="T62" s="96">
        <v>40</v>
      </c>
      <c r="U62" s="96">
        <v>115</v>
      </c>
      <c r="V62" s="42">
        <v>8105</v>
      </c>
      <c r="W62" s="151">
        <v>245193</v>
      </c>
      <c r="X62" s="44">
        <f t="shared" si="14"/>
        <v>30.25206662553979</v>
      </c>
      <c r="Y62" s="44"/>
      <c r="Z62" s="96">
        <v>49</v>
      </c>
      <c r="AA62" s="96">
        <v>141</v>
      </c>
      <c r="AB62" s="47">
        <v>7941</v>
      </c>
      <c r="AC62" s="17">
        <v>220614</v>
      </c>
      <c r="AD62" s="49">
        <f t="shared" si="15"/>
        <v>27.781639591990935</v>
      </c>
      <c r="AE62" s="49"/>
      <c r="AF62" s="96">
        <v>59</v>
      </c>
      <c r="AG62" s="96">
        <v>163</v>
      </c>
      <c r="AH62" s="50">
        <v>8039</v>
      </c>
      <c r="AI62" s="21">
        <v>238262</v>
      </c>
      <c r="AJ62" s="51">
        <f t="shared" si="16"/>
        <v>29.638263465605174</v>
      </c>
      <c r="AK62" s="51"/>
      <c r="AL62" s="96">
        <v>61</v>
      </c>
      <c r="AM62" s="96">
        <v>159</v>
      </c>
      <c r="AN62" s="120">
        <f t="shared" si="19"/>
        <v>48142</v>
      </c>
      <c r="AO62" s="121">
        <f t="shared" si="20"/>
        <v>1652006</v>
      </c>
      <c r="AP62" s="32">
        <f t="shared" si="17"/>
        <v>34.315275642889787</v>
      </c>
      <c r="AQ62" s="32"/>
      <c r="AR62" s="96">
        <v>47</v>
      </c>
      <c r="AS62" s="96">
        <v>129</v>
      </c>
      <c r="AT62" s="54"/>
      <c r="AU62" s="54">
        <v>59</v>
      </c>
    </row>
    <row r="63" spans="1:57" s="80" customFormat="1" ht="15.75" customHeight="1" x14ac:dyDescent="0.15">
      <c r="A63" s="85">
        <v>2</v>
      </c>
      <c r="B63" s="15" t="s">
        <v>2721</v>
      </c>
      <c r="C63" s="15" t="s">
        <v>96</v>
      </c>
      <c r="D63" s="72">
        <v>60434</v>
      </c>
      <c r="E63" s="18">
        <v>2216755</v>
      </c>
      <c r="F63" s="32">
        <f t="shared" si="12"/>
        <v>36.680593705530001</v>
      </c>
      <c r="G63" s="32"/>
      <c r="H63" s="96">
        <v>37</v>
      </c>
      <c r="I63" s="96">
        <v>105</v>
      </c>
      <c r="J63" s="71">
        <v>60900</v>
      </c>
      <c r="K63" s="19">
        <v>2056612</v>
      </c>
      <c r="L63" s="37">
        <f t="shared" si="18"/>
        <v>33.77031198686371</v>
      </c>
      <c r="M63" s="37"/>
      <c r="N63" s="96">
        <v>45</v>
      </c>
      <c r="O63" s="96">
        <v>126</v>
      </c>
      <c r="P63" s="71">
        <v>61355</v>
      </c>
      <c r="Q63" s="20">
        <v>1855548</v>
      </c>
      <c r="R63" s="39">
        <f t="shared" si="13"/>
        <v>30.242816396381713</v>
      </c>
      <c r="S63" s="39"/>
      <c r="T63" s="96">
        <v>48</v>
      </c>
      <c r="U63" s="96">
        <v>132</v>
      </c>
      <c r="V63" s="42">
        <v>61425</v>
      </c>
      <c r="W63" s="151">
        <v>1596636</v>
      </c>
      <c r="X63" s="44">
        <f t="shared" si="14"/>
        <v>25.993260073260075</v>
      </c>
      <c r="Y63" s="44"/>
      <c r="Z63" s="96">
        <v>59</v>
      </c>
      <c r="AA63" s="96">
        <v>161</v>
      </c>
      <c r="AB63" s="47">
        <v>61262</v>
      </c>
      <c r="AC63" s="17">
        <v>1687447</v>
      </c>
      <c r="AD63" s="49">
        <f t="shared" si="15"/>
        <v>27.544758577911267</v>
      </c>
      <c r="AE63" s="49"/>
      <c r="AF63" s="96">
        <v>60</v>
      </c>
      <c r="AG63" s="96">
        <v>165</v>
      </c>
      <c r="AH63" s="50">
        <v>61048</v>
      </c>
      <c r="AI63" s="21">
        <v>1624780</v>
      </c>
      <c r="AJ63" s="51">
        <f t="shared" si="16"/>
        <v>26.614794915476345</v>
      </c>
      <c r="AK63" s="51"/>
      <c r="AL63" s="96">
        <v>63</v>
      </c>
      <c r="AM63" s="96">
        <v>170</v>
      </c>
      <c r="AN63" s="120">
        <f t="shared" si="19"/>
        <v>366424</v>
      </c>
      <c r="AO63" s="121">
        <f t="shared" si="20"/>
        <v>11037778</v>
      </c>
      <c r="AP63" s="32">
        <f t="shared" si="17"/>
        <v>30.122966836233434</v>
      </c>
      <c r="AQ63" s="32"/>
      <c r="AR63" s="96">
        <v>55</v>
      </c>
      <c r="AS63" s="96">
        <v>153</v>
      </c>
      <c r="AT63" s="54"/>
      <c r="AU63" s="54">
        <v>60</v>
      </c>
    </row>
    <row r="64" spans="1:57" ht="15.75" customHeight="1" x14ac:dyDescent="0.2">
      <c r="A64" s="85">
        <v>7</v>
      </c>
      <c r="B64" s="15" t="s">
        <v>57</v>
      </c>
      <c r="C64" s="15" t="s">
        <v>543</v>
      </c>
      <c r="D64" s="72">
        <v>9454</v>
      </c>
      <c r="E64" s="18">
        <v>95819</v>
      </c>
      <c r="F64" s="32">
        <f t="shared" si="12"/>
        <v>10.135286651152951</v>
      </c>
      <c r="G64" s="32"/>
      <c r="H64" s="96">
        <v>93</v>
      </c>
      <c r="I64" s="85">
        <v>233</v>
      </c>
      <c r="J64" s="71">
        <v>9460</v>
      </c>
      <c r="K64" s="19">
        <v>87018</v>
      </c>
      <c r="L64" s="37">
        <f t="shared" si="18"/>
        <v>9.1985200845665958</v>
      </c>
      <c r="M64" s="37"/>
      <c r="N64" s="96">
        <v>96</v>
      </c>
      <c r="O64" s="85">
        <v>245</v>
      </c>
      <c r="P64" s="71">
        <v>9630</v>
      </c>
      <c r="Q64" s="20">
        <v>225333</v>
      </c>
      <c r="R64" s="39">
        <f t="shared" si="13"/>
        <v>23.399065420560749</v>
      </c>
      <c r="S64" s="39"/>
      <c r="T64" s="96">
        <v>58</v>
      </c>
      <c r="U64" s="96">
        <v>166</v>
      </c>
      <c r="V64" s="42">
        <v>9740</v>
      </c>
      <c r="W64" s="151">
        <v>230188</v>
      </c>
      <c r="X64" s="44">
        <f t="shared" si="14"/>
        <v>23.633264887063657</v>
      </c>
      <c r="Y64" s="44"/>
      <c r="Z64" s="96">
        <v>63</v>
      </c>
      <c r="AA64" s="96">
        <v>171</v>
      </c>
      <c r="AB64" s="47">
        <v>9838</v>
      </c>
      <c r="AC64" s="17">
        <v>238806</v>
      </c>
      <c r="AD64" s="49">
        <f t="shared" si="15"/>
        <v>24.27383614555804</v>
      </c>
      <c r="AE64" s="49"/>
      <c r="AF64" s="96">
        <v>61</v>
      </c>
      <c r="AG64" s="96">
        <v>175</v>
      </c>
      <c r="AH64" s="50">
        <v>9800</v>
      </c>
      <c r="AI64" s="21">
        <v>345787</v>
      </c>
      <c r="AJ64" s="51">
        <f t="shared" si="16"/>
        <v>35.284387755102038</v>
      </c>
      <c r="AK64" s="51"/>
      <c r="AL64" s="96">
        <v>47</v>
      </c>
      <c r="AM64" s="96">
        <v>134</v>
      </c>
      <c r="AN64" s="120">
        <f t="shared" si="19"/>
        <v>57922</v>
      </c>
      <c r="AO64" s="121">
        <f t="shared" si="20"/>
        <v>1222951</v>
      </c>
      <c r="AP64" s="32">
        <f t="shared" si="17"/>
        <v>21.113756431062463</v>
      </c>
      <c r="AQ64" s="32"/>
      <c r="AR64" s="96">
        <v>69</v>
      </c>
      <c r="AS64" s="96">
        <v>189</v>
      </c>
      <c r="AT64" s="54"/>
      <c r="AU64" s="54">
        <v>61</v>
      </c>
      <c r="AV64" s="30"/>
      <c r="AW64" s="30"/>
      <c r="AX64" s="30"/>
      <c r="AY64" s="30"/>
      <c r="AZ64" s="30"/>
      <c r="BA64" s="30"/>
      <c r="BB64" s="30"/>
      <c r="BC64" s="30"/>
      <c r="BD64" s="30"/>
      <c r="BE64" s="30"/>
    </row>
    <row r="65" spans="1:57" ht="15.75" customHeight="1" x14ac:dyDescent="0.2">
      <c r="A65" s="85">
        <v>6</v>
      </c>
      <c r="B65" s="15" t="s">
        <v>57</v>
      </c>
      <c r="C65" s="15" t="s">
        <v>382</v>
      </c>
      <c r="D65" s="72">
        <v>3346</v>
      </c>
      <c r="E65" s="18">
        <v>145089</v>
      </c>
      <c r="F65" s="32">
        <f t="shared" si="12"/>
        <v>43.361924686192467</v>
      </c>
      <c r="G65" s="32"/>
      <c r="H65" s="96">
        <v>32</v>
      </c>
      <c r="I65" s="96">
        <v>93</v>
      </c>
      <c r="J65" s="71">
        <v>3400</v>
      </c>
      <c r="K65" s="19">
        <v>130654</v>
      </c>
      <c r="L65" s="37">
        <f t="shared" si="18"/>
        <v>38.427647058823531</v>
      </c>
      <c r="M65" s="37"/>
      <c r="N65" s="96">
        <v>39</v>
      </c>
      <c r="O65" s="96">
        <v>108</v>
      </c>
      <c r="P65" s="71">
        <v>3529</v>
      </c>
      <c r="Q65" s="20">
        <v>108847</v>
      </c>
      <c r="R65" s="39">
        <f t="shared" si="13"/>
        <v>30.843581751204308</v>
      </c>
      <c r="S65" s="39"/>
      <c r="T65" s="96">
        <v>47</v>
      </c>
      <c r="U65" s="96">
        <v>131</v>
      </c>
      <c r="V65" s="42">
        <v>3605</v>
      </c>
      <c r="W65" s="151">
        <v>101123</v>
      </c>
      <c r="X65" s="44">
        <f t="shared" si="14"/>
        <v>28.050762829403606</v>
      </c>
      <c r="Y65" s="44"/>
      <c r="Z65" s="96">
        <v>54</v>
      </c>
      <c r="AA65" s="96">
        <v>154</v>
      </c>
      <c r="AB65" s="47">
        <v>3714</v>
      </c>
      <c r="AC65" s="17">
        <v>89346</v>
      </c>
      <c r="AD65" s="49">
        <f t="shared" si="15"/>
        <v>24.056542810985459</v>
      </c>
      <c r="AE65" s="49"/>
      <c r="AF65" s="96">
        <v>62</v>
      </c>
      <c r="AG65" s="96">
        <v>176</v>
      </c>
      <c r="AH65" s="50">
        <v>3715</v>
      </c>
      <c r="AI65" s="21">
        <v>80992</v>
      </c>
      <c r="AJ65" s="51">
        <f t="shared" si="16"/>
        <v>21.801345895020187</v>
      </c>
      <c r="AK65" s="51"/>
      <c r="AL65" s="96">
        <v>68</v>
      </c>
      <c r="AM65" s="96">
        <v>186</v>
      </c>
      <c r="AN65" s="120">
        <f t="shared" si="19"/>
        <v>21309</v>
      </c>
      <c r="AO65" s="121">
        <f t="shared" si="20"/>
        <v>656051</v>
      </c>
      <c r="AP65" s="32">
        <f t="shared" si="17"/>
        <v>30.787507625885777</v>
      </c>
      <c r="AQ65" s="32"/>
      <c r="AR65" s="96">
        <v>53</v>
      </c>
      <c r="AS65" s="96">
        <v>146</v>
      </c>
      <c r="AT65" s="54"/>
      <c r="AU65" s="54">
        <v>62</v>
      </c>
      <c r="AV65" s="30"/>
      <c r="AW65" s="30"/>
      <c r="AX65" s="30"/>
      <c r="AY65" s="30"/>
      <c r="AZ65" s="30"/>
      <c r="BA65" s="30"/>
      <c r="BB65" s="30"/>
      <c r="BC65" s="30"/>
      <c r="BD65" s="30"/>
      <c r="BE65" s="30"/>
    </row>
    <row r="66" spans="1:57" s="80" customFormat="1" ht="15.75" customHeight="1" x14ac:dyDescent="0.15">
      <c r="A66" s="85">
        <v>3</v>
      </c>
      <c r="B66" s="15" t="s">
        <v>2727</v>
      </c>
      <c r="C66" s="15" t="s">
        <v>689</v>
      </c>
      <c r="D66" s="72">
        <v>26374</v>
      </c>
      <c r="E66" s="18">
        <v>565337</v>
      </c>
      <c r="F66" s="32">
        <f t="shared" si="12"/>
        <v>21.435390915295368</v>
      </c>
      <c r="G66" s="32"/>
      <c r="H66" s="96">
        <v>65</v>
      </c>
      <c r="I66" s="96">
        <v>172</v>
      </c>
      <c r="J66" s="71">
        <v>26478</v>
      </c>
      <c r="K66" s="19">
        <v>553775</v>
      </c>
      <c r="L66" s="37">
        <f t="shared" si="18"/>
        <v>20.914532819699374</v>
      </c>
      <c r="M66" s="37"/>
      <c r="N66" s="96">
        <v>64</v>
      </c>
      <c r="O66" s="96">
        <v>177</v>
      </c>
      <c r="P66" s="71">
        <v>26475</v>
      </c>
      <c r="Q66" s="20">
        <v>537841</v>
      </c>
      <c r="R66" s="39">
        <f t="shared" si="13"/>
        <v>20.315051935788478</v>
      </c>
      <c r="S66" s="39"/>
      <c r="T66" s="96">
        <v>65</v>
      </c>
      <c r="U66" s="96">
        <v>183</v>
      </c>
      <c r="V66" s="42">
        <v>26381</v>
      </c>
      <c r="W66" s="151">
        <v>560192</v>
      </c>
      <c r="X66" s="44">
        <f t="shared" si="14"/>
        <v>21.234676471703121</v>
      </c>
      <c r="Y66" s="44"/>
      <c r="Z66" s="96">
        <v>67</v>
      </c>
      <c r="AA66" s="96">
        <v>183</v>
      </c>
      <c r="AB66" s="47">
        <v>25964</v>
      </c>
      <c r="AC66" s="17">
        <v>623964</v>
      </c>
      <c r="AD66" s="49">
        <f t="shared" si="15"/>
        <v>24.031890309659527</v>
      </c>
      <c r="AE66" s="49"/>
      <c r="AF66" s="96">
        <v>63</v>
      </c>
      <c r="AG66" s="96">
        <v>177</v>
      </c>
      <c r="AH66" s="50">
        <v>26093</v>
      </c>
      <c r="AI66" s="21">
        <v>543119</v>
      </c>
      <c r="AJ66" s="51">
        <f t="shared" si="16"/>
        <v>20.814739585329399</v>
      </c>
      <c r="AK66" s="51"/>
      <c r="AL66" s="96">
        <v>70</v>
      </c>
      <c r="AM66" s="96">
        <v>192</v>
      </c>
      <c r="AN66" s="120">
        <f t="shared" si="19"/>
        <v>157765</v>
      </c>
      <c r="AO66" s="121">
        <f t="shared" si="20"/>
        <v>3384228</v>
      </c>
      <c r="AP66" s="32">
        <f t="shared" si="17"/>
        <v>21.451069628878397</v>
      </c>
      <c r="AQ66" s="32"/>
      <c r="AR66" s="96">
        <v>68</v>
      </c>
      <c r="AS66" s="96">
        <v>185</v>
      </c>
      <c r="AT66" s="54"/>
      <c r="AU66" s="54">
        <v>63</v>
      </c>
    </row>
    <row r="67" spans="1:57" ht="15.75" customHeight="1" x14ac:dyDescent="0.2">
      <c r="A67" s="85">
        <v>7</v>
      </c>
      <c r="B67" s="15" t="s">
        <v>113</v>
      </c>
      <c r="C67" s="15" t="s">
        <v>580</v>
      </c>
      <c r="D67" s="72">
        <v>3139</v>
      </c>
      <c r="E67" s="18">
        <v>77361</v>
      </c>
      <c r="F67" s="32">
        <f t="shared" si="12"/>
        <v>24.64510990761389</v>
      </c>
      <c r="G67" s="32"/>
      <c r="H67" s="96">
        <v>57</v>
      </c>
      <c r="I67" s="96">
        <v>157</v>
      </c>
      <c r="J67" s="71">
        <v>3162</v>
      </c>
      <c r="K67" s="19">
        <v>77719</v>
      </c>
      <c r="L67" s="37">
        <f t="shared" si="18"/>
        <v>24.579063883617962</v>
      </c>
      <c r="M67" s="37"/>
      <c r="N67" s="96">
        <v>56</v>
      </c>
      <c r="O67" s="96">
        <v>158</v>
      </c>
      <c r="P67" s="71">
        <v>3272</v>
      </c>
      <c r="Q67" s="20">
        <v>25657</v>
      </c>
      <c r="R67" s="39">
        <f t="shared" si="13"/>
        <v>7.8413814180929098</v>
      </c>
      <c r="S67" s="39"/>
      <c r="T67" s="96">
        <v>100</v>
      </c>
      <c r="U67" s="85">
        <v>250</v>
      </c>
      <c r="V67" s="42">
        <v>3340</v>
      </c>
      <c r="W67" s="151">
        <v>29138</v>
      </c>
      <c r="X67" s="44">
        <f t="shared" si="14"/>
        <v>8.723952095808384</v>
      </c>
      <c r="Y67" s="44"/>
      <c r="Z67" s="96">
        <v>100</v>
      </c>
      <c r="AA67" s="85">
        <v>250</v>
      </c>
      <c r="AB67" s="47">
        <v>3479</v>
      </c>
      <c r="AC67" s="17">
        <v>82676</v>
      </c>
      <c r="AD67" s="49">
        <f t="shared" si="15"/>
        <v>23.764300086231675</v>
      </c>
      <c r="AE67" s="49"/>
      <c r="AF67" s="96">
        <v>64</v>
      </c>
      <c r="AG67" s="96">
        <v>178</v>
      </c>
      <c r="AH67" s="50">
        <v>3526</v>
      </c>
      <c r="AI67" s="21">
        <v>38676</v>
      </c>
      <c r="AJ67" s="51">
        <f t="shared" si="16"/>
        <v>10.968803176403856</v>
      </c>
      <c r="AK67" s="51"/>
      <c r="AL67" s="96">
        <v>94</v>
      </c>
      <c r="AM67" s="85">
        <v>243</v>
      </c>
      <c r="AN67" s="120">
        <f t="shared" si="19"/>
        <v>19918</v>
      </c>
      <c r="AO67" s="121">
        <f t="shared" si="20"/>
        <v>331227</v>
      </c>
      <c r="AP67" s="32">
        <f t="shared" si="17"/>
        <v>16.629531077417411</v>
      </c>
      <c r="AQ67" s="32"/>
      <c r="AR67" s="96">
        <v>83</v>
      </c>
      <c r="AS67" s="96">
        <v>214</v>
      </c>
      <c r="AT67" s="54"/>
      <c r="AU67" s="54">
        <v>64</v>
      </c>
      <c r="AV67" s="30"/>
      <c r="AW67" s="30"/>
      <c r="AX67" s="30"/>
      <c r="AY67" s="30"/>
      <c r="AZ67" s="30"/>
      <c r="BA67" s="30"/>
      <c r="BB67" s="30"/>
      <c r="BC67" s="30"/>
      <c r="BD67" s="30"/>
      <c r="BE67" s="30"/>
    </row>
    <row r="68" spans="1:57" s="80" customFormat="1" ht="15.75" customHeight="1" x14ac:dyDescent="0.15">
      <c r="A68" s="85">
        <v>5</v>
      </c>
      <c r="B68" s="15" t="s">
        <v>2718</v>
      </c>
      <c r="C68" s="15" t="s">
        <v>581</v>
      </c>
      <c r="D68" s="72">
        <v>6952</v>
      </c>
      <c r="E68" s="18">
        <v>193285</v>
      </c>
      <c r="F68" s="32">
        <f t="shared" ref="F68:F99" si="21">E68/D68</f>
        <v>27.802790563866512</v>
      </c>
      <c r="G68" s="32"/>
      <c r="H68" s="96">
        <v>48</v>
      </c>
      <c r="I68" s="96">
        <v>141</v>
      </c>
      <c r="J68" s="71">
        <v>7090</v>
      </c>
      <c r="K68" s="19">
        <v>207130</v>
      </c>
      <c r="L68" s="37">
        <f t="shared" si="18"/>
        <v>29.21438645980254</v>
      </c>
      <c r="M68" s="37"/>
      <c r="N68" s="96">
        <v>50</v>
      </c>
      <c r="O68" s="96">
        <v>140</v>
      </c>
      <c r="P68" s="71">
        <v>7290</v>
      </c>
      <c r="Q68" s="20">
        <v>203428</v>
      </c>
      <c r="R68" s="39">
        <f t="shared" ref="R68:R99" si="22">Q68/P68</f>
        <v>27.905075445816188</v>
      </c>
      <c r="S68" s="39"/>
      <c r="T68" s="96">
        <v>53</v>
      </c>
      <c r="U68" s="96">
        <v>147</v>
      </c>
      <c r="V68" s="42">
        <v>7455</v>
      </c>
      <c r="W68" s="151">
        <v>178539</v>
      </c>
      <c r="X68" s="44">
        <f t="shared" ref="X68:X99" si="23">W68/V68</f>
        <v>23.948893360160966</v>
      </c>
      <c r="Y68" s="44"/>
      <c r="Z68" s="96">
        <v>62</v>
      </c>
      <c r="AA68" s="96">
        <v>170</v>
      </c>
      <c r="AB68" s="47">
        <v>7997</v>
      </c>
      <c r="AC68" s="17">
        <v>190018</v>
      </c>
      <c r="AD68" s="49">
        <f t="shared" ref="AD68:AD99" si="24">AC68/AB68</f>
        <v>23.761160435163188</v>
      </c>
      <c r="AE68" s="49"/>
      <c r="AF68" s="96">
        <v>65</v>
      </c>
      <c r="AG68" s="96">
        <v>179</v>
      </c>
      <c r="AH68" s="50">
        <v>8249</v>
      </c>
      <c r="AI68" s="21">
        <v>155807</v>
      </c>
      <c r="AJ68" s="51">
        <f t="shared" ref="AJ68:AJ99" si="25">AI68/AH68</f>
        <v>18.887986422596679</v>
      </c>
      <c r="AK68" s="51"/>
      <c r="AL68" s="96">
        <v>73</v>
      </c>
      <c r="AM68" s="96">
        <v>201</v>
      </c>
      <c r="AN68" s="120">
        <f t="shared" si="19"/>
        <v>45033</v>
      </c>
      <c r="AO68" s="121">
        <f t="shared" si="20"/>
        <v>1128207</v>
      </c>
      <c r="AP68" s="32">
        <f t="shared" ref="AP68:AP99" si="26">AO68/AN68</f>
        <v>25.052894544001067</v>
      </c>
      <c r="AQ68" s="32"/>
      <c r="AR68" s="96">
        <v>63</v>
      </c>
      <c r="AS68" s="96">
        <v>173</v>
      </c>
      <c r="AT68" s="54"/>
      <c r="AU68" s="54">
        <v>65</v>
      </c>
    </row>
    <row r="69" spans="1:57" ht="15.75" customHeight="1" x14ac:dyDescent="0.2">
      <c r="A69" s="85">
        <v>2</v>
      </c>
      <c r="B69" s="15" t="s">
        <v>57</v>
      </c>
      <c r="C69" s="15" t="s">
        <v>227</v>
      </c>
      <c r="D69" s="72">
        <v>47465</v>
      </c>
      <c r="E69" s="18">
        <v>1020601</v>
      </c>
      <c r="F69" s="32">
        <f t="shared" si="21"/>
        <v>21.50218055409249</v>
      </c>
      <c r="G69" s="32"/>
      <c r="H69" s="96">
        <v>64</v>
      </c>
      <c r="I69" s="96">
        <v>171</v>
      </c>
      <c r="J69" s="71">
        <v>47570</v>
      </c>
      <c r="K69" s="19">
        <v>991758</v>
      </c>
      <c r="L69" s="37">
        <f t="shared" si="18"/>
        <v>20.848391843598908</v>
      </c>
      <c r="M69" s="37"/>
      <c r="N69" s="96">
        <v>65</v>
      </c>
      <c r="O69" s="96">
        <v>178</v>
      </c>
      <c r="P69" s="71">
        <v>48156</v>
      </c>
      <c r="Q69" s="20">
        <v>996482</v>
      </c>
      <c r="R69" s="39">
        <f t="shared" si="22"/>
        <v>20.692790098845418</v>
      </c>
      <c r="S69" s="39"/>
      <c r="T69" s="96">
        <v>63</v>
      </c>
      <c r="U69" s="96">
        <v>180</v>
      </c>
      <c r="V69" s="42">
        <v>48050</v>
      </c>
      <c r="W69" s="151">
        <v>915610</v>
      </c>
      <c r="X69" s="44">
        <f t="shared" si="23"/>
        <v>19.055359001040582</v>
      </c>
      <c r="Y69" s="44"/>
      <c r="Z69" s="96">
        <v>74</v>
      </c>
      <c r="AA69" s="96">
        <v>199</v>
      </c>
      <c r="AB69" s="47">
        <v>47448</v>
      </c>
      <c r="AC69" s="17">
        <v>1076826</v>
      </c>
      <c r="AD69" s="49">
        <f t="shared" si="24"/>
        <v>22.694865958523014</v>
      </c>
      <c r="AE69" s="49"/>
      <c r="AF69" s="96">
        <v>66</v>
      </c>
      <c r="AG69" s="96">
        <v>183</v>
      </c>
      <c r="AH69" s="50">
        <v>46896</v>
      </c>
      <c r="AI69" s="21">
        <v>1181523</v>
      </c>
      <c r="AJ69" s="51">
        <f t="shared" si="25"/>
        <v>25.194536847492323</v>
      </c>
      <c r="AK69" s="51"/>
      <c r="AL69" s="96">
        <v>64</v>
      </c>
      <c r="AM69" s="96">
        <v>175</v>
      </c>
      <c r="AN69" s="120">
        <f t="shared" si="19"/>
        <v>285585</v>
      </c>
      <c r="AO69" s="121">
        <f t="shared" si="20"/>
        <v>6182800</v>
      </c>
      <c r="AP69" s="32">
        <f t="shared" si="26"/>
        <v>21.64959644239018</v>
      </c>
      <c r="AQ69" s="32"/>
      <c r="AR69" s="96">
        <v>67</v>
      </c>
      <c r="AS69" s="96">
        <v>184</v>
      </c>
      <c r="AT69" s="54"/>
      <c r="AU69" s="54">
        <v>66</v>
      </c>
      <c r="AV69" s="30"/>
      <c r="AW69" s="30"/>
      <c r="AX69" s="30"/>
      <c r="AY69" s="30"/>
      <c r="AZ69" s="30"/>
      <c r="BA69" s="30"/>
      <c r="BB69" s="30"/>
      <c r="BC69" s="30"/>
      <c r="BD69" s="30"/>
      <c r="BE69" s="30"/>
    </row>
    <row r="70" spans="1:57" ht="15.75" customHeight="1" x14ac:dyDescent="0.2">
      <c r="A70" s="85">
        <v>2</v>
      </c>
      <c r="B70" s="15" t="s">
        <v>57</v>
      </c>
      <c r="C70" s="15" t="s">
        <v>56</v>
      </c>
      <c r="D70" s="72">
        <v>85285</v>
      </c>
      <c r="E70" s="18">
        <v>1118013</v>
      </c>
      <c r="F70" s="32">
        <f t="shared" si="21"/>
        <v>13.109139942545582</v>
      </c>
      <c r="G70" s="32"/>
      <c r="H70" s="96">
        <v>86</v>
      </c>
      <c r="I70" s="96">
        <v>215</v>
      </c>
      <c r="J70" s="71">
        <v>85400</v>
      </c>
      <c r="K70" s="19">
        <v>1100002</v>
      </c>
      <c r="L70" s="37">
        <f t="shared" si="18"/>
        <v>12.880585480093677</v>
      </c>
      <c r="M70" s="37"/>
      <c r="N70" s="96">
        <v>87</v>
      </c>
      <c r="O70" s="96">
        <v>220</v>
      </c>
      <c r="P70" s="71">
        <v>85301</v>
      </c>
      <c r="Q70" s="20">
        <v>1189503</v>
      </c>
      <c r="R70" s="39">
        <f t="shared" si="22"/>
        <v>13.94477204253174</v>
      </c>
      <c r="S70" s="39"/>
      <c r="T70" s="96">
        <v>85</v>
      </c>
      <c r="U70" s="96">
        <v>217</v>
      </c>
      <c r="V70" s="42">
        <v>85442</v>
      </c>
      <c r="W70" s="151">
        <v>1091600</v>
      </c>
      <c r="X70" s="44">
        <f t="shared" si="23"/>
        <v>12.77591816670958</v>
      </c>
      <c r="Y70" s="44"/>
      <c r="Z70" s="96">
        <v>89</v>
      </c>
      <c r="AA70" s="85">
        <v>227</v>
      </c>
      <c r="AB70" s="47">
        <v>84347</v>
      </c>
      <c r="AC70" s="17">
        <v>1886564</v>
      </c>
      <c r="AD70" s="49">
        <f t="shared" si="24"/>
        <v>22.3666994676752</v>
      </c>
      <c r="AE70" s="49"/>
      <c r="AF70" s="96">
        <v>67</v>
      </c>
      <c r="AG70" s="96">
        <v>184</v>
      </c>
      <c r="AH70" s="50">
        <v>85832</v>
      </c>
      <c r="AI70" s="21">
        <v>1609723</v>
      </c>
      <c r="AJ70" s="51">
        <f t="shared" si="25"/>
        <v>18.754345698573957</v>
      </c>
      <c r="AK70" s="51"/>
      <c r="AL70" s="96">
        <v>75</v>
      </c>
      <c r="AM70" s="96">
        <v>204</v>
      </c>
      <c r="AN70" s="120">
        <f t="shared" si="19"/>
        <v>511607</v>
      </c>
      <c r="AO70" s="121">
        <f t="shared" si="20"/>
        <v>7995405</v>
      </c>
      <c r="AP70" s="32">
        <f t="shared" si="26"/>
        <v>15.62802111777204</v>
      </c>
      <c r="AQ70" s="32"/>
      <c r="AR70" s="96">
        <v>86</v>
      </c>
      <c r="AS70" s="96">
        <v>219</v>
      </c>
      <c r="AT70" s="54"/>
      <c r="AU70" s="54">
        <v>67</v>
      </c>
      <c r="AV70" s="30"/>
      <c r="AW70" s="30"/>
      <c r="AX70" s="30"/>
      <c r="AY70" s="30"/>
      <c r="AZ70" s="30"/>
      <c r="BA70" s="30"/>
      <c r="BB70" s="30"/>
      <c r="BC70" s="30"/>
      <c r="BD70" s="30"/>
      <c r="BE70" s="30"/>
    </row>
    <row r="71" spans="1:57" s="80" customFormat="1" ht="15.75" customHeight="1" x14ac:dyDescent="0.15">
      <c r="A71" s="85">
        <v>7</v>
      </c>
      <c r="B71" s="15" t="s">
        <v>57</v>
      </c>
      <c r="C71" s="15" t="s">
        <v>648</v>
      </c>
      <c r="D71" s="72">
        <v>14070</v>
      </c>
      <c r="E71" s="18">
        <v>213155</v>
      </c>
      <c r="F71" s="32">
        <f t="shared" si="21"/>
        <v>15.149609097370291</v>
      </c>
      <c r="G71" s="32"/>
      <c r="H71" s="96">
        <v>82</v>
      </c>
      <c r="I71" s="96">
        <v>206</v>
      </c>
      <c r="J71" s="71">
        <v>14077</v>
      </c>
      <c r="K71" s="19">
        <v>214351</v>
      </c>
      <c r="L71" s="37">
        <f t="shared" si="18"/>
        <v>15.227037010726717</v>
      </c>
      <c r="M71" s="37"/>
      <c r="N71" s="96">
        <v>82</v>
      </c>
      <c r="O71" s="96">
        <v>210</v>
      </c>
      <c r="P71" s="71">
        <v>14068</v>
      </c>
      <c r="Q71" s="20">
        <v>230057</v>
      </c>
      <c r="R71" s="39">
        <f t="shared" si="22"/>
        <v>16.353212965595677</v>
      </c>
      <c r="S71" s="39"/>
      <c r="T71" s="96">
        <v>79</v>
      </c>
      <c r="U71" s="96">
        <v>202</v>
      </c>
      <c r="V71" s="42">
        <v>13950</v>
      </c>
      <c r="W71" s="151">
        <v>276329</v>
      </c>
      <c r="X71" s="44">
        <f t="shared" si="23"/>
        <v>19.808530465949822</v>
      </c>
      <c r="Y71" s="44"/>
      <c r="Z71" s="96">
        <v>71</v>
      </c>
      <c r="AA71" s="96">
        <v>191</v>
      </c>
      <c r="AB71" s="47">
        <v>13873</v>
      </c>
      <c r="AC71" s="17">
        <v>305414</v>
      </c>
      <c r="AD71" s="49">
        <f t="shared" si="24"/>
        <v>22.014993152166078</v>
      </c>
      <c r="AE71" s="49"/>
      <c r="AF71" s="96">
        <v>68</v>
      </c>
      <c r="AG71" s="96">
        <v>185</v>
      </c>
      <c r="AH71" s="50">
        <v>13698</v>
      </c>
      <c r="AI71" s="21">
        <v>405998</v>
      </c>
      <c r="AJ71" s="51">
        <f t="shared" si="25"/>
        <v>29.639217404000583</v>
      </c>
      <c r="AK71" s="51"/>
      <c r="AL71" s="96">
        <v>60</v>
      </c>
      <c r="AM71" s="96">
        <v>158</v>
      </c>
      <c r="AN71" s="120">
        <f t="shared" si="19"/>
        <v>83736</v>
      </c>
      <c r="AO71" s="121">
        <f t="shared" si="20"/>
        <v>1645304</v>
      </c>
      <c r="AP71" s="32">
        <f t="shared" si="26"/>
        <v>19.648705455240279</v>
      </c>
      <c r="AQ71" s="32"/>
      <c r="AR71" s="96">
        <v>71</v>
      </c>
      <c r="AS71" s="96">
        <v>196</v>
      </c>
      <c r="AT71" s="54"/>
      <c r="AU71" s="54">
        <v>68</v>
      </c>
    </row>
    <row r="72" spans="1:57" ht="15.75" customHeight="1" x14ac:dyDescent="0.2">
      <c r="A72" s="85">
        <v>2</v>
      </c>
      <c r="B72" s="15" t="s">
        <v>57</v>
      </c>
      <c r="C72" s="15" t="s">
        <v>223</v>
      </c>
      <c r="D72" s="72">
        <v>55660</v>
      </c>
      <c r="E72" s="18">
        <v>1426213</v>
      </c>
      <c r="F72" s="32">
        <f t="shared" si="21"/>
        <v>25.623661516349262</v>
      </c>
      <c r="G72" s="32"/>
      <c r="H72" s="96">
        <v>54</v>
      </c>
      <c r="I72" s="96">
        <v>153</v>
      </c>
      <c r="J72" s="71">
        <v>57000</v>
      </c>
      <c r="K72" s="19">
        <v>2348366</v>
      </c>
      <c r="L72" s="37">
        <f t="shared" si="18"/>
        <v>41.19940350877193</v>
      </c>
      <c r="M72" s="37"/>
      <c r="N72" s="96">
        <v>34</v>
      </c>
      <c r="O72" s="96">
        <v>100</v>
      </c>
      <c r="P72" s="71">
        <v>59325</v>
      </c>
      <c r="Q72" s="20">
        <v>1178527</v>
      </c>
      <c r="R72" s="39">
        <f t="shared" si="22"/>
        <v>19.865604719764011</v>
      </c>
      <c r="S72" s="39"/>
      <c r="T72" s="96">
        <v>68</v>
      </c>
      <c r="U72" s="96">
        <v>186</v>
      </c>
      <c r="V72" s="42">
        <v>60460</v>
      </c>
      <c r="W72" s="151">
        <v>1718968</v>
      </c>
      <c r="X72" s="44">
        <f t="shared" si="23"/>
        <v>28.431491895468078</v>
      </c>
      <c r="Y72" s="44"/>
      <c r="Z72" s="96">
        <v>53</v>
      </c>
      <c r="AA72" s="96">
        <v>150</v>
      </c>
      <c r="AB72" s="47">
        <v>60955</v>
      </c>
      <c r="AC72" s="17">
        <v>1232875</v>
      </c>
      <c r="AD72" s="49">
        <f t="shared" si="24"/>
        <v>20.22598638339759</v>
      </c>
      <c r="AE72" s="49"/>
      <c r="AF72" s="96">
        <v>69</v>
      </c>
      <c r="AG72" s="96">
        <v>189</v>
      </c>
      <c r="AH72" s="50">
        <v>61325</v>
      </c>
      <c r="AI72" s="21">
        <v>2017227</v>
      </c>
      <c r="AJ72" s="51">
        <f t="shared" si="25"/>
        <v>32.894039951080309</v>
      </c>
      <c r="AK72" s="51"/>
      <c r="AL72" s="96">
        <v>54</v>
      </c>
      <c r="AM72" s="96">
        <v>145</v>
      </c>
      <c r="AN72" s="120">
        <f t="shared" si="19"/>
        <v>354725</v>
      </c>
      <c r="AO72" s="121">
        <f t="shared" si="20"/>
        <v>9922176</v>
      </c>
      <c r="AP72" s="32">
        <f t="shared" si="26"/>
        <v>27.971459581365846</v>
      </c>
      <c r="AQ72" s="32"/>
      <c r="AR72" s="96">
        <v>58</v>
      </c>
      <c r="AS72" s="96">
        <v>159</v>
      </c>
      <c r="AT72" s="54"/>
      <c r="AU72" s="54">
        <v>69</v>
      </c>
      <c r="AV72" s="30"/>
      <c r="AW72" s="30"/>
      <c r="AX72" s="30"/>
      <c r="AY72" s="30"/>
      <c r="AZ72" s="30"/>
      <c r="BA72" s="30"/>
      <c r="BB72" s="30"/>
      <c r="BC72" s="30"/>
      <c r="BD72" s="30"/>
      <c r="BE72" s="30"/>
    </row>
    <row r="73" spans="1:57" s="80" customFormat="1" ht="15.75" customHeight="1" x14ac:dyDescent="0.15">
      <c r="A73" s="85">
        <v>4</v>
      </c>
      <c r="B73" s="15" t="s">
        <v>57</v>
      </c>
      <c r="C73" s="15" t="s">
        <v>719</v>
      </c>
      <c r="D73" s="72">
        <v>44576</v>
      </c>
      <c r="E73" s="18">
        <v>885754</v>
      </c>
      <c r="F73" s="32">
        <f t="shared" si="21"/>
        <v>19.870647882268486</v>
      </c>
      <c r="G73" s="32"/>
      <c r="H73" s="96">
        <v>68</v>
      </c>
      <c r="I73" s="96">
        <v>181</v>
      </c>
      <c r="J73" s="71">
        <v>44744</v>
      </c>
      <c r="K73" s="19">
        <v>760256</v>
      </c>
      <c r="L73" s="37">
        <f t="shared" si="18"/>
        <v>16.991239048811014</v>
      </c>
      <c r="M73" s="37"/>
      <c r="N73" s="96">
        <v>76</v>
      </c>
      <c r="O73" s="96">
        <v>199</v>
      </c>
      <c r="P73" s="71">
        <v>44896</v>
      </c>
      <c r="Q73" s="20">
        <v>791607</v>
      </c>
      <c r="R73" s="39">
        <f t="shared" si="22"/>
        <v>17.632016215253028</v>
      </c>
      <c r="S73" s="39"/>
      <c r="T73" s="96">
        <v>76</v>
      </c>
      <c r="U73" s="96">
        <v>196</v>
      </c>
      <c r="V73" s="42">
        <v>44511</v>
      </c>
      <c r="W73" s="151">
        <v>907100</v>
      </c>
      <c r="X73" s="44">
        <f t="shared" si="23"/>
        <v>20.379232099930356</v>
      </c>
      <c r="Y73" s="44"/>
      <c r="Z73" s="96">
        <v>70</v>
      </c>
      <c r="AA73" s="96">
        <v>186</v>
      </c>
      <c r="AB73" s="47">
        <v>44380</v>
      </c>
      <c r="AC73" s="17">
        <v>883500</v>
      </c>
      <c r="AD73" s="49">
        <f t="shared" si="24"/>
        <v>19.907616043262731</v>
      </c>
      <c r="AE73" s="49"/>
      <c r="AF73" s="96">
        <v>70</v>
      </c>
      <c r="AG73" s="96">
        <v>192</v>
      </c>
      <c r="AH73" s="50">
        <v>44569</v>
      </c>
      <c r="AI73" s="21">
        <v>881314</v>
      </c>
      <c r="AJ73" s="51">
        <f t="shared" si="25"/>
        <v>19.774147950369091</v>
      </c>
      <c r="AK73" s="51"/>
      <c r="AL73" s="96">
        <v>71</v>
      </c>
      <c r="AM73" s="96">
        <v>197</v>
      </c>
      <c r="AN73" s="120">
        <f t="shared" si="19"/>
        <v>267676</v>
      </c>
      <c r="AO73" s="121">
        <f t="shared" si="20"/>
        <v>5109531</v>
      </c>
      <c r="AP73" s="32">
        <f t="shared" si="26"/>
        <v>19.088491310390172</v>
      </c>
      <c r="AQ73" s="32"/>
      <c r="AR73" s="96">
        <v>74</v>
      </c>
      <c r="AS73" s="96">
        <v>200</v>
      </c>
      <c r="AT73" s="54"/>
      <c r="AU73" s="54">
        <v>70</v>
      </c>
    </row>
    <row r="74" spans="1:57" ht="15.75" customHeight="1" x14ac:dyDescent="0.2">
      <c r="A74" s="85">
        <v>7</v>
      </c>
      <c r="B74" s="15" t="s">
        <v>2718</v>
      </c>
      <c r="C74" s="15" t="s">
        <v>131</v>
      </c>
      <c r="D74" s="72">
        <v>4670</v>
      </c>
      <c r="E74" s="18">
        <v>4449</v>
      </c>
      <c r="F74" s="32">
        <f t="shared" si="21"/>
        <v>0.9526766595289079</v>
      </c>
      <c r="G74" s="32"/>
      <c r="H74" s="96">
        <v>116</v>
      </c>
      <c r="I74" s="85">
        <v>295</v>
      </c>
      <c r="J74" s="71">
        <v>4670</v>
      </c>
      <c r="K74" s="19">
        <v>6758</v>
      </c>
      <c r="L74" s="37">
        <f t="shared" si="18"/>
        <v>1.4471092077087795</v>
      </c>
      <c r="M74" s="37"/>
      <c r="N74" s="96">
        <v>113</v>
      </c>
      <c r="O74" s="85">
        <v>295</v>
      </c>
      <c r="P74" s="71">
        <v>4742</v>
      </c>
      <c r="Q74" s="20">
        <v>6483</v>
      </c>
      <c r="R74" s="39">
        <f t="shared" si="22"/>
        <v>1.3671446646984395</v>
      </c>
      <c r="S74" s="39"/>
      <c r="T74" s="96">
        <v>113</v>
      </c>
      <c r="U74" s="85">
        <v>295</v>
      </c>
      <c r="V74" s="42">
        <v>4950</v>
      </c>
      <c r="W74" s="151">
        <v>103382</v>
      </c>
      <c r="X74" s="44">
        <f t="shared" si="23"/>
        <v>20.885252525252525</v>
      </c>
      <c r="Y74" s="44"/>
      <c r="Z74" s="96">
        <v>68</v>
      </c>
      <c r="AA74" s="96">
        <v>184</v>
      </c>
      <c r="AB74" s="47">
        <v>5072</v>
      </c>
      <c r="AC74" s="17">
        <v>98961</v>
      </c>
      <c r="AD74" s="49">
        <f t="shared" si="24"/>
        <v>19.511238170347003</v>
      </c>
      <c r="AE74" s="49"/>
      <c r="AF74" s="96">
        <v>71</v>
      </c>
      <c r="AG74" s="96">
        <v>196</v>
      </c>
      <c r="AH74" s="50">
        <v>5153</v>
      </c>
      <c r="AI74" s="21">
        <v>99656</v>
      </c>
      <c r="AJ74" s="51">
        <f t="shared" si="25"/>
        <v>19.339413933630894</v>
      </c>
      <c r="AK74" s="51"/>
      <c r="AL74" s="96">
        <v>72</v>
      </c>
      <c r="AM74" s="96">
        <v>198</v>
      </c>
      <c r="AN74" s="120">
        <f t="shared" si="19"/>
        <v>29257</v>
      </c>
      <c r="AO74" s="121">
        <f t="shared" si="20"/>
        <v>319689</v>
      </c>
      <c r="AP74" s="32">
        <f t="shared" si="26"/>
        <v>10.926923471306011</v>
      </c>
      <c r="AQ74" s="32"/>
      <c r="AR74" s="96">
        <v>97</v>
      </c>
      <c r="AS74" s="85">
        <v>246</v>
      </c>
      <c r="AT74" s="54"/>
      <c r="AU74" s="54">
        <v>71</v>
      </c>
      <c r="AV74" s="30"/>
      <c r="AW74" s="30"/>
      <c r="AX74" s="30"/>
      <c r="AY74" s="30"/>
      <c r="AZ74" s="30"/>
      <c r="BA74" s="30"/>
      <c r="BB74" s="30"/>
      <c r="BC74" s="30"/>
      <c r="BD74" s="30"/>
      <c r="BE74" s="30"/>
    </row>
    <row r="75" spans="1:57" ht="15.75" customHeight="1" x14ac:dyDescent="0.2">
      <c r="A75" s="85">
        <v>4</v>
      </c>
      <c r="B75" s="15" t="s">
        <v>2727</v>
      </c>
      <c r="C75" s="15" t="s">
        <v>2726</v>
      </c>
      <c r="D75" s="72">
        <v>9660</v>
      </c>
      <c r="E75" s="18">
        <v>175609</v>
      </c>
      <c r="F75" s="32">
        <f t="shared" si="21"/>
        <v>18.178985507246377</v>
      </c>
      <c r="G75" s="32"/>
      <c r="H75" s="96">
        <v>73</v>
      </c>
      <c r="I75" s="96">
        <v>188</v>
      </c>
      <c r="J75" s="71">
        <v>9660</v>
      </c>
      <c r="K75" s="19">
        <v>113783</v>
      </c>
      <c r="L75" s="37">
        <f t="shared" si="18"/>
        <v>11.778778467908902</v>
      </c>
      <c r="M75" s="37"/>
      <c r="N75" s="96">
        <v>90</v>
      </c>
      <c r="O75" s="96">
        <v>225</v>
      </c>
      <c r="P75" s="71">
        <v>9457</v>
      </c>
      <c r="Q75" s="20">
        <v>119392</v>
      </c>
      <c r="R75" s="39">
        <f t="shared" si="22"/>
        <v>12.624722427831236</v>
      </c>
      <c r="S75" s="39"/>
      <c r="T75" s="96">
        <v>91</v>
      </c>
      <c r="U75" s="96">
        <v>226</v>
      </c>
      <c r="V75" s="42">
        <v>9620</v>
      </c>
      <c r="W75" s="151">
        <v>186175</v>
      </c>
      <c r="X75" s="44">
        <f t="shared" si="23"/>
        <v>19.352910602910605</v>
      </c>
      <c r="Y75" s="44"/>
      <c r="Z75" s="96">
        <v>72</v>
      </c>
      <c r="AA75" s="96">
        <v>196</v>
      </c>
      <c r="AB75" s="47">
        <v>9787</v>
      </c>
      <c r="AC75" s="17">
        <v>189735</v>
      </c>
      <c r="AD75" s="49">
        <f t="shared" si="24"/>
        <v>19.386430979871257</v>
      </c>
      <c r="AE75" s="49"/>
      <c r="AF75" s="96">
        <v>72</v>
      </c>
      <c r="AG75" s="96">
        <v>197</v>
      </c>
      <c r="AH75" s="50">
        <v>9903</v>
      </c>
      <c r="AI75" s="21">
        <v>299605</v>
      </c>
      <c r="AJ75" s="51">
        <f t="shared" si="25"/>
        <v>30.253963445420581</v>
      </c>
      <c r="AK75" s="51"/>
      <c r="AL75" s="96">
        <v>59</v>
      </c>
      <c r="AM75" s="96">
        <v>155</v>
      </c>
      <c r="AN75" s="120">
        <f t="shared" si="19"/>
        <v>58087</v>
      </c>
      <c r="AO75" s="121">
        <f t="shared" si="20"/>
        <v>1084299</v>
      </c>
      <c r="AP75" s="32">
        <f t="shared" si="26"/>
        <v>18.666810129633138</v>
      </c>
      <c r="AQ75" s="32"/>
      <c r="AR75" s="96">
        <v>78</v>
      </c>
      <c r="AS75" s="96">
        <v>204</v>
      </c>
      <c r="AT75" s="54"/>
      <c r="AU75" s="54">
        <v>72</v>
      </c>
      <c r="AV75" s="30"/>
      <c r="AW75" s="30"/>
      <c r="AX75" s="30"/>
      <c r="AY75" s="30"/>
      <c r="AZ75" s="30"/>
      <c r="BA75" s="30"/>
      <c r="BB75" s="30"/>
      <c r="BC75" s="30"/>
      <c r="BD75" s="30"/>
      <c r="BE75" s="30"/>
    </row>
    <row r="76" spans="1:57" ht="15.75" customHeight="1" x14ac:dyDescent="0.2">
      <c r="A76" s="85">
        <v>5</v>
      </c>
      <c r="B76" s="15" t="s">
        <v>22</v>
      </c>
      <c r="C76" s="15" t="s">
        <v>629</v>
      </c>
      <c r="D76" s="72">
        <v>16457</v>
      </c>
      <c r="E76" s="18">
        <v>304693</v>
      </c>
      <c r="F76" s="32">
        <f t="shared" si="21"/>
        <v>18.514492313301332</v>
      </c>
      <c r="G76" s="32"/>
      <c r="H76" s="96">
        <v>70</v>
      </c>
      <c r="I76" s="96">
        <v>184</v>
      </c>
      <c r="J76" s="71">
        <v>17160</v>
      </c>
      <c r="K76" s="19">
        <v>296832</v>
      </c>
      <c r="L76" s="37">
        <f t="shared" si="18"/>
        <v>17.297902097902099</v>
      </c>
      <c r="M76" s="37"/>
      <c r="N76" s="96">
        <v>73</v>
      </c>
      <c r="O76" s="96">
        <v>196</v>
      </c>
      <c r="P76" s="71">
        <v>19662</v>
      </c>
      <c r="Q76" s="20">
        <v>254792</v>
      </c>
      <c r="R76" s="39">
        <f t="shared" si="22"/>
        <v>12.958600345844777</v>
      </c>
      <c r="S76" s="39"/>
      <c r="T76" s="96">
        <v>88</v>
      </c>
      <c r="U76" s="96">
        <v>221</v>
      </c>
      <c r="V76" s="42">
        <v>21156</v>
      </c>
      <c r="W76" s="151">
        <v>471564</v>
      </c>
      <c r="X76" s="44">
        <f t="shared" si="23"/>
        <v>22.289846851956892</v>
      </c>
      <c r="Y76" s="44"/>
      <c r="Z76" s="96">
        <v>64</v>
      </c>
      <c r="AA76" s="96">
        <v>176</v>
      </c>
      <c r="AB76" s="47">
        <v>21395</v>
      </c>
      <c r="AC76" s="17">
        <v>408574</v>
      </c>
      <c r="AD76" s="49">
        <f t="shared" si="24"/>
        <v>19.096704837578873</v>
      </c>
      <c r="AE76" s="49"/>
      <c r="AF76" s="96">
        <v>73</v>
      </c>
      <c r="AG76" s="96">
        <v>199</v>
      </c>
      <c r="AH76" s="50">
        <v>21542</v>
      </c>
      <c r="AI76" s="21">
        <v>476716</v>
      </c>
      <c r="AJ76" s="51">
        <f t="shared" si="25"/>
        <v>22.129607278804198</v>
      </c>
      <c r="AK76" s="51"/>
      <c r="AL76" s="96">
        <v>67</v>
      </c>
      <c r="AM76" s="96">
        <v>184</v>
      </c>
      <c r="AN76" s="120">
        <f t="shared" si="19"/>
        <v>117372</v>
      </c>
      <c r="AO76" s="121">
        <f t="shared" si="20"/>
        <v>2213171</v>
      </c>
      <c r="AP76" s="32">
        <f t="shared" si="26"/>
        <v>18.856038918992606</v>
      </c>
      <c r="AQ76" s="32"/>
      <c r="AR76" s="96">
        <v>75</v>
      </c>
      <c r="AS76" s="96">
        <v>201</v>
      </c>
      <c r="AT76" s="54"/>
      <c r="AU76" s="54">
        <v>73</v>
      </c>
      <c r="AV76" s="30"/>
      <c r="AW76" s="30"/>
      <c r="AX76" s="30"/>
      <c r="AY76" s="30"/>
      <c r="AZ76" s="30"/>
      <c r="BA76" s="30"/>
      <c r="BB76" s="30"/>
      <c r="BC76" s="30"/>
      <c r="BD76" s="30"/>
      <c r="BE76" s="30"/>
    </row>
    <row r="77" spans="1:57" ht="15.75" customHeight="1" x14ac:dyDescent="0.2">
      <c r="A77" s="85">
        <v>4</v>
      </c>
      <c r="B77" s="15" t="s">
        <v>2727</v>
      </c>
      <c r="C77" s="15" t="s">
        <v>660</v>
      </c>
      <c r="D77" s="72">
        <v>33949</v>
      </c>
      <c r="E77" s="18">
        <v>923921</v>
      </c>
      <c r="F77" s="32">
        <f t="shared" si="21"/>
        <v>27.21496951309317</v>
      </c>
      <c r="G77" s="32"/>
      <c r="H77" s="96">
        <v>49</v>
      </c>
      <c r="I77" s="96">
        <v>143</v>
      </c>
      <c r="J77" s="71">
        <v>34100</v>
      </c>
      <c r="K77" s="19">
        <v>858714</v>
      </c>
      <c r="L77" s="37">
        <f t="shared" si="18"/>
        <v>25.182228739002934</v>
      </c>
      <c r="M77" s="37"/>
      <c r="N77" s="96">
        <v>54</v>
      </c>
      <c r="O77" s="96">
        <v>156</v>
      </c>
      <c r="P77" s="71">
        <v>34080</v>
      </c>
      <c r="Q77" s="20">
        <v>843888</v>
      </c>
      <c r="R77" s="39">
        <f t="shared" si="22"/>
        <v>24.761971830985914</v>
      </c>
      <c r="S77" s="39"/>
      <c r="T77" s="96">
        <v>57</v>
      </c>
      <c r="U77" s="96">
        <v>158</v>
      </c>
      <c r="V77" s="42">
        <v>34080</v>
      </c>
      <c r="W77" s="151">
        <v>709673</v>
      </c>
      <c r="X77" s="44">
        <f t="shared" si="23"/>
        <v>20.823738262910798</v>
      </c>
      <c r="Y77" s="44"/>
      <c r="Z77" s="96">
        <v>69</v>
      </c>
      <c r="AA77" s="96">
        <v>185</v>
      </c>
      <c r="AB77" s="47">
        <v>33882</v>
      </c>
      <c r="AC77" s="17">
        <v>630984</v>
      </c>
      <c r="AD77" s="49">
        <f t="shared" si="24"/>
        <v>18.622985656100585</v>
      </c>
      <c r="AE77" s="49"/>
      <c r="AF77" s="96">
        <v>74</v>
      </c>
      <c r="AG77" s="96">
        <v>203</v>
      </c>
      <c r="AH77" s="50">
        <v>33969</v>
      </c>
      <c r="AI77" s="21">
        <v>552223</v>
      </c>
      <c r="AJ77" s="51">
        <f t="shared" si="25"/>
        <v>16.256675203862343</v>
      </c>
      <c r="AK77" s="51"/>
      <c r="AL77" s="96">
        <v>81</v>
      </c>
      <c r="AM77" s="96">
        <v>218</v>
      </c>
      <c r="AN77" s="120">
        <f t="shared" si="19"/>
        <v>204060</v>
      </c>
      <c r="AO77" s="121">
        <f t="shared" si="20"/>
        <v>4519403</v>
      </c>
      <c r="AP77" s="32">
        <f t="shared" si="26"/>
        <v>22.147422326766637</v>
      </c>
      <c r="AQ77" s="32"/>
      <c r="AR77" s="96">
        <v>65</v>
      </c>
      <c r="AS77" s="96">
        <v>181</v>
      </c>
      <c r="AT77" s="54"/>
      <c r="AU77" s="54">
        <v>74</v>
      </c>
      <c r="AV77" s="30"/>
      <c r="AW77" s="30"/>
      <c r="AX77" s="30"/>
      <c r="AY77" s="30"/>
      <c r="AZ77" s="30"/>
      <c r="BA77" s="30"/>
      <c r="BB77" s="30"/>
      <c r="BC77" s="30"/>
      <c r="BD77" s="30"/>
      <c r="BE77" s="30"/>
    </row>
    <row r="78" spans="1:57" ht="15.75" customHeight="1" x14ac:dyDescent="0.2">
      <c r="A78" s="85">
        <v>15</v>
      </c>
      <c r="B78" s="80" t="s">
        <v>2721</v>
      </c>
      <c r="C78" s="79" t="s">
        <v>2474</v>
      </c>
      <c r="D78" s="77">
        <v>1979</v>
      </c>
      <c r="E78" s="76">
        <v>52151</v>
      </c>
      <c r="F78" s="97">
        <f t="shared" si="21"/>
        <v>26.352198079838303</v>
      </c>
      <c r="G78" s="97"/>
      <c r="H78" s="96">
        <v>53</v>
      </c>
      <c r="I78" s="96">
        <v>148</v>
      </c>
      <c r="J78" s="89">
        <v>2016</v>
      </c>
      <c r="K78" s="101">
        <v>48535</v>
      </c>
      <c r="L78" s="97">
        <f t="shared" si="18"/>
        <v>24.074900793650794</v>
      </c>
      <c r="M78" s="97"/>
      <c r="N78" s="96">
        <v>58</v>
      </c>
      <c r="O78" s="96">
        <v>160</v>
      </c>
      <c r="P78" s="89">
        <v>2075</v>
      </c>
      <c r="Q78" s="82">
        <v>64155</v>
      </c>
      <c r="R78" s="111">
        <f t="shared" si="22"/>
        <v>30.918072289156626</v>
      </c>
      <c r="S78" s="111"/>
      <c r="T78" s="96">
        <v>46</v>
      </c>
      <c r="U78" s="96">
        <v>130</v>
      </c>
      <c r="V78" s="91">
        <v>2147</v>
      </c>
      <c r="W78" s="153">
        <v>57980</v>
      </c>
      <c r="X78" s="78">
        <f t="shared" si="23"/>
        <v>27.005123428039123</v>
      </c>
      <c r="Y78" s="78"/>
      <c r="Z78" s="96">
        <v>56</v>
      </c>
      <c r="AA78" s="96">
        <v>158</v>
      </c>
      <c r="AB78" s="93">
        <v>2198</v>
      </c>
      <c r="AC78" s="83">
        <v>40640</v>
      </c>
      <c r="AD78" s="78">
        <f t="shared" si="24"/>
        <v>18.48953594176524</v>
      </c>
      <c r="AE78" s="78"/>
      <c r="AF78" s="96">
        <v>75</v>
      </c>
      <c r="AG78" s="96">
        <v>204</v>
      </c>
      <c r="AH78" s="89">
        <v>2429</v>
      </c>
      <c r="AI78" s="83">
        <v>17924</v>
      </c>
      <c r="AJ78" s="75">
        <f t="shared" si="25"/>
        <v>7.3791683820502261</v>
      </c>
      <c r="AK78" s="75"/>
      <c r="AL78" s="96">
        <v>104</v>
      </c>
      <c r="AM78" s="85">
        <v>263</v>
      </c>
      <c r="AN78" s="122">
        <f t="shared" si="19"/>
        <v>12844</v>
      </c>
      <c r="AO78" s="101">
        <f t="shared" si="20"/>
        <v>281385</v>
      </c>
      <c r="AP78" s="97">
        <f t="shared" si="26"/>
        <v>21.907894736842106</v>
      </c>
      <c r="AQ78" s="97"/>
      <c r="AR78" s="96">
        <v>66</v>
      </c>
      <c r="AS78" s="96">
        <v>183</v>
      </c>
      <c r="AT78" s="54"/>
      <c r="AU78" s="54">
        <v>75</v>
      </c>
      <c r="AV78" s="30"/>
      <c r="AW78" s="30"/>
      <c r="AX78" s="30"/>
      <c r="AY78" s="30"/>
      <c r="AZ78" s="30"/>
      <c r="BA78" s="30"/>
      <c r="BB78" s="30"/>
      <c r="BC78" s="30"/>
      <c r="BD78" s="30"/>
      <c r="BE78" s="30"/>
    </row>
    <row r="79" spans="1:57" ht="15.75" customHeight="1" x14ac:dyDescent="0.2">
      <c r="A79" s="85">
        <v>3</v>
      </c>
      <c r="B79" s="15" t="s">
        <v>2727</v>
      </c>
      <c r="C79" s="15" t="s">
        <v>556</v>
      </c>
      <c r="D79" s="72">
        <v>22215</v>
      </c>
      <c r="E79" s="18">
        <v>402608</v>
      </c>
      <c r="F79" s="32">
        <f t="shared" si="21"/>
        <v>18.123250056268287</v>
      </c>
      <c r="G79" s="32"/>
      <c r="H79" s="96">
        <v>75</v>
      </c>
      <c r="I79" s="96">
        <v>190</v>
      </c>
      <c r="J79" s="71">
        <v>22260</v>
      </c>
      <c r="K79" s="19">
        <v>419695</v>
      </c>
      <c r="L79" s="37">
        <f t="shared" si="18"/>
        <v>18.854222821203955</v>
      </c>
      <c r="M79" s="37"/>
      <c r="N79" s="96">
        <v>71</v>
      </c>
      <c r="O79" s="96">
        <v>190</v>
      </c>
      <c r="P79" s="71">
        <v>22332</v>
      </c>
      <c r="Q79" s="20">
        <v>428461</v>
      </c>
      <c r="R79" s="39">
        <f t="shared" si="22"/>
        <v>19.185966326347842</v>
      </c>
      <c r="S79" s="39"/>
      <c r="T79" s="96">
        <v>72</v>
      </c>
      <c r="U79" s="96">
        <v>191</v>
      </c>
      <c r="V79" s="42">
        <v>22333</v>
      </c>
      <c r="W79" s="151">
        <v>430740</v>
      </c>
      <c r="X79" s="44">
        <f t="shared" si="23"/>
        <v>19.287153539605068</v>
      </c>
      <c r="Y79" s="44"/>
      <c r="Z79" s="96">
        <v>73</v>
      </c>
      <c r="AA79" s="96">
        <v>197</v>
      </c>
      <c r="AB79" s="47">
        <v>22113</v>
      </c>
      <c r="AC79" s="17">
        <v>402861</v>
      </c>
      <c r="AD79" s="49">
        <f t="shared" si="24"/>
        <v>18.218287884954552</v>
      </c>
      <c r="AE79" s="49"/>
      <c r="AF79" s="96">
        <v>76</v>
      </c>
      <c r="AG79" s="96">
        <v>206</v>
      </c>
      <c r="AH79" s="50">
        <v>22325</v>
      </c>
      <c r="AI79" s="21">
        <v>408266</v>
      </c>
      <c r="AJ79" s="51">
        <f t="shared" si="25"/>
        <v>18.287390817469205</v>
      </c>
      <c r="AK79" s="51"/>
      <c r="AL79" s="96">
        <v>76</v>
      </c>
      <c r="AM79" s="96">
        <v>206</v>
      </c>
      <c r="AN79" s="120">
        <f t="shared" si="19"/>
        <v>133578</v>
      </c>
      <c r="AO79" s="121">
        <f t="shared" si="20"/>
        <v>2492631</v>
      </c>
      <c r="AP79" s="32">
        <f t="shared" si="26"/>
        <v>18.660490499932624</v>
      </c>
      <c r="AQ79" s="32"/>
      <c r="AR79" s="96">
        <v>79</v>
      </c>
      <c r="AS79" s="96">
        <v>205</v>
      </c>
      <c r="AT79" s="54"/>
      <c r="AU79" s="54">
        <v>76</v>
      </c>
      <c r="AV79" s="30"/>
      <c r="AW79" s="30"/>
      <c r="AX79" s="30"/>
      <c r="AY79" s="30"/>
      <c r="AZ79" s="30"/>
      <c r="BA79" s="30"/>
      <c r="BB79" s="30"/>
      <c r="BC79" s="30"/>
      <c r="BD79" s="30"/>
      <c r="BE79" s="30"/>
    </row>
    <row r="80" spans="1:57" ht="15.75" customHeight="1" x14ac:dyDescent="0.2">
      <c r="A80" s="85">
        <v>5</v>
      </c>
      <c r="B80" s="15" t="s">
        <v>2721</v>
      </c>
      <c r="C80" s="15" t="s">
        <v>384</v>
      </c>
      <c r="D80" s="72">
        <v>30150</v>
      </c>
      <c r="E80" s="18">
        <v>980674</v>
      </c>
      <c r="F80" s="32">
        <f t="shared" si="21"/>
        <v>32.526500829187398</v>
      </c>
      <c r="G80" s="32"/>
      <c r="H80" s="96">
        <v>41</v>
      </c>
      <c r="I80" s="96">
        <v>122</v>
      </c>
      <c r="J80" s="71">
        <v>30708</v>
      </c>
      <c r="K80" s="19">
        <v>620409</v>
      </c>
      <c r="L80" s="37">
        <f t="shared" si="18"/>
        <v>20.203497459945289</v>
      </c>
      <c r="M80" s="37"/>
      <c r="N80" s="96">
        <v>67</v>
      </c>
      <c r="O80" s="96">
        <v>181</v>
      </c>
      <c r="P80" s="71">
        <v>31053</v>
      </c>
      <c r="Q80" s="20">
        <v>620409</v>
      </c>
      <c r="R80" s="39">
        <f t="shared" si="22"/>
        <v>19.979035841947638</v>
      </c>
      <c r="S80" s="39"/>
      <c r="T80" s="96">
        <v>67</v>
      </c>
      <c r="U80" s="96">
        <v>185</v>
      </c>
      <c r="V80" s="42">
        <v>32193</v>
      </c>
      <c r="W80" s="151">
        <v>542206</v>
      </c>
      <c r="X80" s="44">
        <f t="shared" si="23"/>
        <v>16.842357034137855</v>
      </c>
      <c r="Y80" s="44"/>
      <c r="Z80" s="96">
        <v>79</v>
      </c>
      <c r="AA80" s="96">
        <v>207</v>
      </c>
      <c r="AB80" s="47">
        <v>33195</v>
      </c>
      <c r="AC80" s="17">
        <v>596075</v>
      </c>
      <c r="AD80" s="49">
        <f t="shared" si="24"/>
        <v>17.956770597981624</v>
      </c>
      <c r="AE80" s="49"/>
      <c r="AF80" s="96">
        <v>77</v>
      </c>
      <c r="AG80" s="96">
        <v>209</v>
      </c>
      <c r="AH80" s="50">
        <v>33139</v>
      </c>
      <c r="AI80" s="21">
        <v>549274</v>
      </c>
      <c r="AJ80" s="51">
        <f t="shared" si="25"/>
        <v>16.574851383566191</v>
      </c>
      <c r="AK80" s="51"/>
      <c r="AL80" s="96">
        <v>80</v>
      </c>
      <c r="AM80" s="96">
        <v>217</v>
      </c>
      <c r="AN80" s="120">
        <f t="shared" si="19"/>
        <v>190438</v>
      </c>
      <c r="AO80" s="121">
        <f t="shared" si="20"/>
        <v>3909047</v>
      </c>
      <c r="AP80" s="32">
        <f t="shared" si="26"/>
        <v>20.526612335773322</v>
      </c>
      <c r="AQ80" s="32"/>
      <c r="AR80" s="96">
        <v>70</v>
      </c>
      <c r="AS80" s="96">
        <v>192</v>
      </c>
      <c r="AT80" s="54"/>
      <c r="AU80" s="54">
        <v>77</v>
      </c>
      <c r="AV80" s="30"/>
      <c r="AW80" s="30"/>
      <c r="AX80" s="30"/>
      <c r="AY80" s="30"/>
      <c r="AZ80" s="30"/>
      <c r="BA80" s="30"/>
      <c r="BB80" s="30"/>
      <c r="BC80" s="30"/>
      <c r="BD80" s="30"/>
      <c r="BE80" s="30"/>
    </row>
    <row r="81" spans="1:57" ht="15.75" customHeight="1" x14ac:dyDescent="0.2">
      <c r="A81" s="85">
        <v>5</v>
      </c>
      <c r="B81" s="15" t="s">
        <v>2718</v>
      </c>
      <c r="C81" s="15" t="s">
        <v>331</v>
      </c>
      <c r="D81" s="72">
        <v>13110</v>
      </c>
      <c r="E81" s="18">
        <v>355974</v>
      </c>
      <c r="F81" s="32">
        <f t="shared" si="21"/>
        <v>27.152860411899315</v>
      </c>
      <c r="G81" s="32"/>
      <c r="H81" s="96">
        <v>50</v>
      </c>
      <c r="I81" s="96">
        <v>144</v>
      </c>
      <c r="J81" s="71">
        <v>13555</v>
      </c>
      <c r="K81" s="19">
        <v>225744</v>
      </c>
      <c r="L81" s="37">
        <f t="shared" si="18"/>
        <v>16.653928439690151</v>
      </c>
      <c r="M81" s="37"/>
      <c r="N81" s="96">
        <v>77</v>
      </c>
      <c r="O81" s="96">
        <v>200</v>
      </c>
      <c r="P81" s="71">
        <v>14034</v>
      </c>
      <c r="Q81" s="20">
        <v>268975</v>
      </c>
      <c r="R81" s="39">
        <f t="shared" si="22"/>
        <v>19.165954111443636</v>
      </c>
      <c r="S81" s="39"/>
      <c r="T81" s="96">
        <v>73</v>
      </c>
      <c r="U81" s="96">
        <v>192</v>
      </c>
      <c r="V81" s="42">
        <v>14508</v>
      </c>
      <c r="W81" s="151">
        <v>248495</v>
      </c>
      <c r="X81" s="44">
        <f t="shared" si="23"/>
        <v>17.128136200716845</v>
      </c>
      <c r="Y81" s="44"/>
      <c r="Z81" s="96">
        <v>76</v>
      </c>
      <c r="AA81" s="96">
        <v>204</v>
      </c>
      <c r="AB81" s="47">
        <v>15136</v>
      </c>
      <c r="AC81" s="17">
        <v>268904</v>
      </c>
      <c r="AD81" s="49">
        <f t="shared" si="24"/>
        <v>17.765856236786469</v>
      </c>
      <c r="AE81" s="49"/>
      <c r="AF81" s="96">
        <v>78</v>
      </c>
      <c r="AG81" s="96">
        <v>212</v>
      </c>
      <c r="AH81" s="50">
        <v>15005</v>
      </c>
      <c r="AI81" s="21">
        <v>229023</v>
      </c>
      <c r="AJ81" s="51">
        <f t="shared" si="25"/>
        <v>15.263112295901367</v>
      </c>
      <c r="AK81" s="51"/>
      <c r="AL81" s="96">
        <v>83</v>
      </c>
      <c r="AM81" s="96">
        <v>221</v>
      </c>
      <c r="AN81" s="120">
        <f t="shared" si="19"/>
        <v>85348</v>
      </c>
      <c r="AO81" s="121">
        <f t="shared" si="20"/>
        <v>1597115</v>
      </c>
      <c r="AP81" s="32">
        <f t="shared" si="26"/>
        <v>18.712975113652341</v>
      </c>
      <c r="AQ81" s="32"/>
      <c r="AR81" s="96">
        <v>76</v>
      </c>
      <c r="AS81" s="96">
        <v>202</v>
      </c>
      <c r="AT81" s="54"/>
      <c r="AU81" s="54">
        <v>78</v>
      </c>
      <c r="AV81" s="30"/>
      <c r="AW81" s="30"/>
      <c r="AX81" s="30"/>
      <c r="AY81" s="30"/>
      <c r="AZ81" s="30"/>
      <c r="BA81" s="30"/>
      <c r="BB81" s="30"/>
      <c r="BC81" s="30"/>
      <c r="BD81" s="30"/>
      <c r="BE81" s="30"/>
    </row>
    <row r="82" spans="1:57" ht="15.75" customHeight="1" x14ac:dyDescent="0.2">
      <c r="A82" s="85">
        <v>2</v>
      </c>
      <c r="B82" s="15" t="s">
        <v>57</v>
      </c>
      <c r="C82" s="15" t="s">
        <v>624</v>
      </c>
      <c r="D82" s="72">
        <v>66675</v>
      </c>
      <c r="E82" s="18">
        <v>1477188</v>
      </c>
      <c r="F82" s="32">
        <f t="shared" si="21"/>
        <v>22.155050618672664</v>
      </c>
      <c r="G82" s="32"/>
      <c r="H82" s="96">
        <v>62</v>
      </c>
      <c r="I82" s="96">
        <v>168</v>
      </c>
      <c r="J82" s="71">
        <v>67824</v>
      </c>
      <c r="K82" s="19">
        <v>1594372</v>
      </c>
      <c r="L82" s="37">
        <f t="shared" si="18"/>
        <v>23.507489974050483</v>
      </c>
      <c r="M82" s="37"/>
      <c r="N82" s="96">
        <v>59</v>
      </c>
      <c r="O82" s="96">
        <v>163</v>
      </c>
      <c r="P82" s="71">
        <v>70238</v>
      </c>
      <c r="Q82" s="20">
        <v>1348536</v>
      </c>
      <c r="R82" s="39">
        <f t="shared" si="22"/>
        <v>19.199521626470002</v>
      </c>
      <c r="S82" s="39"/>
      <c r="T82" s="96">
        <v>71</v>
      </c>
      <c r="U82" s="96">
        <v>190</v>
      </c>
      <c r="V82" s="42">
        <v>70682</v>
      </c>
      <c r="W82" s="151">
        <v>1328117</v>
      </c>
      <c r="X82" s="44">
        <f t="shared" si="23"/>
        <v>18.790031408279336</v>
      </c>
      <c r="Y82" s="44"/>
      <c r="Z82" s="96">
        <v>75</v>
      </c>
      <c r="AA82" s="96">
        <v>200</v>
      </c>
      <c r="AB82" s="47">
        <v>70455</v>
      </c>
      <c r="AC82" s="17">
        <v>1220757</v>
      </c>
      <c r="AD82" s="49">
        <f t="shared" si="24"/>
        <v>17.326761762827335</v>
      </c>
      <c r="AE82" s="49"/>
      <c r="AF82" s="96">
        <v>79</v>
      </c>
      <c r="AG82" s="96">
        <v>214</v>
      </c>
      <c r="AH82" s="50">
        <v>70676</v>
      </c>
      <c r="AI82" s="21">
        <v>1181595</v>
      </c>
      <c r="AJ82" s="51">
        <f t="shared" si="25"/>
        <v>16.718475861678645</v>
      </c>
      <c r="AK82" s="51"/>
      <c r="AL82" s="96">
        <v>79</v>
      </c>
      <c r="AM82" s="96">
        <v>216</v>
      </c>
      <c r="AN82" s="120">
        <f t="shared" si="19"/>
        <v>416550</v>
      </c>
      <c r="AO82" s="121">
        <f t="shared" si="20"/>
        <v>8150565</v>
      </c>
      <c r="AP82" s="32">
        <f t="shared" si="26"/>
        <v>19.566834713719842</v>
      </c>
      <c r="AQ82" s="32"/>
      <c r="AR82" s="96">
        <v>72</v>
      </c>
      <c r="AS82" s="96">
        <v>197</v>
      </c>
      <c r="AT82" s="54"/>
      <c r="AU82" s="54">
        <v>79</v>
      </c>
      <c r="AV82" s="30"/>
      <c r="AW82" s="30"/>
      <c r="AX82" s="30"/>
      <c r="AY82" s="30"/>
      <c r="AZ82" s="30"/>
      <c r="BA82" s="30"/>
      <c r="BB82" s="30"/>
      <c r="BC82" s="30"/>
      <c r="BD82" s="30"/>
      <c r="BE82" s="30"/>
    </row>
    <row r="83" spans="1:57" ht="15.75" customHeight="1" x14ac:dyDescent="0.2">
      <c r="A83" s="85">
        <v>7</v>
      </c>
      <c r="B83" s="15" t="s">
        <v>57</v>
      </c>
      <c r="C83" s="15" t="s">
        <v>708</v>
      </c>
      <c r="D83" s="72">
        <v>8012</v>
      </c>
      <c r="E83" s="18">
        <v>52425</v>
      </c>
      <c r="F83" s="32">
        <f t="shared" si="21"/>
        <v>6.543310034947579</v>
      </c>
      <c r="G83" s="32"/>
      <c r="H83" s="96">
        <v>102</v>
      </c>
      <c r="I83" s="85">
        <v>253</v>
      </c>
      <c r="J83" s="71">
        <v>8019</v>
      </c>
      <c r="K83" s="19">
        <v>71364</v>
      </c>
      <c r="L83" s="37">
        <f t="shared" ref="L83:L114" si="27">K83/J83</f>
        <v>8.8993640104751215</v>
      </c>
      <c r="M83" s="37"/>
      <c r="N83" s="96">
        <v>97</v>
      </c>
      <c r="O83" s="85">
        <v>247</v>
      </c>
      <c r="P83" s="71">
        <v>8012</v>
      </c>
      <c r="Q83" s="20">
        <v>91111</v>
      </c>
      <c r="R83" s="39">
        <f t="shared" si="22"/>
        <v>11.371817274088867</v>
      </c>
      <c r="S83" s="39"/>
      <c r="T83" s="96">
        <v>93</v>
      </c>
      <c r="U83" s="85">
        <v>231</v>
      </c>
      <c r="V83" s="42">
        <v>7855</v>
      </c>
      <c r="W83" s="151">
        <v>112110</v>
      </c>
      <c r="X83" s="44">
        <f t="shared" si="23"/>
        <v>14.272437937619351</v>
      </c>
      <c r="Y83" s="44"/>
      <c r="Z83" s="96">
        <v>85</v>
      </c>
      <c r="AA83" s="96">
        <v>222</v>
      </c>
      <c r="AB83" s="47">
        <f>5414+2962</f>
        <v>8376</v>
      </c>
      <c r="AC83" s="17">
        <v>143868</v>
      </c>
      <c r="AD83" s="49">
        <f t="shared" si="24"/>
        <v>17.176217765042981</v>
      </c>
      <c r="AE83" s="49"/>
      <c r="AF83" s="96">
        <v>80</v>
      </c>
      <c r="AG83" s="96">
        <v>215</v>
      </c>
      <c r="AH83" s="50">
        <f>5291+3070</f>
        <v>8361</v>
      </c>
      <c r="AI83" s="21">
        <v>276591</v>
      </c>
      <c r="AJ83" s="51">
        <f t="shared" si="25"/>
        <v>33.081090778615</v>
      </c>
      <c r="AK83" s="51"/>
      <c r="AL83" s="96">
        <v>53</v>
      </c>
      <c r="AM83" s="96">
        <v>144</v>
      </c>
      <c r="AN83" s="120">
        <f t="shared" ref="AN83:AN114" si="28">D83+J83+P83+V83+AB83+AH83</f>
        <v>48635</v>
      </c>
      <c r="AO83" s="121">
        <f t="shared" ref="AO83:AO114" si="29">E83+K83+Q83+W83+AC83+AI83</f>
        <v>747469</v>
      </c>
      <c r="AP83" s="32">
        <f t="shared" si="26"/>
        <v>15.368952400534594</v>
      </c>
      <c r="AQ83" s="32"/>
      <c r="AR83" s="96">
        <v>87</v>
      </c>
      <c r="AS83" s="96">
        <v>220</v>
      </c>
      <c r="AT83" s="54"/>
      <c r="AU83" s="54">
        <v>80</v>
      </c>
      <c r="AV83" s="30"/>
      <c r="AW83" s="30"/>
      <c r="AX83" s="30"/>
      <c r="AY83" s="30"/>
      <c r="AZ83" s="30"/>
      <c r="BA83" s="30"/>
      <c r="BB83" s="30"/>
      <c r="BC83" s="30"/>
      <c r="BD83" s="30"/>
      <c r="BE83" s="30"/>
    </row>
    <row r="84" spans="1:57" ht="15.75" customHeight="1" x14ac:dyDescent="0.2">
      <c r="A84" s="85">
        <v>3</v>
      </c>
      <c r="B84" s="15" t="s">
        <v>2718</v>
      </c>
      <c r="C84" s="15" t="s">
        <v>158</v>
      </c>
      <c r="D84" s="72">
        <v>18529</v>
      </c>
      <c r="E84" s="18">
        <v>72743</v>
      </c>
      <c r="F84" s="32">
        <f t="shared" si="21"/>
        <v>3.9258999406336015</v>
      </c>
      <c r="G84" s="32"/>
      <c r="H84" s="96">
        <v>110</v>
      </c>
      <c r="I84" s="85">
        <v>267</v>
      </c>
      <c r="J84" s="71">
        <v>18698</v>
      </c>
      <c r="K84" s="19">
        <v>68402</v>
      </c>
      <c r="L84" s="37">
        <f t="shared" si="27"/>
        <v>3.6582522194887153</v>
      </c>
      <c r="M84" s="37"/>
      <c r="N84" s="96">
        <v>108</v>
      </c>
      <c r="O84" s="85">
        <v>272</v>
      </c>
      <c r="P84" s="71">
        <v>18698</v>
      </c>
      <c r="Q84" s="20">
        <v>292223</v>
      </c>
      <c r="R84" s="39">
        <f t="shared" si="22"/>
        <v>15.62856990052412</v>
      </c>
      <c r="S84" s="39"/>
      <c r="T84" s="96">
        <v>80</v>
      </c>
      <c r="U84" s="96">
        <v>208</v>
      </c>
      <c r="V84" s="42">
        <v>18600</v>
      </c>
      <c r="W84" s="151">
        <v>216410</v>
      </c>
      <c r="X84" s="44">
        <f t="shared" si="23"/>
        <v>11.63494623655914</v>
      </c>
      <c r="Y84" s="44"/>
      <c r="Z84" s="96">
        <v>92</v>
      </c>
      <c r="AA84" s="85">
        <v>233</v>
      </c>
      <c r="AB84" s="47">
        <v>18261</v>
      </c>
      <c r="AC84" s="17">
        <v>302815</v>
      </c>
      <c r="AD84" s="49">
        <f t="shared" si="24"/>
        <v>16.582607743278025</v>
      </c>
      <c r="AE84" s="49"/>
      <c r="AF84" s="96">
        <v>81</v>
      </c>
      <c r="AG84" s="96">
        <v>216</v>
      </c>
      <c r="AH84" s="50">
        <v>18288</v>
      </c>
      <c r="AI84" s="21">
        <v>207351</v>
      </c>
      <c r="AJ84" s="51">
        <f t="shared" si="25"/>
        <v>11.338090551181102</v>
      </c>
      <c r="AK84" s="51"/>
      <c r="AL84" s="96">
        <v>93</v>
      </c>
      <c r="AM84" s="85">
        <v>242</v>
      </c>
      <c r="AN84" s="120">
        <f t="shared" si="28"/>
        <v>111074</v>
      </c>
      <c r="AO84" s="121">
        <f t="shared" si="29"/>
        <v>1159944</v>
      </c>
      <c r="AP84" s="32">
        <f t="shared" si="26"/>
        <v>10.442983956641518</v>
      </c>
      <c r="AQ84" s="32"/>
      <c r="AR84" s="96">
        <v>99</v>
      </c>
      <c r="AS84" s="85">
        <v>248</v>
      </c>
      <c r="AT84" s="54"/>
      <c r="AU84" s="54">
        <v>81</v>
      </c>
      <c r="AV84" s="30"/>
      <c r="AW84" s="30"/>
      <c r="AX84" s="30"/>
      <c r="AY84" s="30"/>
      <c r="AZ84" s="30"/>
      <c r="BA84" s="30"/>
      <c r="BB84" s="30"/>
      <c r="BC84" s="30"/>
      <c r="BD84" s="30"/>
      <c r="BE84" s="30"/>
    </row>
    <row r="85" spans="1:57" ht="15.75" customHeight="1" x14ac:dyDescent="0.2">
      <c r="A85" s="85">
        <v>5</v>
      </c>
      <c r="B85" s="15" t="s">
        <v>57</v>
      </c>
      <c r="C85" s="15" t="s">
        <v>122</v>
      </c>
      <c r="D85" s="72">
        <v>22482</v>
      </c>
      <c r="E85" s="18">
        <v>488224</v>
      </c>
      <c r="F85" s="32">
        <f t="shared" si="21"/>
        <v>21.716217418379149</v>
      </c>
      <c r="G85" s="32"/>
      <c r="H85" s="96">
        <v>63</v>
      </c>
      <c r="I85" s="96">
        <v>170</v>
      </c>
      <c r="J85" s="71">
        <v>22620</v>
      </c>
      <c r="K85" s="19">
        <v>438879</v>
      </c>
      <c r="L85" s="37">
        <f t="shared" si="27"/>
        <v>19.402254641909813</v>
      </c>
      <c r="M85" s="37"/>
      <c r="N85" s="96">
        <v>69</v>
      </c>
      <c r="O85" s="96">
        <v>186</v>
      </c>
      <c r="P85" s="71">
        <v>22925</v>
      </c>
      <c r="Q85" s="20">
        <v>387609</v>
      </c>
      <c r="R85" s="39">
        <f t="shared" si="22"/>
        <v>16.907699018538715</v>
      </c>
      <c r="S85" s="39"/>
      <c r="T85" s="96">
        <v>78</v>
      </c>
      <c r="U85" s="96">
        <v>199</v>
      </c>
      <c r="V85" s="42">
        <v>23659</v>
      </c>
      <c r="W85" s="151">
        <v>390996</v>
      </c>
      <c r="X85" s="44">
        <f t="shared" si="23"/>
        <v>16.526311340293333</v>
      </c>
      <c r="Y85" s="44"/>
      <c r="Z85" s="96">
        <v>82</v>
      </c>
      <c r="AA85" s="96">
        <v>212</v>
      </c>
      <c r="AB85" s="47">
        <v>24071</v>
      </c>
      <c r="AC85" s="17">
        <v>380396</v>
      </c>
      <c r="AD85" s="49">
        <f t="shared" si="24"/>
        <v>15.803082547463752</v>
      </c>
      <c r="AE85" s="49"/>
      <c r="AF85" s="96">
        <v>82</v>
      </c>
      <c r="AG85" s="96">
        <v>218</v>
      </c>
      <c r="AH85" s="50">
        <v>23860</v>
      </c>
      <c r="AI85" s="21">
        <v>331839</v>
      </c>
      <c r="AJ85" s="51">
        <f t="shared" si="25"/>
        <v>13.907753562447612</v>
      </c>
      <c r="AK85" s="51"/>
      <c r="AL85" s="96">
        <v>87</v>
      </c>
      <c r="AM85" s="85">
        <v>228</v>
      </c>
      <c r="AN85" s="120">
        <f t="shared" si="28"/>
        <v>139617</v>
      </c>
      <c r="AO85" s="121">
        <f t="shared" si="29"/>
        <v>2417943</v>
      </c>
      <c r="AP85" s="32">
        <f t="shared" si="26"/>
        <v>17.318399621822557</v>
      </c>
      <c r="AQ85" s="32"/>
      <c r="AR85" s="96">
        <v>82</v>
      </c>
      <c r="AS85" s="96">
        <v>211</v>
      </c>
      <c r="AT85" s="54"/>
      <c r="AU85" s="54">
        <v>82</v>
      </c>
      <c r="AV85" s="30"/>
      <c r="AW85" s="30"/>
      <c r="AX85" s="30"/>
      <c r="AY85" s="30"/>
      <c r="AZ85" s="30"/>
      <c r="BA85" s="30"/>
      <c r="BB85" s="30"/>
      <c r="BC85" s="30"/>
      <c r="BD85" s="30"/>
      <c r="BE85" s="30"/>
    </row>
    <row r="86" spans="1:57" ht="15.75" customHeight="1" x14ac:dyDescent="0.2">
      <c r="A86" s="85">
        <v>15</v>
      </c>
      <c r="B86" s="80" t="s">
        <v>22</v>
      </c>
      <c r="C86" s="79" t="s">
        <v>2499</v>
      </c>
      <c r="D86" s="77">
        <v>3240</v>
      </c>
      <c r="E86" s="76">
        <v>8292</v>
      </c>
      <c r="F86" s="97">
        <f t="shared" si="21"/>
        <v>2.5592592592592593</v>
      </c>
      <c r="G86" s="97"/>
      <c r="H86" s="96">
        <v>112</v>
      </c>
      <c r="I86" s="85">
        <v>279</v>
      </c>
      <c r="J86" s="89">
        <v>3330</v>
      </c>
      <c r="K86" s="101">
        <v>6922</v>
      </c>
      <c r="L86" s="97">
        <f t="shared" si="27"/>
        <v>2.0786786786786786</v>
      </c>
      <c r="M86" s="97"/>
      <c r="N86" s="96">
        <v>112</v>
      </c>
      <c r="O86" s="85">
        <v>285</v>
      </c>
      <c r="P86" s="89">
        <v>3439</v>
      </c>
      <c r="Q86" s="82">
        <v>36381</v>
      </c>
      <c r="R86" s="111">
        <f t="shared" si="22"/>
        <v>10.578947368421053</v>
      </c>
      <c r="S86" s="111"/>
      <c r="T86" s="96">
        <v>94</v>
      </c>
      <c r="U86" s="85">
        <v>236</v>
      </c>
      <c r="V86" s="91">
        <v>3500</v>
      </c>
      <c r="W86" s="153">
        <v>34943</v>
      </c>
      <c r="X86" s="78">
        <f t="shared" si="23"/>
        <v>9.9837142857142851</v>
      </c>
      <c r="Y86" s="78"/>
      <c r="Z86" s="96">
        <v>98</v>
      </c>
      <c r="AA86" s="85">
        <v>244</v>
      </c>
      <c r="AB86" s="98">
        <v>3557</v>
      </c>
      <c r="AC86" s="83">
        <v>54374</v>
      </c>
      <c r="AD86" s="78">
        <f t="shared" si="24"/>
        <v>15.286477368569019</v>
      </c>
      <c r="AE86" s="78"/>
      <c r="AF86" s="96">
        <v>83</v>
      </c>
      <c r="AG86" s="96">
        <v>220</v>
      </c>
      <c r="AH86" s="89">
        <v>3491</v>
      </c>
      <c r="AI86" s="83">
        <v>65875</v>
      </c>
      <c r="AJ86" s="75">
        <f t="shared" si="25"/>
        <v>18.869951303351474</v>
      </c>
      <c r="AK86" s="75"/>
      <c r="AL86" s="96">
        <v>74</v>
      </c>
      <c r="AM86" s="96">
        <v>202</v>
      </c>
      <c r="AN86" s="122">
        <f t="shared" si="28"/>
        <v>20557</v>
      </c>
      <c r="AO86" s="101">
        <f t="shared" si="29"/>
        <v>206787</v>
      </c>
      <c r="AP86" s="97">
        <f t="shared" si="26"/>
        <v>10.059201245317897</v>
      </c>
      <c r="AQ86" s="97"/>
      <c r="AR86" s="96">
        <v>100</v>
      </c>
      <c r="AS86" s="85">
        <v>251</v>
      </c>
      <c r="AT86" s="54"/>
      <c r="AU86" s="54">
        <v>83</v>
      </c>
      <c r="AV86" s="30"/>
      <c r="AW86" s="30"/>
      <c r="AX86" s="30"/>
      <c r="AY86" s="30"/>
      <c r="AZ86" s="30"/>
      <c r="BA86" s="30"/>
      <c r="BB86" s="30"/>
      <c r="BC86" s="30"/>
      <c r="BD86" s="30"/>
      <c r="BE86" s="30"/>
    </row>
    <row r="87" spans="1:57" s="80" customFormat="1" ht="15.75" customHeight="1" x14ac:dyDescent="0.15">
      <c r="A87" s="85">
        <v>6</v>
      </c>
      <c r="B87" s="15" t="s">
        <v>2692</v>
      </c>
      <c r="C87" s="15" t="s">
        <v>428</v>
      </c>
      <c r="D87" s="72">
        <v>7036</v>
      </c>
      <c r="E87" s="18">
        <v>75739</v>
      </c>
      <c r="F87" s="32">
        <f t="shared" si="21"/>
        <v>10.764496873223422</v>
      </c>
      <c r="G87" s="32"/>
      <c r="H87" s="96">
        <v>91</v>
      </c>
      <c r="I87" s="85">
        <v>229</v>
      </c>
      <c r="J87" s="71">
        <v>7387</v>
      </c>
      <c r="K87" s="19">
        <v>178445</v>
      </c>
      <c r="L87" s="37">
        <f t="shared" si="27"/>
        <v>24.156626506024097</v>
      </c>
      <c r="M87" s="37"/>
      <c r="N87" s="96">
        <v>57</v>
      </c>
      <c r="O87" s="96">
        <v>159</v>
      </c>
      <c r="P87" s="71">
        <v>7666</v>
      </c>
      <c r="Q87" s="20">
        <v>150612</v>
      </c>
      <c r="R87" s="39">
        <f t="shared" si="22"/>
        <v>19.646751891468824</v>
      </c>
      <c r="S87" s="39"/>
      <c r="T87" s="96">
        <v>69</v>
      </c>
      <c r="U87" s="96">
        <v>188</v>
      </c>
      <c r="V87" s="42">
        <v>7790</v>
      </c>
      <c r="W87" s="151">
        <v>103128</v>
      </c>
      <c r="X87" s="44">
        <f t="shared" si="23"/>
        <v>13.238510911424903</v>
      </c>
      <c r="Y87" s="44"/>
      <c r="Z87" s="96">
        <v>86</v>
      </c>
      <c r="AA87" s="96">
        <v>223</v>
      </c>
      <c r="AB87" s="47">
        <v>7966</v>
      </c>
      <c r="AC87" s="17">
        <v>119031</v>
      </c>
      <c r="AD87" s="49">
        <f t="shared" si="24"/>
        <v>14.942380115490836</v>
      </c>
      <c r="AE87" s="49"/>
      <c r="AF87" s="96">
        <v>84</v>
      </c>
      <c r="AG87" s="96">
        <v>222</v>
      </c>
      <c r="AH87" s="50">
        <v>7695</v>
      </c>
      <c r="AI87" s="21">
        <v>113248</v>
      </c>
      <c r="AJ87" s="51">
        <f t="shared" si="25"/>
        <v>14.717089018843405</v>
      </c>
      <c r="AK87" s="51"/>
      <c r="AL87" s="96">
        <v>85</v>
      </c>
      <c r="AM87" s="96">
        <v>224</v>
      </c>
      <c r="AN87" s="120">
        <f t="shared" si="28"/>
        <v>45540</v>
      </c>
      <c r="AO87" s="121">
        <f t="shared" si="29"/>
        <v>740203</v>
      </c>
      <c r="AP87" s="32">
        <f t="shared" si="26"/>
        <v>16.25390865173474</v>
      </c>
      <c r="AQ87" s="32"/>
      <c r="AR87" s="96">
        <v>85</v>
      </c>
      <c r="AS87" s="96">
        <v>217</v>
      </c>
      <c r="AT87" s="54"/>
      <c r="AU87" s="54">
        <v>84</v>
      </c>
    </row>
    <row r="88" spans="1:57" ht="15.75" customHeight="1" x14ac:dyDescent="0.2">
      <c r="A88" s="85">
        <v>2</v>
      </c>
      <c r="B88" s="15" t="s">
        <v>57</v>
      </c>
      <c r="C88" s="15" t="s">
        <v>527</v>
      </c>
      <c r="D88" s="72">
        <v>51420</v>
      </c>
      <c r="E88" s="18">
        <v>1449721</v>
      </c>
      <c r="F88" s="32">
        <f t="shared" si="21"/>
        <v>28.193718397510697</v>
      </c>
      <c r="G88" s="32"/>
      <c r="H88" s="96">
        <v>47</v>
      </c>
      <c r="I88" s="96">
        <v>140</v>
      </c>
      <c r="J88" s="71">
        <v>51440</v>
      </c>
      <c r="K88" s="19">
        <v>1288359</v>
      </c>
      <c r="L88" s="37">
        <f t="shared" si="27"/>
        <v>25.045859253499223</v>
      </c>
      <c r="M88" s="37"/>
      <c r="N88" s="96">
        <v>55</v>
      </c>
      <c r="O88" s="96">
        <v>157</v>
      </c>
      <c r="P88" s="71">
        <v>51658</v>
      </c>
      <c r="Q88" s="20">
        <v>1000202</v>
      </c>
      <c r="R88" s="39">
        <f t="shared" si="22"/>
        <v>19.361996205815171</v>
      </c>
      <c r="S88" s="39"/>
      <c r="T88" s="96">
        <v>70</v>
      </c>
      <c r="U88" s="96">
        <v>189</v>
      </c>
      <c r="V88" s="42">
        <v>51480</v>
      </c>
      <c r="W88" s="151">
        <v>857494</v>
      </c>
      <c r="X88" s="44">
        <f t="shared" si="23"/>
        <v>16.656837606837605</v>
      </c>
      <c r="Y88" s="44"/>
      <c r="Z88" s="96">
        <v>81</v>
      </c>
      <c r="AA88" s="96">
        <v>210</v>
      </c>
      <c r="AB88" s="47">
        <v>51657</v>
      </c>
      <c r="AC88" s="17">
        <v>770256</v>
      </c>
      <c r="AD88" s="49">
        <f t="shared" si="24"/>
        <v>14.91097043963064</v>
      </c>
      <c r="AE88" s="49"/>
      <c r="AF88" s="96">
        <v>85</v>
      </c>
      <c r="AG88" s="96">
        <v>223</v>
      </c>
      <c r="AH88" s="50">
        <v>51519</v>
      </c>
      <c r="AI88" s="21">
        <v>596060</v>
      </c>
      <c r="AJ88" s="51">
        <f t="shared" si="25"/>
        <v>11.56971214503387</v>
      </c>
      <c r="AK88" s="51"/>
      <c r="AL88" s="96">
        <v>92</v>
      </c>
      <c r="AM88" s="85">
        <v>240</v>
      </c>
      <c r="AN88" s="120">
        <f t="shared" si="28"/>
        <v>309174</v>
      </c>
      <c r="AO88" s="121">
        <f t="shared" si="29"/>
        <v>5962092</v>
      </c>
      <c r="AP88" s="32">
        <f t="shared" si="26"/>
        <v>19.283937200411419</v>
      </c>
      <c r="AQ88" s="32"/>
      <c r="AR88" s="96">
        <v>73</v>
      </c>
      <c r="AS88" s="96">
        <v>199</v>
      </c>
      <c r="AT88" s="54"/>
      <c r="AU88" s="54">
        <v>85</v>
      </c>
      <c r="AV88" s="30"/>
      <c r="AW88" s="30"/>
      <c r="AX88" s="30"/>
      <c r="AY88" s="30"/>
      <c r="AZ88" s="30"/>
      <c r="BA88" s="30"/>
      <c r="BB88" s="30"/>
      <c r="BC88" s="30"/>
      <c r="BD88" s="30"/>
      <c r="BE88" s="30"/>
    </row>
    <row r="89" spans="1:57" ht="15.75" customHeight="1" x14ac:dyDescent="0.2">
      <c r="A89" s="85">
        <v>4</v>
      </c>
      <c r="B89" s="15" t="s">
        <v>57</v>
      </c>
      <c r="C89" s="15" t="s">
        <v>811</v>
      </c>
      <c r="D89" s="72">
        <v>4106</v>
      </c>
      <c r="E89" s="18">
        <v>95523</v>
      </c>
      <c r="F89" s="32">
        <f t="shared" si="21"/>
        <v>23.264247442766681</v>
      </c>
      <c r="G89" s="32"/>
      <c r="H89" s="96">
        <v>59</v>
      </c>
      <c r="I89" s="96">
        <v>160</v>
      </c>
      <c r="J89" s="71">
        <v>4119</v>
      </c>
      <c r="K89" s="19">
        <v>79087</v>
      </c>
      <c r="L89" s="37">
        <f t="shared" si="27"/>
        <v>19.200534110220929</v>
      </c>
      <c r="M89" s="37"/>
      <c r="N89" s="96">
        <v>70</v>
      </c>
      <c r="O89" s="96">
        <v>188</v>
      </c>
      <c r="P89" s="71">
        <v>4122</v>
      </c>
      <c r="Q89" s="20">
        <v>57369</v>
      </c>
      <c r="R89" s="39">
        <f t="shared" si="22"/>
        <v>13.917758369723435</v>
      </c>
      <c r="S89" s="39"/>
      <c r="T89" s="96">
        <v>86</v>
      </c>
      <c r="U89" s="96">
        <v>218</v>
      </c>
      <c r="V89" s="42">
        <v>4070</v>
      </c>
      <c r="W89" s="151">
        <v>52714</v>
      </c>
      <c r="X89" s="44">
        <f t="shared" si="23"/>
        <v>12.951842751842753</v>
      </c>
      <c r="Y89" s="44"/>
      <c r="Z89" s="96">
        <v>87</v>
      </c>
      <c r="AA89" s="96">
        <v>225</v>
      </c>
      <c r="AB89" s="47">
        <v>3973</v>
      </c>
      <c r="AC89" s="17">
        <v>57871</v>
      </c>
      <c r="AD89" s="49">
        <f t="shared" si="24"/>
        <v>14.566070979108986</v>
      </c>
      <c r="AE89" s="49"/>
      <c r="AF89" s="96">
        <v>86</v>
      </c>
      <c r="AG89" s="96">
        <v>224</v>
      </c>
      <c r="AH89" s="50">
        <v>4059</v>
      </c>
      <c r="AI89" s="21">
        <v>56806</v>
      </c>
      <c r="AJ89" s="51">
        <f t="shared" si="25"/>
        <v>13.995072677999508</v>
      </c>
      <c r="AK89" s="51"/>
      <c r="AL89" s="96">
        <v>86</v>
      </c>
      <c r="AM89" s="96">
        <v>226</v>
      </c>
      <c r="AN89" s="120">
        <f t="shared" si="28"/>
        <v>24449</v>
      </c>
      <c r="AO89" s="121">
        <f t="shared" si="29"/>
        <v>399370</v>
      </c>
      <c r="AP89" s="32">
        <f t="shared" si="26"/>
        <v>16.33481942001718</v>
      </c>
      <c r="AQ89" s="32"/>
      <c r="AR89" s="96">
        <v>84</v>
      </c>
      <c r="AS89" s="96">
        <v>216</v>
      </c>
      <c r="AT89" s="54"/>
      <c r="AU89" s="54">
        <v>86</v>
      </c>
      <c r="AV89" s="30"/>
      <c r="AW89" s="30"/>
      <c r="AX89" s="30"/>
      <c r="AY89" s="30"/>
      <c r="AZ89" s="30"/>
      <c r="BA89" s="30"/>
      <c r="BB89" s="30"/>
      <c r="BC89" s="30"/>
      <c r="BD89" s="30"/>
      <c r="BE89" s="30"/>
    </row>
    <row r="90" spans="1:57" ht="15.75" customHeight="1" x14ac:dyDescent="0.2">
      <c r="A90" s="85">
        <v>3</v>
      </c>
      <c r="B90" s="15" t="s">
        <v>57</v>
      </c>
      <c r="C90" s="15" t="s">
        <v>558</v>
      </c>
      <c r="D90" s="72">
        <v>20910</v>
      </c>
      <c r="E90" s="18">
        <v>491482</v>
      </c>
      <c r="F90" s="32">
        <f t="shared" si="21"/>
        <v>23.504638928742228</v>
      </c>
      <c r="G90" s="32"/>
      <c r="H90" s="96">
        <v>58</v>
      </c>
      <c r="I90" s="96">
        <v>159</v>
      </c>
      <c r="J90" s="71">
        <v>20910</v>
      </c>
      <c r="K90" s="19">
        <v>428462</v>
      </c>
      <c r="L90" s="37">
        <f t="shared" si="27"/>
        <v>20.490769966523196</v>
      </c>
      <c r="M90" s="37"/>
      <c r="N90" s="96">
        <v>66</v>
      </c>
      <c r="O90" s="96">
        <v>179</v>
      </c>
      <c r="P90" s="71">
        <v>20910</v>
      </c>
      <c r="Q90" s="20">
        <v>355569</v>
      </c>
      <c r="R90" s="39">
        <f t="shared" si="22"/>
        <v>17.004734576757532</v>
      </c>
      <c r="S90" s="39"/>
      <c r="T90" s="96">
        <v>77</v>
      </c>
      <c r="U90" s="96">
        <v>197</v>
      </c>
      <c r="V90" s="42">
        <v>20748</v>
      </c>
      <c r="W90" s="151">
        <v>350232</v>
      </c>
      <c r="X90" s="44">
        <f t="shared" si="23"/>
        <v>16.880277617119724</v>
      </c>
      <c r="Y90" s="44"/>
      <c r="Z90" s="96">
        <v>78</v>
      </c>
      <c r="AA90" s="96">
        <v>206</v>
      </c>
      <c r="AB90" s="47">
        <v>20747</v>
      </c>
      <c r="AC90" s="17">
        <v>299872</v>
      </c>
      <c r="AD90" s="49">
        <f t="shared" si="24"/>
        <v>14.453752349737311</v>
      </c>
      <c r="AE90" s="49"/>
      <c r="AF90" s="96">
        <v>87</v>
      </c>
      <c r="AG90" s="96">
        <v>225</v>
      </c>
      <c r="AH90" s="50">
        <v>20904</v>
      </c>
      <c r="AI90" s="21">
        <v>314564</v>
      </c>
      <c r="AJ90" s="51">
        <f t="shared" si="25"/>
        <v>15.048029085342518</v>
      </c>
      <c r="AK90" s="51"/>
      <c r="AL90" s="96">
        <v>84</v>
      </c>
      <c r="AM90" s="96">
        <v>223</v>
      </c>
      <c r="AN90" s="120">
        <f t="shared" si="28"/>
        <v>125129</v>
      </c>
      <c r="AO90" s="121">
        <f t="shared" si="29"/>
        <v>2240181</v>
      </c>
      <c r="AP90" s="32">
        <f t="shared" si="26"/>
        <v>17.902972132758993</v>
      </c>
      <c r="AQ90" s="32"/>
      <c r="AR90" s="96">
        <v>81</v>
      </c>
      <c r="AS90" s="96">
        <v>209</v>
      </c>
      <c r="AT90" s="54"/>
      <c r="AU90" s="54">
        <v>87</v>
      </c>
      <c r="AV90" s="30"/>
      <c r="AW90" s="30"/>
      <c r="AX90" s="30"/>
      <c r="AY90" s="30"/>
      <c r="AZ90" s="30"/>
      <c r="BA90" s="30"/>
      <c r="BB90" s="30"/>
      <c r="BC90" s="30"/>
      <c r="BD90" s="30"/>
      <c r="BE90" s="30"/>
    </row>
    <row r="91" spans="1:57" ht="15.75" customHeight="1" x14ac:dyDescent="0.2">
      <c r="A91" s="85">
        <v>5</v>
      </c>
      <c r="B91" s="15" t="s">
        <v>2721</v>
      </c>
      <c r="C91" s="15" t="s">
        <v>438</v>
      </c>
      <c r="D91" s="72">
        <v>44751</v>
      </c>
      <c r="E91" s="18">
        <v>1131825</v>
      </c>
      <c r="F91" s="32">
        <f t="shared" si="21"/>
        <v>25.291613595226924</v>
      </c>
      <c r="G91" s="32"/>
      <c r="H91" s="96">
        <v>55</v>
      </c>
      <c r="I91" s="96">
        <v>155</v>
      </c>
      <c r="J91" s="71">
        <v>46285</v>
      </c>
      <c r="K91" s="19">
        <v>1063545</v>
      </c>
      <c r="L91" s="37">
        <f t="shared" si="27"/>
        <v>22.978178675596844</v>
      </c>
      <c r="M91" s="37"/>
      <c r="N91" s="96">
        <v>61</v>
      </c>
      <c r="O91" s="96">
        <v>166</v>
      </c>
      <c r="P91" s="71">
        <v>47523</v>
      </c>
      <c r="Q91" s="20">
        <v>962519</v>
      </c>
      <c r="R91" s="39">
        <f t="shared" si="22"/>
        <v>20.25375081539465</v>
      </c>
      <c r="S91" s="39"/>
      <c r="T91" s="96">
        <v>66</v>
      </c>
      <c r="U91" s="96">
        <v>184</v>
      </c>
      <c r="V91" s="42">
        <v>49097</v>
      </c>
      <c r="W91" s="151">
        <v>839585</v>
      </c>
      <c r="X91" s="44">
        <f t="shared" si="23"/>
        <v>17.100535674277452</v>
      </c>
      <c r="Y91" s="44"/>
      <c r="Z91" s="96">
        <v>77</v>
      </c>
      <c r="AA91" s="96">
        <v>205</v>
      </c>
      <c r="AB91" s="47">
        <v>51722</v>
      </c>
      <c r="AC91" s="17">
        <v>731489</v>
      </c>
      <c r="AD91" s="49">
        <f t="shared" si="24"/>
        <v>14.142705231816249</v>
      </c>
      <c r="AE91" s="49"/>
      <c r="AF91" s="96">
        <v>88</v>
      </c>
      <c r="AG91" s="96">
        <v>226</v>
      </c>
      <c r="AH91" s="50">
        <v>52323</v>
      </c>
      <c r="AI91" s="21">
        <v>713485</v>
      </c>
      <c r="AJ91" s="51">
        <f t="shared" si="25"/>
        <v>13.636163828526652</v>
      </c>
      <c r="AK91" s="51"/>
      <c r="AL91" s="96">
        <v>88</v>
      </c>
      <c r="AM91" s="85">
        <v>230</v>
      </c>
      <c r="AN91" s="120">
        <f t="shared" si="28"/>
        <v>291701</v>
      </c>
      <c r="AO91" s="121">
        <f t="shared" si="29"/>
        <v>5442448</v>
      </c>
      <c r="AP91" s="32">
        <f t="shared" si="26"/>
        <v>18.657625445233304</v>
      </c>
      <c r="AQ91" s="32"/>
      <c r="AR91" s="96">
        <v>80</v>
      </c>
      <c r="AS91" s="96">
        <v>206</v>
      </c>
      <c r="AT91" s="54"/>
      <c r="AU91" s="54">
        <v>88</v>
      </c>
      <c r="AV91" s="30"/>
      <c r="AW91" s="30"/>
      <c r="AX91" s="30"/>
      <c r="AY91" s="30"/>
      <c r="AZ91" s="30"/>
      <c r="BA91" s="30"/>
      <c r="BB91" s="30"/>
      <c r="BC91" s="30"/>
      <c r="BD91" s="30"/>
      <c r="BE91" s="30"/>
    </row>
    <row r="92" spans="1:57" s="80" customFormat="1" ht="15.75" customHeight="1" x14ac:dyDescent="0.15">
      <c r="A92" s="85">
        <v>4</v>
      </c>
      <c r="B92" s="15" t="s">
        <v>2718</v>
      </c>
      <c r="C92" s="15" t="s">
        <v>282</v>
      </c>
      <c r="D92" s="72">
        <v>27469</v>
      </c>
      <c r="E92" s="18">
        <v>498854</v>
      </c>
      <c r="F92" s="32">
        <f t="shared" si="21"/>
        <v>18.160617423277149</v>
      </c>
      <c r="G92" s="32"/>
      <c r="H92" s="96">
        <v>74</v>
      </c>
      <c r="I92" s="96">
        <v>189</v>
      </c>
      <c r="J92" s="71">
        <v>27460</v>
      </c>
      <c r="K92" s="19">
        <v>456041</v>
      </c>
      <c r="L92" s="37">
        <f t="shared" si="27"/>
        <v>16.607465404224325</v>
      </c>
      <c r="M92" s="37"/>
      <c r="N92" s="96">
        <v>78</v>
      </c>
      <c r="O92" s="96">
        <v>201</v>
      </c>
      <c r="P92" s="71">
        <v>27480</v>
      </c>
      <c r="Q92" s="20">
        <v>417661</v>
      </c>
      <c r="R92" s="39">
        <f t="shared" si="22"/>
        <v>15.198726346433769</v>
      </c>
      <c r="S92" s="39"/>
      <c r="T92" s="96">
        <v>83</v>
      </c>
      <c r="U92" s="96">
        <v>212</v>
      </c>
      <c r="V92" s="42">
        <v>27088</v>
      </c>
      <c r="W92" s="151">
        <v>304147</v>
      </c>
      <c r="X92" s="44">
        <f t="shared" si="23"/>
        <v>11.22810838747785</v>
      </c>
      <c r="Y92" s="44"/>
      <c r="Z92" s="96">
        <v>94</v>
      </c>
      <c r="AA92" s="85">
        <v>235</v>
      </c>
      <c r="AB92" s="47">
        <v>26679</v>
      </c>
      <c r="AC92" s="17">
        <v>334456</v>
      </c>
      <c r="AD92" s="49">
        <f t="shared" si="24"/>
        <v>12.536301960343341</v>
      </c>
      <c r="AE92" s="49"/>
      <c r="AF92" s="96">
        <v>89</v>
      </c>
      <c r="AG92" s="85">
        <v>233</v>
      </c>
      <c r="AH92" s="50">
        <v>26603</v>
      </c>
      <c r="AI92" s="21">
        <v>413430</v>
      </c>
      <c r="AJ92" s="51">
        <f t="shared" si="25"/>
        <v>15.540728489268128</v>
      </c>
      <c r="AK92" s="51"/>
      <c r="AL92" s="96">
        <v>82</v>
      </c>
      <c r="AM92" s="96">
        <v>220</v>
      </c>
      <c r="AN92" s="120">
        <f t="shared" si="28"/>
        <v>162779</v>
      </c>
      <c r="AO92" s="121">
        <f t="shared" si="29"/>
        <v>2424589</v>
      </c>
      <c r="AP92" s="32">
        <f t="shared" si="26"/>
        <v>14.89497416742946</v>
      </c>
      <c r="AQ92" s="32"/>
      <c r="AR92" s="96">
        <v>88</v>
      </c>
      <c r="AS92" s="96">
        <v>224</v>
      </c>
      <c r="AT92" s="54"/>
      <c r="AU92" s="54">
        <v>89</v>
      </c>
    </row>
    <row r="93" spans="1:57" ht="15.75" customHeight="1" x14ac:dyDescent="0.2">
      <c r="A93" s="85">
        <v>2</v>
      </c>
      <c r="B93" s="15" t="s">
        <v>2718</v>
      </c>
      <c r="C93" s="15" t="s">
        <v>52</v>
      </c>
      <c r="D93" s="72">
        <v>46000</v>
      </c>
      <c r="E93" s="18">
        <v>797079</v>
      </c>
      <c r="F93" s="32">
        <f t="shared" si="21"/>
        <v>17.327804347826088</v>
      </c>
      <c r="G93" s="32"/>
      <c r="H93" s="96">
        <v>78</v>
      </c>
      <c r="I93" s="96">
        <v>196</v>
      </c>
      <c r="J93" s="88">
        <v>48000</v>
      </c>
      <c r="K93" s="19">
        <v>759500</v>
      </c>
      <c r="L93" s="37">
        <f t="shared" si="27"/>
        <v>15.822916666666666</v>
      </c>
      <c r="M93" s="37"/>
      <c r="N93" s="96">
        <v>79</v>
      </c>
      <c r="O93" s="96">
        <v>205</v>
      </c>
      <c r="P93" s="88">
        <v>49962</v>
      </c>
      <c r="Q93" s="20">
        <v>645727</v>
      </c>
      <c r="R93" s="39">
        <f t="shared" si="22"/>
        <v>12.924362515511788</v>
      </c>
      <c r="S93" s="39"/>
      <c r="T93" s="96">
        <v>89</v>
      </c>
      <c r="U93" s="96">
        <v>222</v>
      </c>
      <c r="V93" s="90">
        <v>51002</v>
      </c>
      <c r="W93" s="152">
        <v>659548</v>
      </c>
      <c r="X93" s="44">
        <f t="shared" si="23"/>
        <v>12.931806595819772</v>
      </c>
      <c r="Y93" s="44"/>
      <c r="Z93" s="96">
        <v>88</v>
      </c>
      <c r="AA93" s="96">
        <v>226</v>
      </c>
      <c r="AB93" s="92">
        <v>54020</v>
      </c>
      <c r="AC93" s="17">
        <v>674752</v>
      </c>
      <c r="AD93" s="49">
        <f t="shared" si="24"/>
        <v>12.490781192151054</v>
      </c>
      <c r="AE93" s="49"/>
      <c r="AF93" s="96">
        <v>90</v>
      </c>
      <c r="AG93" s="85">
        <v>234</v>
      </c>
      <c r="AH93" s="70">
        <v>54927</v>
      </c>
      <c r="AI93" s="21">
        <v>950914</v>
      </c>
      <c r="AJ93" s="51">
        <f t="shared" si="25"/>
        <v>17.312323629544668</v>
      </c>
      <c r="AK93" s="51"/>
      <c r="AL93" s="96">
        <v>78</v>
      </c>
      <c r="AM93" s="96">
        <v>211</v>
      </c>
      <c r="AN93" s="121">
        <f t="shared" si="28"/>
        <v>303911</v>
      </c>
      <c r="AO93" s="121">
        <f t="shared" si="29"/>
        <v>4487520</v>
      </c>
      <c r="AP93" s="32">
        <f t="shared" si="26"/>
        <v>14.76590185942595</v>
      </c>
      <c r="AQ93" s="32"/>
      <c r="AR93" s="96">
        <v>89</v>
      </c>
      <c r="AS93" s="96">
        <v>225</v>
      </c>
      <c r="AT93" s="54"/>
      <c r="AU93" s="54">
        <v>90</v>
      </c>
      <c r="AV93" s="30"/>
      <c r="AW93" s="30"/>
      <c r="AX93" s="30"/>
      <c r="AY93" s="30"/>
      <c r="AZ93" s="30"/>
      <c r="BA93" s="30"/>
      <c r="BB93" s="30"/>
      <c r="BC93" s="30"/>
      <c r="BD93" s="30"/>
      <c r="BE93" s="30"/>
    </row>
    <row r="94" spans="1:57" ht="15.75" customHeight="1" x14ac:dyDescent="0.2">
      <c r="A94" s="85">
        <v>15</v>
      </c>
      <c r="B94" s="80" t="s">
        <v>22</v>
      </c>
      <c r="C94" s="79" t="s">
        <v>2498</v>
      </c>
      <c r="D94" s="77">
        <v>3993</v>
      </c>
      <c r="E94" s="76">
        <v>50099</v>
      </c>
      <c r="F94" s="97">
        <f t="shared" si="21"/>
        <v>12.546706736789382</v>
      </c>
      <c r="G94" s="97"/>
      <c r="H94" s="96">
        <v>89</v>
      </c>
      <c r="I94" s="96">
        <v>221</v>
      </c>
      <c r="J94" s="89">
        <v>4100</v>
      </c>
      <c r="K94" s="101">
        <v>53131</v>
      </c>
      <c r="L94" s="97">
        <f t="shared" si="27"/>
        <v>12.958780487804878</v>
      </c>
      <c r="M94" s="97"/>
      <c r="N94" s="96">
        <v>86</v>
      </c>
      <c r="O94" s="96">
        <v>219</v>
      </c>
      <c r="P94" s="89">
        <v>4245</v>
      </c>
      <c r="Q94" s="82">
        <v>40962</v>
      </c>
      <c r="R94" s="111">
        <f t="shared" si="22"/>
        <v>9.649469964664311</v>
      </c>
      <c r="S94" s="111"/>
      <c r="T94" s="96">
        <v>97</v>
      </c>
      <c r="U94" s="85">
        <v>243</v>
      </c>
      <c r="V94" s="91">
        <v>4405</v>
      </c>
      <c r="W94" s="153">
        <v>67003</v>
      </c>
      <c r="X94" s="78">
        <f t="shared" si="23"/>
        <v>15.210669693530079</v>
      </c>
      <c r="Y94" s="78"/>
      <c r="Z94" s="96">
        <v>84</v>
      </c>
      <c r="AA94" s="96">
        <v>218</v>
      </c>
      <c r="AB94" s="98">
        <v>4617</v>
      </c>
      <c r="AC94" s="83">
        <v>55869</v>
      </c>
      <c r="AD94" s="78">
        <f t="shared" si="24"/>
        <v>12.100714749837557</v>
      </c>
      <c r="AE94" s="78"/>
      <c r="AF94" s="96">
        <v>91</v>
      </c>
      <c r="AG94" s="85">
        <v>236</v>
      </c>
      <c r="AH94" s="89">
        <v>4814</v>
      </c>
      <c r="AI94" s="83">
        <v>51942</v>
      </c>
      <c r="AJ94" s="75">
        <f t="shared" si="25"/>
        <v>10.789779808890735</v>
      </c>
      <c r="AK94" s="75"/>
      <c r="AL94" s="96">
        <v>95</v>
      </c>
      <c r="AM94" s="85">
        <v>244</v>
      </c>
      <c r="AN94" s="122">
        <f t="shared" si="28"/>
        <v>26174</v>
      </c>
      <c r="AO94" s="101">
        <f t="shared" si="29"/>
        <v>319006</v>
      </c>
      <c r="AP94" s="97">
        <f t="shared" si="26"/>
        <v>12.187896385726294</v>
      </c>
      <c r="AQ94" s="97"/>
      <c r="AR94" s="96">
        <v>92</v>
      </c>
      <c r="AS94" s="85">
        <v>235</v>
      </c>
      <c r="AT94" s="30"/>
      <c r="AU94" s="54">
        <v>91</v>
      </c>
      <c r="AV94" s="30"/>
      <c r="AW94" s="30"/>
      <c r="AX94" s="30"/>
      <c r="AY94" s="30"/>
      <c r="AZ94" s="30"/>
      <c r="BA94" s="30"/>
      <c r="BB94" s="30"/>
      <c r="BC94" s="30"/>
      <c r="BD94" s="30"/>
      <c r="BE94" s="30"/>
    </row>
    <row r="95" spans="1:57" ht="15.75" customHeight="1" x14ac:dyDescent="0.2">
      <c r="A95" s="85">
        <v>7</v>
      </c>
      <c r="B95" s="15" t="s">
        <v>2692</v>
      </c>
      <c r="C95" s="15" t="s">
        <v>11</v>
      </c>
      <c r="D95" s="72">
        <v>3179</v>
      </c>
      <c r="E95" s="18">
        <v>32058</v>
      </c>
      <c r="F95" s="32">
        <f t="shared" si="21"/>
        <v>10.084303240012582</v>
      </c>
      <c r="G95" s="32"/>
      <c r="H95" s="96">
        <v>94</v>
      </c>
      <c r="I95" s="85">
        <v>234</v>
      </c>
      <c r="J95" s="88">
        <v>3146</v>
      </c>
      <c r="K95" s="19">
        <v>24327</v>
      </c>
      <c r="L95" s="37">
        <f t="shared" si="27"/>
        <v>7.7326764144945965</v>
      </c>
      <c r="M95" s="37"/>
      <c r="N95" s="96">
        <v>98</v>
      </c>
      <c r="O95" s="85">
        <v>249</v>
      </c>
      <c r="P95" s="88">
        <v>3131</v>
      </c>
      <c r="Q95" s="20">
        <v>23688</v>
      </c>
      <c r="R95" s="39">
        <f t="shared" si="22"/>
        <v>7.5656339827531136</v>
      </c>
      <c r="S95" s="39"/>
      <c r="T95" s="96">
        <v>102</v>
      </c>
      <c r="U95" s="85">
        <v>252</v>
      </c>
      <c r="V95" s="90">
        <v>3132</v>
      </c>
      <c r="W95" s="152">
        <v>9667</v>
      </c>
      <c r="X95" s="44">
        <f t="shared" si="23"/>
        <v>3.0865261813537677</v>
      </c>
      <c r="Y95" s="44"/>
      <c r="Z95" s="96">
        <v>113</v>
      </c>
      <c r="AA95" s="85">
        <v>282</v>
      </c>
      <c r="AB95" s="92">
        <v>3171</v>
      </c>
      <c r="AC95" s="17">
        <v>37257</v>
      </c>
      <c r="AD95" s="49">
        <f t="shared" si="24"/>
        <v>11.749290444654683</v>
      </c>
      <c r="AE95" s="49"/>
      <c r="AF95" s="96">
        <v>92</v>
      </c>
      <c r="AG95" s="85">
        <v>237</v>
      </c>
      <c r="AH95" s="70">
        <v>3245</v>
      </c>
      <c r="AI95" s="21">
        <v>16881</v>
      </c>
      <c r="AJ95" s="51">
        <f t="shared" si="25"/>
        <v>5.2021571648690292</v>
      </c>
      <c r="AK95" s="51"/>
      <c r="AL95" s="96">
        <v>111</v>
      </c>
      <c r="AM95" s="85">
        <v>275</v>
      </c>
      <c r="AN95" s="121">
        <f t="shared" si="28"/>
        <v>19004</v>
      </c>
      <c r="AO95" s="121">
        <f t="shared" si="29"/>
        <v>143878</v>
      </c>
      <c r="AP95" s="32">
        <f t="shared" si="26"/>
        <v>7.5709324352767835</v>
      </c>
      <c r="AQ95" s="32"/>
      <c r="AR95" s="96">
        <v>107</v>
      </c>
      <c r="AS95" s="85">
        <v>264</v>
      </c>
      <c r="AT95" s="30"/>
      <c r="AU95" s="54">
        <v>92</v>
      </c>
      <c r="AV95" s="30"/>
      <c r="AW95" s="30"/>
      <c r="AX95" s="30"/>
      <c r="AY95" s="30"/>
      <c r="AZ95" s="30"/>
      <c r="BA95" s="30"/>
      <c r="BB95" s="30"/>
      <c r="BC95" s="30"/>
      <c r="BD95" s="30"/>
      <c r="BE95" s="30"/>
    </row>
    <row r="96" spans="1:57" ht="15.75" customHeight="1" x14ac:dyDescent="0.2">
      <c r="A96" s="85">
        <v>3</v>
      </c>
      <c r="B96" s="15" t="s">
        <v>2721</v>
      </c>
      <c r="C96" s="15" t="s">
        <v>816</v>
      </c>
      <c r="D96" s="72">
        <v>19624</v>
      </c>
      <c r="E96" s="18">
        <v>280300</v>
      </c>
      <c r="F96" s="32">
        <f t="shared" si="21"/>
        <v>14.283530370974317</v>
      </c>
      <c r="G96" s="32"/>
      <c r="H96" s="96">
        <v>85</v>
      </c>
      <c r="I96" s="96">
        <v>211</v>
      </c>
      <c r="J96" s="88">
        <v>19650</v>
      </c>
      <c r="K96" s="19">
        <v>291343</v>
      </c>
      <c r="L96" s="37">
        <f t="shared" si="27"/>
        <v>14.826615776081425</v>
      </c>
      <c r="M96" s="37"/>
      <c r="N96" s="96">
        <v>84</v>
      </c>
      <c r="O96" s="96">
        <v>212</v>
      </c>
      <c r="P96" s="88">
        <v>19655</v>
      </c>
      <c r="Q96" s="20">
        <v>256041</v>
      </c>
      <c r="R96" s="39">
        <f t="shared" si="22"/>
        <v>13.026761638259984</v>
      </c>
      <c r="S96" s="39"/>
      <c r="T96" s="96">
        <v>87</v>
      </c>
      <c r="U96" s="96">
        <v>219</v>
      </c>
      <c r="V96" s="90">
        <v>19481</v>
      </c>
      <c r="W96" s="152">
        <v>222654</v>
      </c>
      <c r="X96" s="44">
        <f t="shared" si="23"/>
        <v>11.429290077511421</v>
      </c>
      <c r="Y96" s="44"/>
      <c r="Z96" s="96">
        <v>93</v>
      </c>
      <c r="AA96" s="85">
        <v>234</v>
      </c>
      <c r="AB96" s="92">
        <v>18849</v>
      </c>
      <c r="AC96" s="17">
        <v>219196</v>
      </c>
      <c r="AD96" s="49">
        <f t="shared" si="24"/>
        <v>11.629051939094913</v>
      </c>
      <c r="AE96" s="49"/>
      <c r="AF96" s="96">
        <v>93</v>
      </c>
      <c r="AG96" s="85">
        <v>238</v>
      </c>
      <c r="AH96" s="70">
        <v>18816</v>
      </c>
      <c r="AI96" s="21">
        <v>237729</v>
      </c>
      <c r="AJ96" s="51">
        <f t="shared" si="25"/>
        <v>12.634406887755102</v>
      </c>
      <c r="AK96" s="51"/>
      <c r="AL96" s="96">
        <v>91</v>
      </c>
      <c r="AM96" s="85">
        <v>233</v>
      </c>
      <c r="AN96" s="121">
        <f t="shared" si="28"/>
        <v>116075</v>
      </c>
      <c r="AO96" s="121">
        <f t="shared" si="29"/>
        <v>1507263</v>
      </c>
      <c r="AP96" s="32">
        <f t="shared" si="26"/>
        <v>12.985250915356451</v>
      </c>
      <c r="AQ96" s="32"/>
      <c r="AR96" s="96">
        <v>91</v>
      </c>
      <c r="AS96" s="85">
        <v>231</v>
      </c>
      <c r="AT96" s="30"/>
      <c r="AU96" s="54">
        <v>93</v>
      </c>
      <c r="AV96" s="30"/>
      <c r="AW96" s="30"/>
      <c r="AX96" s="30"/>
      <c r="AY96" s="30"/>
      <c r="AZ96" s="30"/>
      <c r="BA96" s="30"/>
      <c r="BB96" s="30"/>
      <c r="BC96" s="30"/>
      <c r="BD96" s="30"/>
      <c r="BE96" s="30"/>
    </row>
    <row r="97" spans="1:57" ht="15.75" customHeight="1" x14ac:dyDescent="0.2">
      <c r="A97" s="85">
        <v>7</v>
      </c>
      <c r="B97" s="15" t="s">
        <v>2727</v>
      </c>
      <c r="C97" s="15" t="s">
        <v>544</v>
      </c>
      <c r="D97" s="72">
        <v>12750</v>
      </c>
      <c r="E97" s="18">
        <v>29489</v>
      </c>
      <c r="F97" s="32">
        <f t="shared" si="21"/>
        <v>2.3128627450980392</v>
      </c>
      <c r="G97" s="32"/>
      <c r="H97" s="96">
        <v>113</v>
      </c>
      <c r="I97" s="85">
        <v>281</v>
      </c>
      <c r="J97" s="71">
        <v>12800</v>
      </c>
      <c r="K97" s="19">
        <v>27174</v>
      </c>
      <c r="L97" s="37">
        <f t="shared" si="27"/>
        <v>2.1229687500000001</v>
      </c>
      <c r="M97" s="37"/>
      <c r="N97" s="96">
        <v>111</v>
      </c>
      <c r="O97" s="85">
        <v>284</v>
      </c>
      <c r="P97" s="71">
        <v>12865</v>
      </c>
      <c r="Q97" s="20">
        <v>26038</v>
      </c>
      <c r="R97" s="39">
        <f t="shared" si="22"/>
        <v>2.0239409249902836</v>
      </c>
      <c r="S97" s="39"/>
      <c r="T97" s="96">
        <v>111</v>
      </c>
      <c r="U97" s="85">
        <v>285</v>
      </c>
      <c r="V97" s="42">
        <v>12865</v>
      </c>
      <c r="W97" s="151">
        <v>60005</v>
      </c>
      <c r="X97" s="44">
        <f t="shared" si="23"/>
        <v>4.6642052079284886</v>
      </c>
      <c r="Y97" s="44"/>
      <c r="Z97" s="96">
        <v>111</v>
      </c>
      <c r="AA97" s="85">
        <v>270</v>
      </c>
      <c r="AB97" s="47">
        <v>12442</v>
      </c>
      <c r="AC97" s="17">
        <v>139391</v>
      </c>
      <c r="AD97" s="49">
        <f t="shared" si="24"/>
        <v>11.203263140974119</v>
      </c>
      <c r="AE97" s="49"/>
      <c r="AF97" s="96">
        <v>94</v>
      </c>
      <c r="AG97" s="85">
        <v>241</v>
      </c>
      <c r="AH97" s="50">
        <v>12680</v>
      </c>
      <c r="AI97" s="21">
        <v>119998</v>
      </c>
      <c r="AJ97" s="51">
        <f t="shared" si="25"/>
        <v>9.4635646687697168</v>
      </c>
      <c r="AK97" s="51"/>
      <c r="AL97" s="96">
        <v>99</v>
      </c>
      <c r="AM97" s="85">
        <v>252</v>
      </c>
      <c r="AN97" s="120">
        <f t="shared" si="28"/>
        <v>76402</v>
      </c>
      <c r="AO97" s="121">
        <f t="shared" si="29"/>
        <v>402095</v>
      </c>
      <c r="AP97" s="32">
        <f t="shared" si="26"/>
        <v>5.2628857883301485</v>
      </c>
      <c r="AQ97" s="32"/>
      <c r="AR97" s="96">
        <v>112</v>
      </c>
      <c r="AS97" s="85">
        <v>273</v>
      </c>
      <c r="AT97" s="30"/>
      <c r="AU97" s="54">
        <v>94</v>
      </c>
      <c r="AV97" s="30"/>
      <c r="AW97" s="30"/>
      <c r="AX97" s="30"/>
      <c r="AY97" s="30"/>
      <c r="AZ97" s="30"/>
      <c r="BA97" s="30"/>
      <c r="BB97" s="30"/>
      <c r="BC97" s="30"/>
      <c r="BD97" s="30"/>
      <c r="BE97" s="30"/>
    </row>
    <row r="98" spans="1:57" ht="15.75" customHeight="1" x14ac:dyDescent="0.2">
      <c r="A98" s="85">
        <v>6</v>
      </c>
      <c r="B98" s="15" t="s">
        <v>57</v>
      </c>
      <c r="C98" s="15" t="s">
        <v>690</v>
      </c>
      <c r="D98" s="72">
        <v>7540</v>
      </c>
      <c r="E98" s="18">
        <v>138729</v>
      </c>
      <c r="F98" s="32">
        <f t="shared" si="21"/>
        <v>18.399071618037134</v>
      </c>
      <c r="G98" s="32"/>
      <c r="H98" s="96">
        <v>71</v>
      </c>
      <c r="I98" s="96">
        <v>185</v>
      </c>
      <c r="J98" s="71">
        <v>7590</v>
      </c>
      <c r="K98" s="19">
        <v>94543</v>
      </c>
      <c r="L98" s="37">
        <f t="shared" si="27"/>
        <v>12.456258234519105</v>
      </c>
      <c r="M98" s="37"/>
      <c r="N98" s="96">
        <v>89</v>
      </c>
      <c r="O98" s="96">
        <v>223</v>
      </c>
      <c r="P98" s="71">
        <v>7595</v>
      </c>
      <c r="Q98" s="20">
        <v>79507</v>
      </c>
      <c r="R98" s="39">
        <f t="shared" si="22"/>
        <v>10.468334430546411</v>
      </c>
      <c r="S98" s="39"/>
      <c r="T98" s="96">
        <v>95</v>
      </c>
      <c r="U98" s="85">
        <v>237</v>
      </c>
      <c r="V98" s="42">
        <v>7625</v>
      </c>
      <c r="W98" s="151">
        <v>79576</v>
      </c>
      <c r="X98" s="44">
        <f t="shared" si="23"/>
        <v>10.436196721311475</v>
      </c>
      <c r="Y98" s="44"/>
      <c r="Z98" s="96">
        <v>97</v>
      </c>
      <c r="AA98" s="85">
        <v>242</v>
      </c>
      <c r="AB98" s="47">
        <v>7551</v>
      </c>
      <c r="AC98" s="17">
        <v>83900</v>
      </c>
      <c r="AD98" s="49">
        <f t="shared" si="24"/>
        <v>11.111111111111111</v>
      </c>
      <c r="AE98" s="49"/>
      <c r="AF98" s="96">
        <v>95</v>
      </c>
      <c r="AG98" s="85">
        <v>242</v>
      </c>
      <c r="AH98" s="50">
        <v>7499</v>
      </c>
      <c r="AI98" s="21">
        <v>75912</v>
      </c>
      <c r="AJ98" s="51">
        <f t="shared" si="25"/>
        <v>10.122949726630218</v>
      </c>
      <c r="AK98" s="51"/>
      <c r="AL98" s="96">
        <v>98</v>
      </c>
      <c r="AM98" s="85">
        <v>249</v>
      </c>
      <c r="AN98" s="120">
        <f t="shared" si="28"/>
        <v>45400</v>
      </c>
      <c r="AO98" s="121">
        <f t="shared" si="29"/>
        <v>552167</v>
      </c>
      <c r="AP98" s="32">
        <f t="shared" si="26"/>
        <v>12.16226872246696</v>
      </c>
      <c r="AQ98" s="32"/>
      <c r="AR98" s="96">
        <v>93</v>
      </c>
      <c r="AS98" s="85">
        <v>236</v>
      </c>
      <c r="AT98" s="30"/>
      <c r="AU98" s="54">
        <v>95</v>
      </c>
      <c r="AV98" s="30"/>
      <c r="AW98" s="30"/>
      <c r="AX98" s="30"/>
      <c r="AY98" s="30"/>
      <c r="AZ98" s="30"/>
      <c r="BA98" s="30"/>
      <c r="BB98" s="30"/>
      <c r="BC98" s="30"/>
      <c r="BD98" s="30"/>
      <c r="BE98" s="30"/>
    </row>
    <row r="99" spans="1:57" ht="15.75" customHeight="1" x14ac:dyDescent="0.2">
      <c r="A99" s="85">
        <v>7</v>
      </c>
      <c r="B99" s="15" t="s">
        <v>2727</v>
      </c>
      <c r="C99" s="15" t="s">
        <v>257</v>
      </c>
      <c r="D99" s="72">
        <v>5580</v>
      </c>
      <c r="E99" s="18">
        <v>114231</v>
      </c>
      <c r="F99" s="32">
        <f t="shared" si="21"/>
        <v>20.471505376344087</v>
      </c>
      <c r="G99" s="32"/>
      <c r="H99" s="96">
        <v>67</v>
      </c>
      <c r="I99" s="96">
        <v>179</v>
      </c>
      <c r="J99" s="88">
        <v>5580</v>
      </c>
      <c r="K99" s="19">
        <v>97356</v>
      </c>
      <c r="L99" s="37">
        <f t="shared" si="27"/>
        <v>17.447311827956991</v>
      </c>
      <c r="M99" s="37"/>
      <c r="N99" s="96">
        <v>72</v>
      </c>
      <c r="O99" s="96">
        <v>194</v>
      </c>
      <c r="P99" s="88">
        <v>5579</v>
      </c>
      <c r="Q99" s="20">
        <v>85602</v>
      </c>
      <c r="R99" s="39">
        <f t="shared" si="22"/>
        <v>15.343609965943717</v>
      </c>
      <c r="S99" s="39"/>
      <c r="T99" s="96">
        <v>82</v>
      </c>
      <c r="U99" s="96">
        <v>210</v>
      </c>
      <c r="V99" s="90">
        <v>5560</v>
      </c>
      <c r="W99" s="152">
        <v>67644</v>
      </c>
      <c r="X99" s="44">
        <f t="shared" si="23"/>
        <v>12.166187050359712</v>
      </c>
      <c r="Y99" s="44"/>
      <c r="Z99" s="96">
        <v>91</v>
      </c>
      <c r="AA99" s="85">
        <v>230</v>
      </c>
      <c r="AB99" s="92">
        <v>5679</v>
      </c>
      <c r="AC99" s="17">
        <v>62582</v>
      </c>
      <c r="AD99" s="49">
        <f t="shared" si="24"/>
        <v>11.019897869343195</v>
      </c>
      <c r="AE99" s="49"/>
      <c r="AF99" s="96">
        <v>96</v>
      </c>
      <c r="AG99" s="85">
        <v>243</v>
      </c>
      <c r="AH99" s="70">
        <v>5776</v>
      </c>
      <c r="AI99" s="21">
        <v>53188</v>
      </c>
      <c r="AJ99" s="51">
        <f t="shared" si="25"/>
        <v>9.2084487534626032</v>
      </c>
      <c r="AK99" s="51"/>
      <c r="AL99" s="96">
        <v>100</v>
      </c>
      <c r="AM99" s="85">
        <v>255</v>
      </c>
      <c r="AN99" s="121">
        <f t="shared" si="28"/>
        <v>33754</v>
      </c>
      <c r="AO99" s="121">
        <f t="shared" si="29"/>
        <v>480603</v>
      </c>
      <c r="AP99" s="32">
        <f t="shared" si="26"/>
        <v>14.238401374651893</v>
      </c>
      <c r="AQ99" s="32"/>
      <c r="AR99" s="96">
        <v>90</v>
      </c>
      <c r="AS99" s="85">
        <v>228</v>
      </c>
      <c r="AT99" s="30"/>
      <c r="AU99" s="54">
        <v>96</v>
      </c>
      <c r="AV99" s="30"/>
      <c r="AW99" s="30"/>
      <c r="AX99" s="30"/>
      <c r="AY99" s="30"/>
      <c r="AZ99" s="30"/>
      <c r="BA99" s="30"/>
      <c r="BB99" s="30"/>
      <c r="BC99" s="30"/>
      <c r="BD99" s="30"/>
      <c r="BE99" s="30"/>
    </row>
    <row r="100" spans="1:57" ht="15.75" customHeight="1" x14ac:dyDescent="0.2">
      <c r="A100" s="85">
        <v>3</v>
      </c>
      <c r="B100" s="15" t="s">
        <v>57</v>
      </c>
      <c r="C100" s="15" t="s">
        <v>644</v>
      </c>
      <c r="D100" s="72">
        <v>34876</v>
      </c>
      <c r="E100" s="18">
        <v>344471</v>
      </c>
      <c r="F100" s="32">
        <f t="shared" ref="F100:F122" si="30">E100/D100</f>
        <v>9.8770214474136946</v>
      </c>
      <c r="G100" s="32"/>
      <c r="H100" s="96">
        <v>95</v>
      </c>
      <c r="I100" s="85">
        <v>237</v>
      </c>
      <c r="J100" s="71">
        <v>34575</v>
      </c>
      <c r="K100" s="19">
        <v>365896</v>
      </c>
      <c r="L100" s="37">
        <f t="shared" si="27"/>
        <v>10.582675343456254</v>
      </c>
      <c r="M100" s="37"/>
      <c r="N100" s="96">
        <v>92</v>
      </c>
      <c r="O100" s="85">
        <v>235</v>
      </c>
      <c r="P100" s="71">
        <v>34502</v>
      </c>
      <c r="Q100" s="20">
        <v>408051</v>
      </c>
      <c r="R100" s="39">
        <f t="shared" ref="R100:R122" si="31">Q100/P100</f>
        <v>11.82687960118254</v>
      </c>
      <c r="S100" s="39"/>
      <c r="T100" s="96">
        <v>92</v>
      </c>
      <c r="U100" s="85">
        <v>230</v>
      </c>
      <c r="V100" s="42">
        <v>34496</v>
      </c>
      <c r="W100" s="151">
        <v>381743</v>
      </c>
      <c r="X100" s="44">
        <f t="shared" ref="X100:X122" si="32">W100/V100</f>
        <v>11.066297541743971</v>
      </c>
      <c r="Y100" s="44"/>
      <c r="Z100" s="96">
        <v>96</v>
      </c>
      <c r="AA100" s="85">
        <v>238</v>
      </c>
      <c r="AB100" s="47">
        <v>33667</v>
      </c>
      <c r="AC100" s="17">
        <v>357157</v>
      </c>
      <c r="AD100" s="49">
        <f t="shared" ref="AD100:AD122" si="33">AC100/AB100</f>
        <v>10.608518727537351</v>
      </c>
      <c r="AE100" s="49"/>
      <c r="AF100" s="96">
        <v>97</v>
      </c>
      <c r="AG100" s="85">
        <v>246</v>
      </c>
      <c r="AH100" s="50">
        <v>33099</v>
      </c>
      <c r="AI100" s="21">
        <v>420701</v>
      </c>
      <c r="AJ100" s="51">
        <f t="shared" ref="AJ100:AJ122" si="34">AI100/AH100</f>
        <v>12.710383999516601</v>
      </c>
      <c r="AK100" s="51"/>
      <c r="AL100" s="96">
        <v>90</v>
      </c>
      <c r="AM100" s="85">
        <v>232</v>
      </c>
      <c r="AN100" s="120">
        <f t="shared" si="28"/>
        <v>205215</v>
      </c>
      <c r="AO100" s="121">
        <f t="shared" si="29"/>
        <v>2278019</v>
      </c>
      <c r="AP100" s="32">
        <f t="shared" ref="AP100:AP122" si="35">AO100/AN100</f>
        <v>11.100645664303292</v>
      </c>
      <c r="AQ100" s="32"/>
      <c r="AR100" s="96">
        <v>94</v>
      </c>
      <c r="AS100" s="85">
        <v>241</v>
      </c>
      <c r="AT100" s="30"/>
      <c r="AU100" s="54">
        <v>97</v>
      </c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</row>
    <row r="101" spans="1:57" ht="15.75" customHeight="1" x14ac:dyDescent="0.2">
      <c r="A101" s="85">
        <v>6</v>
      </c>
      <c r="B101" s="15" t="s">
        <v>57</v>
      </c>
      <c r="C101" s="15" t="s">
        <v>529</v>
      </c>
      <c r="D101" s="72">
        <v>4475</v>
      </c>
      <c r="E101" s="18">
        <v>271603</v>
      </c>
      <c r="F101" s="32">
        <f t="shared" si="30"/>
        <v>60.693407821229052</v>
      </c>
      <c r="G101" s="32"/>
      <c r="H101" s="96">
        <v>21</v>
      </c>
      <c r="I101" s="96">
        <v>54</v>
      </c>
      <c r="J101" s="71">
        <v>4610</v>
      </c>
      <c r="K101" s="19">
        <v>263967</v>
      </c>
      <c r="L101" s="37">
        <f t="shared" si="27"/>
        <v>57.259652928416486</v>
      </c>
      <c r="M101" s="37"/>
      <c r="N101" s="85">
        <v>19</v>
      </c>
      <c r="O101" s="96">
        <v>66</v>
      </c>
      <c r="P101" s="71">
        <v>4890</v>
      </c>
      <c r="Q101" s="20">
        <v>242659</v>
      </c>
      <c r="R101" s="39">
        <f t="shared" si="31"/>
        <v>49.623517382413091</v>
      </c>
      <c r="S101" s="39"/>
      <c r="T101" s="96">
        <v>21</v>
      </c>
      <c r="U101" s="96">
        <v>76</v>
      </c>
      <c r="V101" s="42">
        <v>5250</v>
      </c>
      <c r="W101" s="151">
        <v>133627</v>
      </c>
      <c r="X101" s="44">
        <f t="shared" si="32"/>
        <v>25.452761904761903</v>
      </c>
      <c r="Y101" s="44"/>
      <c r="Z101" s="96">
        <v>60</v>
      </c>
      <c r="AA101" s="96">
        <v>163</v>
      </c>
      <c r="AB101" s="47">
        <v>5542</v>
      </c>
      <c r="AC101" s="17">
        <v>58569</v>
      </c>
      <c r="AD101" s="49">
        <f t="shared" si="33"/>
        <v>10.568206423673765</v>
      </c>
      <c r="AE101" s="49"/>
      <c r="AF101" s="96">
        <v>98</v>
      </c>
      <c r="AG101" s="85">
        <v>247</v>
      </c>
      <c r="AH101" s="50">
        <v>5902</v>
      </c>
      <c r="AI101" s="21">
        <v>62727</v>
      </c>
      <c r="AJ101" s="51">
        <f t="shared" si="34"/>
        <v>10.628092172145035</v>
      </c>
      <c r="AK101" s="51"/>
      <c r="AL101" s="96">
        <v>96</v>
      </c>
      <c r="AM101" s="85">
        <v>245</v>
      </c>
      <c r="AN101" s="120">
        <f t="shared" si="28"/>
        <v>30669</v>
      </c>
      <c r="AO101" s="121">
        <f t="shared" si="29"/>
        <v>1033152</v>
      </c>
      <c r="AP101" s="32">
        <f t="shared" si="35"/>
        <v>33.687175975740978</v>
      </c>
      <c r="AQ101" s="32"/>
      <c r="AR101" s="96">
        <v>50</v>
      </c>
      <c r="AS101" s="96">
        <v>135</v>
      </c>
      <c r="AT101" s="30"/>
      <c r="AU101" s="54">
        <v>98</v>
      </c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</row>
    <row r="102" spans="1:57" ht="15.75" customHeight="1" x14ac:dyDescent="0.2">
      <c r="A102" s="85">
        <v>5</v>
      </c>
      <c r="B102" s="15" t="s">
        <v>2692</v>
      </c>
      <c r="C102" s="15" t="s">
        <v>378</v>
      </c>
      <c r="D102" s="72">
        <v>7195</v>
      </c>
      <c r="E102" s="18">
        <v>57829</v>
      </c>
      <c r="F102" s="32">
        <f t="shared" si="30"/>
        <v>8.0373870743571931</v>
      </c>
      <c r="G102" s="32"/>
      <c r="H102" s="96">
        <v>98</v>
      </c>
      <c r="I102" s="85">
        <v>244</v>
      </c>
      <c r="J102" s="71">
        <v>7900</v>
      </c>
      <c r="K102" s="19">
        <v>54566</v>
      </c>
      <c r="L102" s="37">
        <f t="shared" si="27"/>
        <v>6.9070886075949369</v>
      </c>
      <c r="M102" s="37"/>
      <c r="N102" s="96">
        <v>101</v>
      </c>
      <c r="O102" s="85">
        <v>252</v>
      </c>
      <c r="P102" s="71">
        <v>8375</v>
      </c>
      <c r="Q102" s="20">
        <v>57469</v>
      </c>
      <c r="R102" s="39">
        <f t="shared" si="31"/>
        <v>6.8619701492537315</v>
      </c>
      <c r="S102" s="39"/>
      <c r="T102" s="96">
        <v>103</v>
      </c>
      <c r="U102" s="85">
        <v>255</v>
      </c>
      <c r="V102" s="42">
        <v>8760</v>
      </c>
      <c r="W102" s="151">
        <v>53101</v>
      </c>
      <c r="X102" s="44">
        <f t="shared" si="32"/>
        <v>6.06175799086758</v>
      </c>
      <c r="Y102" s="44"/>
      <c r="Z102" s="96">
        <v>108</v>
      </c>
      <c r="AA102" s="85">
        <v>262</v>
      </c>
      <c r="AB102" s="47">
        <v>9440</v>
      </c>
      <c r="AC102" s="17">
        <v>97748</v>
      </c>
      <c r="AD102" s="49">
        <f t="shared" si="33"/>
        <v>10.354661016949153</v>
      </c>
      <c r="AE102" s="49"/>
      <c r="AF102" s="96">
        <v>99</v>
      </c>
      <c r="AG102" s="85">
        <v>248</v>
      </c>
      <c r="AH102" s="50">
        <v>10361</v>
      </c>
      <c r="AI102" s="21">
        <v>110043</v>
      </c>
      <c r="AJ102" s="51">
        <f t="shared" si="34"/>
        <v>10.62088601486343</v>
      </c>
      <c r="AK102" s="51"/>
      <c r="AL102" s="96">
        <v>97</v>
      </c>
      <c r="AM102" s="85">
        <v>246</v>
      </c>
      <c r="AN102" s="120">
        <f t="shared" si="28"/>
        <v>52031</v>
      </c>
      <c r="AO102" s="121">
        <f t="shared" si="29"/>
        <v>430756</v>
      </c>
      <c r="AP102" s="32">
        <f t="shared" si="35"/>
        <v>8.2788337721742806</v>
      </c>
      <c r="AQ102" s="32"/>
      <c r="AR102" s="96">
        <v>106</v>
      </c>
      <c r="AS102" s="85">
        <v>262</v>
      </c>
      <c r="AT102" s="30"/>
      <c r="AU102" s="54">
        <v>99</v>
      </c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</row>
    <row r="103" spans="1:57" ht="15.75" customHeight="1" x14ac:dyDescent="0.2">
      <c r="A103" s="85">
        <v>6</v>
      </c>
      <c r="B103" s="15" t="s">
        <v>57</v>
      </c>
      <c r="C103" s="15" t="s">
        <v>188</v>
      </c>
      <c r="D103" s="72">
        <v>3860</v>
      </c>
      <c r="E103" s="18">
        <v>18390</v>
      </c>
      <c r="F103" s="32">
        <f t="shared" si="30"/>
        <v>4.7642487046632125</v>
      </c>
      <c r="G103" s="32"/>
      <c r="H103" s="96">
        <v>107</v>
      </c>
      <c r="I103" s="85">
        <v>260</v>
      </c>
      <c r="J103" s="71">
        <v>3881</v>
      </c>
      <c r="K103" s="19">
        <v>21929</v>
      </c>
      <c r="L103" s="37">
        <f t="shared" si="27"/>
        <v>5.6503478484926566</v>
      </c>
      <c r="M103" s="37"/>
      <c r="N103" s="96">
        <v>103</v>
      </c>
      <c r="O103" s="85">
        <v>256</v>
      </c>
      <c r="P103" s="71">
        <v>3885</v>
      </c>
      <c r="Q103" s="20">
        <v>49206</v>
      </c>
      <c r="R103" s="39">
        <f t="shared" si="31"/>
        <v>12.665637065637066</v>
      </c>
      <c r="S103" s="39"/>
      <c r="T103" s="96">
        <v>90</v>
      </c>
      <c r="U103" s="96">
        <v>225</v>
      </c>
      <c r="V103" s="42">
        <v>3900</v>
      </c>
      <c r="W103" s="151">
        <v>48288</v>
      </c>
      <c r="X103" s="44">
        <f t="shared" si="32"/>
        <v>12.381538461538462</v>
      </c>
      <c r="Y103" s="44"/>
      <c r="Z103" s="96">
        <v>90</v>
      </c>
      <c r="AA103" s="85">
        <v>229</v>
      </c>
      <c r="AB103" s="47">
        <v>3737</v>
      </c>
      <c r="AC103" s="17">
        <v>34232</v>
      </c>
      <c r="AD103" s="49">
        <f t="shared" si="33"/>
        <v>9.16028900187316</v>
      </c>
      <c r="AE103" s="49"/>
      <c r="AF103" s="96">
        <v>100</v>
      </c>
      <c r="AG103" s="85">
        <v>253</v>
      </c>
      <c r="AH103" s="50">
        <v>3767</v>
      </c>
      <c r="AI103" s="21">
        <v>25036</v>
      </c>
      <c r="AJ103" s="51">
        <f t="shared" si="34"/>
        <v>6.6461375099548716</v>
      </c>
      <c r="AK103" s="51"/>
      <c r="AL103" s="96">
        <v>108</v>
      </c>
      <c r="AM103" s="85">
        <v>269</v>
      </c>
      <c r="AN103" s="120">
        <f t="shared" si="28"/>
        <v>23030</v>
      </c>
      <c r="AO103" s="121">
        <f t="shared" si="29"/>
        <v>197081</v>
      </c>
      <c r="AP103" s="32">
        <f t="shared" si="35"/>
        <v>8.5575770733825447</v>
      </c>
      <c r="AQ103" s="32"/>
      <c r="AR103" s="96">
        <v>104</v>
      </c>
      <c r="AS103" s="85">
        <v>259</v>
      </c>
      <c r="AT103" s="30"/>
      <c r="AU103" s="54">
        <v>100</v>
      </c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</row>
    <row r="104" spans="1:57" ht="15.75" customHeight="1" x14ac:dyDescent="0.2">
      <c r="A104" s="85">
        <v>15</v>
      </c>
      <c r="B104" s="80" t="s">
        <v>2721</v>
      </c>
      <c r="C104" s="79" t="s">
        <v>2473</v>
      </c>
      <c r="D104" s="77">
        <v>1650</v>
      </c>
      <c r="E104" s="76">
        <v>8412</v>
      </c>
      <c r="F104" s="97">
        <f t="shared" si="30"/>
        <v>5.0981818181818186</v>
      </c>
      <c r="G104" s="97"/>
      <c r="H104" s="96">
        <v>106</v>
      </c>
      <c r="I104" s="85">
        <v>259</v>
      </c>
      <c r="J104" s="81">
        <v>1690</v>
      </c>
      <c r="K104" s="101">
        <v>8484</v>
      </c>
      <c r="L104" s="97">
        <f t="shared" si="27"/>
        <v>5.0201183431952661</v>
      </c>
      <c r="M104" s="97"/>
      <c r="N104" s="96">
        <v>105</v>
      </c>
      <c r="O104" s="85">
        <v>263</v>
      </c>
      <c r="P104" s="81">
        <v>1858</v>
      </c>
      <c r="Q104" s="82">
        <v>7470</v>
      </c>
      <c r="R104" s="111">
        <f t="shared" si="31"/>
        <v>4.0204520990312167</v>
      </c>
      <c r="S104" s="111"/>
      <c r="T104" s="96">
        <v>105</v>
      </c>
      <c r="U104" s="85">
        <v>267</v>
      </c>
      <c r="V104" s="81">
        <v>2105</v>
      </c>
      <c r="W104" s="154">
        <v>11476</v>
      </c>
      <c r="X104" s="78">
        <f t="shared" si="32"/>
        <v>5.4517814726840852</v>
      </c>
      <c r="Y104" s="78"/>
      <c r="Z104" s="96">
        <v>110</v>
      </c>
      <c r="AA104" s="85">
        <v>268</v>
      </c>
      <c r="AB104" s="80">
        <v>2226</v>
      </c>
      <c r="AC104" s="83">
        <v>17398</v>
      </c>
      <c r="AD104" s="78">
        <f t="shared" si="33"/>
        <v>7.8158131176999097</v>
      </c>
      <c r="AE104" s="78"/>
      <c r="AF104" s="96">
        <v>101</v>
      </c>
      <c r="AG104" s="85">
        <v>259</v>
      </c>
      <c r="AH104" s="81">
        <v>2247</v>
      </c>
      <c r="AI104" s="83">
        <v>15408</v>
      </c>
      <c r="AJ104" s="75">
        <f t="shared" si="34"/>
        <v>6.8571428571428568</v>
      </c>
      <c r="AK104" s="75"/>
      <c r="AL104" s="96">
        <v>107</v>
      </c>
      <c r="AM104" s="85">
        <v>267</v>
      </c>
      <c r="AN104" s="101">
        <f t="shared" si="28"/>
        <v>11776</v>
      </c>
      <c r="AO104" s="101">
        <f t="shared" si="29"/>
        <v>68648</v>
      </c>
      <c r="AP104" s="97">
        <f t="shared" si="35"/>
        <v>5.8294836956521738</v>
      </c>
      <c r="AQ104" s="97"/>
      <c r="AR104" s="96">
        <v>110</v>
      </c>
      <c r="AS104" s="85">
        <v>270</v>
      </c>
      <c r="AT104" s="30"/>
      <c r="AU104" s="54">
        <v>101</v>
      </c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</row>
    <row r="105" spans="1:57" ht="15.75" customHeight="1" x14ac:dyDescent="0.2">
      <c r="A105" s="85">
        <v>6</v>
      </c>
      <c r="B105" s="15" t="s">
        <v>2727</v>
      </c>
      <c r="C105" s="15" t="s">
        <v>575</v>
      </c>
      <c r="D105" s="72">
        <v>4000</v>
      </c>
      <c r="E105" s="18">
        <v>29702</v>
      </c>
      <c r="F105" s="32">
        <f t="shared" si="30"/>
        <v>7.4255000000000004</v>
      </c>
      <c r="G105" s="32"/>
      <c r="H105" s="96">
        <v>99</v>
      </c>
      <c r="I105" s="85">
        <v>247</v>
      </c>
      <c r="J105" s="71">
        <v>4060</v>
      </c>
      <c r="K105" s="19">
        <v>28946</v>
      </c>
      <c r="L105" s="37">
        <f t="shared" si="27"/>
        <v>7.1295566502463057</v>
      </c>
      <c r="M105" s="37"/>
      <c r="N105" s="96">
        <v>100</v>
      </c>
      <c r="O105" s="85">
        <v>251</v>
      </c>
      <c r="P105" s="71">
        <v>4082</v>
      </c>
      <c r="Q105" s="20">
        <v>33151</v>
      </c>
      <c r="R105" s="39">
        <f t="shared" si="31"/>
        <v>8.1212640862322392</v>
      </c>
      <c r="S105" s="39"/>
      <c r="T105" s="96">
        <v>99</v>
      </c>
      <c r="U105" s="85">
        <v>249</v>
      </c>
      <c r="V105" s="42">
        <v>4200</v>
      </c>
      <c r="W105" s="151">
        <v>33167</v>
      </c>
      <c r="X105" s="44">
        <f t="shared" si="32"/>
        <v>7.8969047619047616</v>
      </c>
      <c r="Y105" s="44"/>
      <c r="Z105" s="96">
        <v>103</v>
      </c>
      <c r="AA105" s="85">
        <v>255</v>
      </c>
      <c r="AB105" s="47">
        <v>4502</v>
      </c>
      <c r="AC105" s="17">
        <v>33928</v>
      </c>
      <c r="AD105" s="49">
        <f t="shared" si="33"/>
        <v>7.5362061306086181</v>
      </c>
      <c r="AE105" s="49"/>
      <c r="AF105" s="96">
        <v>102</v>
      </c>
      <c r="AG105" s="85">
        <v>260</v>
      </c>
      <c r="AH105" s="50">
        <v>4457</v>
      </c>
      <c r="AI105" s="21">
        <v>78043</v>
      </c>
      <c r="AJ105" s="51">
        <f t="shared" si="34"/>
        <v>17.510208660533991</v>
      </c>
      <c r="AK105" s="51"/>
      <c r="AL105" s="96">
        <v>77</v>
      </c>
      <c r="AM105" s="96">
        <v>209</v>
      </c>
      <c r="AN105" s="120">
        <f t="shared" si="28"/>
        <v>25301</v>
      </c>
      <c r="AO105" s="121">
        <f t="shared" si="29"/>
        <v>236937</v>
      </c>
      <c r="AP105" s="32">
        <f t="shared" si="35"/>
        <v>9.3647286668511125</v>
      </c>
      <c r="AQ105" s="32"/>
      <c r="AR105" s="96">
        <v>101</v>
      </c>
      <c r="AS105" s="85">
        <v>255</v>
      </c>
      <c r="AT105" s="30"/>
      <c r="AU105" s="54">
        <v>102</v>
      </c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</row>
    <row r="106" spans="1:57" ht="15.75" customHeight="1" x14ac:dyDescent="0.2">
      <c r="A106" s="85">
        <v>5</v>
      </c>
      <c r="B106" s="15" t="s">
        <v>2718</v>
      </c>
      <c r="C106" s="15" t="s">
        <v>2727</v>
      </c>
      <c r="D106" s="72">
        <v>18668</v>
      </c>
      <c r="E106" s="18">
        <v>236372</v>
      </c>
      <c r="F106" s="32">
        <f t="shared" si="30"/>
        <v>12.661881294193272</v>
      </c>
      <c r="G106" s="32"/>
      <c r="H106" s="96">
        <v>88</v>
      </c>
      <c r="I106" s="96">
        <v>219</v>
      </c>
      <c r="J106" s="71">
        <v>18830</v>
      </c>
      <c r="K106" s="19">
        <v>196015</v>
      </c>
      <c r="L106" s="37">
        <f t="shared" si="27"/>
        <v>10.40971853425385</v>
      </c>
      <c r="M106" s="37"/>
      <c r="N106" s="96">
        <v>93</v>
      </c>
      <c r="O106" s="85">
        <v>236</v>
      </c>
      <c r="P106" s="71">
        <v>19208</v>
      </c>
      <c r="Q106" s="20">
        <v>168386</v>
      </c>
      <c r="R106" s="39">
        <f t="shared" si="31"/>
        <v>8.7664514785506036</v>
      </c>
      <c r="S106" s="39"/>
      <c r="T106" s="96">
        <v>98</v>
      </c>
      <c r="U106" s="85">
        <v>246</v>
      </c>
      <c r="V106" s="42">
        <v>20040</v>
      </c>
      <c r="W106" s="151">
        <v>163355</v>
      </c>
      <c r="X106" s="44">
        <f t="shared" si="32"/>
        <v>8.1514471057884226</v>
      </c>
      <c r="Y106" s="44"/>
      <c r="Z106" s="96">
        <v>102</v>
      </c>
      <c r="AA106" s="85">
        <v>254</v>
      </c>
      <c r="AB106" s="47">
        <v>21749</v>
      </c>
      <c r="AC106" s="17">
        <v>162252</v>
      </c>
      <c r="AD106" s="49">
        <f t="shared" si="33"/>
        <v>7.4602050668996274</v>
      </c>
      <c r="AE106" s="49"/>
      <c r="AF106" s="96">
        <v>103</v>
      </c>
      <c r="AG106" s="85">
        <v>261</v>
      </c>
      <c r="AH106" s="50">
        <v>22059</v>
      </c>
      <c r="AI106" s="21">
        <v>199104</v>
      </c>
      <c r="AJ106" s="51">
        <f t="shared" si="34"/>
        <v>9.0259757921936625</v>
      </c>
      <c r="AK106" s="51"/>
      <c r="AL106" s="96">
        <v>101</v>
      </c>
      <c r="AM106" s="85">
        <v>256</v>
      </c>
      <c r="AN106" s="120">
        <f t="shared" si="28"/>
        <v>120554</v>
      </c>
      <c r="AO106" s="121">
        <f t="shared" si="29"/>
        <v>1125484</v>
      </c>
      <c r="AP106" s="32">
        <f t="shared" si="35"/>
        <v>9.3359324452112737</v>
      </c>
      <c r="AQ106" s="32"/>
      <c r="AR106" s="96">
        <v>102</v>
      </c>
      <c r="AS106" s="85">
        <v>256</v>
      </c>
      <c r="AT106" s="30"/>
      <c r="AU106" s="54">
        <v>103</v>
      </c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</row>
    <row r="107" spans="1:57" ht="15.75" customHeight="1" x14ac:dyDescent="0.2">
      <c r="A107" s="85">
        <v>3</v>
      </c>
      <c r="B107" s="15" t="s">
        <v>2718</v>
      </c>
      <c r="C107" s="15" t="s">
        <v>2718</v>
      </c>
      <c r="D107" s="72">
        <v>18088</v>
      </c>
      <c r="E107" s="18">
        <v>57242</v>
      </c>
      <c r="F107" s="32">
        <f t="shared" si="30"/>
        <v>3.164639540026537</v>
      </c>
      <c r="G107" s="32"/>
      <c r="H107" s="96">
        <v>111</v>
      </c>
      <c r="I107" s="85">
        <v>275</v>
      </c>
      <c r="J107" s="71">
        <v>18121</v>
      </c>
      <c r="K107" s="19">
        <v>52382</v>
      </c>
      <c r="L107" s="37">
        <f t="shared" si="27"/>
        <v>2.8906793223332046</v>
      </c>
      <c r="M107" s="37"/>
      <c r="N107" s="96">
        <v>110</v>
      </c>
      <c r="O107" s="85">
        <v>278</v>
      </c>
      <c r="P107" s="71">
        <v>18275</v>
      </c>
      <c r="Q107" s="20">
        <v>69528</v>
      </c>
      <c r="R107" s="39">
        <f t="shared" si="31"/>
        <v>3.8045417236662105</v>
      </c>
      <c r="S107" s="39"/>
      <c r="T107" s="96">
        <v>106</v>
      </c>
      <c r="U107" s="85">
        <v>270</v>
      </c>
      <c r="V107" s="42">
        <v>18150</v>
      </c>
      <c r="W107" s="151">
        <v>101192</v>
      </c>
      <c r="X107" s="44">
        <f t="shared" si="32"/>
        <v>5.5753168044077137</v>
      </c>
      <c r="Y107" s="44"/>
      <c r="Z107" s="96">
        <v>109</v>
      </c>
      <c r="AA107" s="85">
        <v>267</v>
      </c>
      <c r="AB107" s="47">
        <v>17899</v>
      </c>
      <c r="AC107" s="17">
        <v>128796</v>
      </c>
      <c r="AD107" s="49">
        <f t="shared" si="33"/>
        <v>7.1957092575004191</v>
      </c>
      <c r="AE107" s="49"/>
      <c r="AF107" s="96">
        <v>104</v>
      </c>
      <c r="AG107" s="85">
        <v>264</v>
      </c>
      <c r="AH107" s="50">
        <v>18076</v>
      </c>
      <c r="AI107" s="21">
        <v>155203</v>
      </c>
      <c r="AJ107" s="51">
        <f t="shared" si="34"/>
        <v>8.5861363133436601</v>
      </c>
      <c r="AK107" s="51"/>
      <c r="AL107" s="96">
        <v>103</v>
      </c>
      <c r="AM107" s="85">
        <v>258</v>
      </c>
      <c r="AN107" s="120">
        <f t="shared" si="28"/>
        <v>108609</v>
      </c>
      <c r="AO107" s="121">
        <f t="shared" si="29"/>
        <v>564343</v>
      </c>
      <c r="AP107" s="32">
        <f t="shared" si="35"/>
        <v>5.1960979292692135</v>
      </c>
      <c r="AQ107" s="32"/>
      <c r="AR107" s="96">
        <v>113</v>
      </c>
      <c r="AS107" s="85">
        <v>274</v>
      </c>
      <c r="AT107" s="30"/>
      <c r="AU107" s="54">
        <v>104</v>
      </c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</row>
    <row r="108" spans="1:57" ht="15.75" customHeight="1" x14ac:dyDescent="0.2">
      <c r="A108" s="85">
        <v>6</v>
      </c>
      <c r="B108" s="15" t="s">
        <v>57</v>
      </c>
      <c r="C108" s="15" t="s">
        <v>164</v>
      </c>
      <c r="D108" s="72">
        <v>5665</v>
      </c>
      <c r="E108" s="18">
        <v>39005</v>
      </c>
      <c r="F108" s="32">
        <f t="shared" si="30"/>
        <v>6.8852603706972637</v>
      </c>
      <c r="G108" s="32"/>
      <c r="H108" s="96">
        <v>101</v>
      </c>
      <c r="I108" s="85">
        <v>250</v>
      </c>
      <c r="J108" s="71">
        <v>5800</v>
      </c>
      <c r="K108" s="19">
        <v>43481</v>
      </c>
      <c r="L108" s="37">
        <f t="shared" si="27"/>
        <v>7.4967241379310341</v>
      </c>
      <c r="M108" s="37"/>
      <c r="N108" s="96">
        <v>99</v>
      </c>
      <c r="O108" s="85">
        <v>250</v>
      </c>
      <c r="P108" s="71">
        <v>5850</v>
      </c>
      <c r="Q108" s="20">
        <v>40119</v>
      </c>
      <c r="R108" s="39">
        <f t="shared" si="31"/>
        <v>6.8579487179487177</v>
      </c>
      <c r="S108" s="39"/>
      <c r="T108" s="96">
        <v>104</v>
      </c>
      <c r="U108" s="85">
        <v>256</v>
      </c>
      <c r="V108" s="42">
        <v>5875</v>
      </c>
      <c r="W108" s="151">
        <v>50432</v>
      </c>
      <c r="X108" s="44">
        <f t="shared" si="32"/>
        <v>8.584170212765958</v>
      </c>
      <c r="Y108" s="44"/>
      <c r="Z108" s="96">
        <v>101</v>
      </c>
      <c r="AA108" s="85">
        <v>252</v>
      </c>
      <c r="AB108" s="47">
        <v>5884</v>
      </c>
      <c r="AC108" s="17">
        <v>40688</v>
      </c>
      <c r="AD108" s="49">
        <f t="shared" si="33"/>
        <v>6.9150237933378653</v>
      </c>
      <c r="AE108" s="49"/>
      <c r="AF108" s="96">
        <v>105</v>
      </c>
      <c r="AG108" s="85">
        <v>265</v>
      </c>
      <c r="AH108" s="50">
        <v>5800</v>
      </c>
      <c r="AI108" s="21">
        <v>42628</v>
      </c>
      <c r="AJ108" s="51">
        <f t="shared" si="34"/>
        <v>7.3496551724137928</v>
      </c>
      <c r="AK108" s="51"/>
      <c r="AL108" s="96">
        <v>105</v>
      </c>
      <c r="AM108" s="85">
        <v>264</v>
      </c>
      <c r="AN108" s="120">
        <f t="shared" si="28"/>
        <v>34874</v>
      </c>
      <c r="AO108" s="121">
        <f t="shared" si="29"/>
        <v>256353</v>
      </c>
      <c r="AP108" s="32">
        <f t="shared" si="35"/>
        <v>7.3508344325285311</v>
      </c>
      <c r="AQ108" s="32"/>
      <c r="AR108" s="96">
        <v>108</v>
      </c>
      <c r="AS108" s="85">
        <v>266</v>
      </c>
      <c r="AT108" s="30"/>
      <c r="AU108" s="54">
        <v>105</v>
      </c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</row>
    <row r="109" spans="1:57" s="80" customFormat="1" ht="15.75" customHeight="1" x14ac:dyDescent="0.15">
      <c r="A109" s="85">
        <v>15</v>
      </c>
      <c r="B109" s="80" t="s">
        <v>22</v>
      </c>
      <c r="C109" s="79" t="s">
        <v>2497</v>
      </c>
      <c r="D109" s="77">
        <v>2299</v>
      </c>
      <c r="E109" s="76">
        <v>2488</v>
      </c>
      <c r="F109" s="97">
        <f t="shared" si="30"/>
        <v>1.0822096563723358</v>
      </c>
      <c r="G109" s="97"/>
      <c r="H109" s="96">
        <v>115</v>
      </c>
      <c r="I109" s="85">
        <v>294</v>
      </c>
      <c r="J109" s="89">
        <v>2370</v>
      </c>
      <c r="K109" s="101">
        <v>2488</v>
      </c>
      <c r="L109" s="97">
        <f t="shared" si="27"/>
        <v>1.0497890295358649</v>
      </c>
      <c r="M109" s="97"/>
      <c r="N109" s="96">
        <v>115</v>
      </c>
      <c r="O109" s="85">
        <v>300</v>
      </c>
      <c r="P109" s="89">
        <v>2499</v>
      </c>
      <c r="Q109" s="82">
        <v>4537</v>
      </c>
      <c r="R109" s="111">
        <f t="shared" si="31"/>
        <v>1.8155262104841936</v>
      </c>
      <c r="S109" s="111"/>
      <c r="T109" s="96">
        <v>112</v>
      </c>
      <c r="U109" s="85">
        <v>290</v>
      </c>
      <c r="V109" s="91">
        <v>2570</v>
      </c>
      <c r="W109" s="153">
        <v>23874</v>
      </c>
      <c r="X109" s="78">
        <f t="shared" si="32"/>
        <v>9.2894941634241253</v>
      </c>
      <c r="Y109" s="78"/>
      <c r="Z109" s="96">
        <v>99</v>
      </c>
      <c r="AA109" s="85">
        <v>248</v>
      </c>
      <c r="AB109" s="98">
        <v>2646</v>
      </c>
      <c r="AC109" s="83">
        <v>17865</v>
      </c>
      <c r="AD109" s="78">
        <f t="shared" si="33"/>
        <v>6.7517006802721085</v>
      </c>
      <c r="AE109" s="78"/>
      <c r="AF109" s="96">
        <v>106</v>
      </c>
      <c r="AG109" s="85">
        <v>266</v>
      </c>
      <c r="AH109" s="89">
        <v>2741</v>
      </c>
      <c r="AI109" s="83">
        <v>24290</v>
      </c>
      <c r="AJ109" s="75">
        <f t="shared" si="34"/>
        <v>8.8617292958774172</v>
      </c>
      <c r="AK109" s="75"/>
      <c r="AL109" s="96">
        <v>102</v>
      </c>
      <c r="AM109" s="85">
        <v>257</v>
      </c>
      <c r="AN109" s="122">
        <f t="shared" si="28"/>
        <v>15125</v>
      </c>
      <c r="AO109" s="101">
        <f t="shared" si="29"/>
        <v>75542</v>
      </c>
      <c r="AP109" s="97">
        <f t="shared" si="35"/>
        <v>4.9945123966942147</v>
      </c>
      <c r="AQ109" s="97"/>
      <c r="AR109" s="96">
        <v>114</v>
      </c>
      <c r="AS109" s="85">
        <v>276</v>
      </c>
      <c r="AT109" s="30"/>
      <c r="AU109" s="54">
        <v>106</v>
      </c>
    </row>
    <row r="110" spans="1:57" ht="15.75" customHeight="1" x14ac:dyDescent="0.2">
      <c r="A110" s="85">
        <v>15</v>
      </c>
      <c r="B110" s="80" t="s">
        <v>2718</v>
      </c>
      <c r="C110" s="79" t="s">
        <v>255</v>
      </c>
      <c r="D110" s="77">
        <v>3612</v>
      </c>
      <c r="E110" s="76">
        <v>51707</v>
      </c>
      <c r="F110" s="97">
        <f t="shared" si="30"/>
        <v>14.315337763012181</v>
      </c>
      <c r="G110" s="97"/>
      <c r="H110" s="96">
        <v>84</v>
      </c>
      <c r="I110" s="96">
        <v>210</v>
      </c>
      <c r="J110" s="89">
        <v>3670</v>
      </c>
      <c r="K110" s="101">
        <v>62955</v>
      </c>
      <c r="L110" s="97">
        <f t="shared" si="27"/>
        <v>17.153950953678475</v>
      </c>
      <c r="M110" s="97"/>
      <c r="N110" s="96">
        <v>74</v>
      </c>
      <c r="O110" s="96">
        <v>197</v>
      </c>
      <c r="P110" s="89">
        <v>3832</v>
      </c>
      <c r="Q110" s="82">
        <v>59560</v>
      </c>
      <c r="R110" s="111">
        <f t="shared" si="31"/>
        <v>15.542797494780793</v>
      </c>
      <c r="S110" s="111"/>
      <c r="T110" s="96">
        <v>81</v>
      </c>
      <c r="U110" s="96">
        <v>209</v>
      </c>
      <c r="V110" s="91">
        <v>4110</v>
      </c>
      <c r="W110" s="153">
        <v>30954</v>
      </c>
      <c r="X110" s="78">
        <f t="shared" si="32"/>
        <v>7.5313868613138686</v>
      </c>
      <c r="Y110" s="78"/>
      <c r="Z110" s="96">
        <v>104</v>
      </c>
      <c r="AA110" s="85">
        <v>257</v>
      </c>
      <c r="AB110" s="98">
        <v>4278</v>
      </c>
      <c r="AC110" s="83">
        <v>28647</v>
      </c>
      <c r="AD110" s="78">
        <f t="shared" si="33"/>
        <v>6.6963534361851336</v>
      </c>
      <c r="AE110" s="78"/>
      <c r="AF110" s="96">
        <v>107</v>
      </c>
      <c r="AG110" s="85">
        <v>267</v>
      </c>
      <c r="AH110" s="89">
        <v>4308</v>
      </c>
      <c r="AI110" s="83">
        <v>28421</v>
      </c>
      <c r="AJ110" s="75">
        <f t="shared" si="34"/>
        <v>6.597260909935005</v>
      </c>
      <c r="AK110" s="75"/>
      <c r="AL110" s="96">
        <v>109</v>
      </c>
      <c r="AM110" s="85">
        <v>271</v>
      </c>
      <c r="AN110" s="120">
        <f t="shared" si="28"/>
        <v>23810</v>
      </c>
      <c r="AO110" s="121">
        <f t="shared" si="29"/>
        <v>262244</v>
      </c>
      <c r="AP110" s="32">
        <f t="shared" si="35"/>
        <v>11.014027719445611</v>
      </c>
      <c r="AQ110" s="32"/>
      <c r="AR110" s="96">
        <v>95</v>
      </c>
      <c r="AS110" s="85">
        <v>244</v>
      </c>
      <c r="AT110" s="30"/>
      <c r="AU110" s="54">
        <v>107</v>
      </c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</row>
    <row r="111" spans="1:57" ht="15.75" customHeight="1" x14ac:dyDescent="0.2">
      <c r="A111" s="85">
        <v>7</v>
      </c>
      <c r="B111" s="15" t="s">
        <v>2727</v>
      </c>
      <c r="C111" s="15" t="s">
        <v>576</v>
      </c>
      <c r="D111" s="72">
        <v>11923</v>
      </c>
      <c r="E111" s="18">
        <v>181500</v>
      </c>
      <c r="F111" s="32">
        <f t="shared" si="30"/>
        <v>15.222678855992619</v>
      </c>
      <c r="G111" s="32"/>
      <c r="H111" s="96">
        <v>81</v>
      </c>
      <c r="I111" s="96">
        <v>205</v>
      </c>
      <c r="J111" s="71">
        <v>11959</v>
      </c>
      <c r="K111" s="19">
        <v>151981</v>
      </c>
      <c r="L111" s="37">
        <f t="shared" si="27"/>
        <v>12.708504055523036</v>
      </c>
      <c r="M111" s="37"/>
      <c r="N111" s="96">
        <v>88</v>
      </c>
      <c r="O111" s="96">
        <v>222</v>
      </c>
      <c r="P111" s="71">
        <v>12273</v>
      </c>
      <c r="Q111" s="20">
        <v>93944</v>
      </c>
      <c r="R111" s="39">
        <f t="shared" si="31"/>
        <v>7.654526195714169</v>
      </c>
      <c r="S111" s="39"/>
      <c r="T111" s="96">
        <v>101</v>
      </c>
      <c r="U111" s="85">
        <v>251</v>
      </c>
      <c r="V111" s="42">
        <v>12273</v>
      </c>
      <c r="W111" s="151">
        <v>74729</v>
      </c>
      <c r="X111" s="44">
        <f t="shared" si="32"/>
        <v>6.0888943208669435</v>
      </c>
      <c r="Y111" s="44"/>
      <c r="Z111" s="96">
        <v>107</v>
      </c>
      <c r="AA111" s="85">
        <v>261</v>
      </c>
      <c r="AB111" s="47">
        <v>11885</v>
      </c>
      <c r="AC111" s="17">
        <v>79303</v>
      </c>
      <c r="AD111" s="49">
        <f t="shared" si="33"/>
        <v>6.6725283971392511</v>
      </c>
      <c r="AE111" s="49"/>
      <c r="AF111" s="96">
        <v>108</v>
      </c>
      <c r="AG111" s="85">
        <v>268</v>
      </c>
      <c r="AH111" s="50">
        <v>11776</v>
      </c>
      <c r="AI111" s="21">
        <v>74201</v>
      </c>
      <c r="AJ111" s="51">
        <f t="shared" si="34"/>
        <v>6.3010360054347823</v>
      </c>
      <c r="AK111" s="51"/>
      <c r="AL111" s="96">
        <v>110</v>
      </c>
      <c r="AM111" s="85">
        <v>274</v>
      </c>
      <c r="AN111" s="120">
        <f t="shared" si="28"/>
        <v>72089</v>
      </c>
      <c r="AO111" s="121">
        <f t="shared" si="29"/>
        <v>655658</v>
      </c>
      <c r="AP111" s="32">
        <f t="shared" si="35"/>
        <v>9.0951185340343184</v>
      </c>
      <c r="AQ111" s="32"/>
      <c r="AR111" s="96">
        <v>103</v>
      </c>
      <c r="AS111" s="85">
        <v>257</v>
      </c>
      <c r="AT111" s="30"/>
      <c r="AU111" s="54">
        <v>108</v>
      </c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</row>
    <row r="112" spans="1:57" ht="15.75" customHeight="1" x14ac:dyDescent="0.2">
      <c r="A112" s="85">
        <v>5</v>
      </c>
      <c r="B112" s="15" t="s">
        <v>2718</v>
      </c>
      <c r="C112" s="15" t="s">
        <v>2717</v>
      </c>
      <c r="D112" s="72">
        <v>27446</v>
      </c>
      <c r="E112" s="18">
        <v>432207</v>
      </c>
      <c r="F112" s="32">
        <f t="shared" si="30"/>
        <v>15.747540625227719</v>
      </c>
      <c r="G112" s="32"/>
      <c r="H112" s="96">
        <v>80</v>
      </c>
      <c r="I112" s="96">
        <v>202</v>
      </c>
      <c r="J112" s="71">
        <v>28664</v>
      </c>
      <c r="K112" s="19">
        <v>328831</v>
      </c>
      <c r="L112" s="37">
        <f t="shared" si="27"/>
        <v>11.47191599218532</v>
      </c>
      <c r="M112" s="37"/>
      <c r="N112" s="96">
        <v>91</v>
      </c>
      <c r="O112" s="96">
        <v>226</v>
      </c>
      <c r="P112" s="71">
        <v>28939</v>
      </c>
      <c r="Q112" s="20">
        <v>544773</v>
      </c>
      <c r="R112" s="39">
        <f t="shared" si="31"/>
        <v>18.824873008742529</v>
      </c>
      <c r="S112" s="39"/>
      <c r="T112" s="96">
        <v>74</v>
      </c>
      <c r="U112" s="96">
        <v>193</v>
      </c>
      <c r="V112" s="42">
        <v>29262</v>
      </c>
      <c r="W112" s="151">
        <v>200315</v>
      </c>
      <c r="X112" s="44">
        <f t="shared" si="32"/>
        <v>6.8455676303738633</v>
      </c>
      <c r="Y112" s="44"/>
      <c r="Z112" s="96">
        <v>106</v>
      </c>
      <c r="AA112" s="85">
        <v>259</v>
      </c>
      <c r="AB112" s="47">
        <v>30080</v>
      </c>
      <c r="AC112" s="17">
        <v>191537</v>
      </c>
      <c r="AD112" s="49">
        <f t="shared" si="33"/>
        <v>6.367586436170213</v>
      </c>
      <c r="AE112" s="49"/>
      <c r="AF112" s="96">
        <v>109</v>
      </c>
      <c r="AG112" s="85">
        <v>269</v>
      </c>
      <c r="AH112" s="50">
        <v>30207</v>
      </c>
      <c r="AI112" s="21">
        <v>221489</v>
      </c>
      <c r="AJ112" s="51">
        <f t="shared" si="34"/>
        <v>7.3323732909590493</v>
      </c>
      <c r="AK112" s="51"/>
      <c r="AL112" s="96">
        <v>106</v>
      </c>
      <c r="AM112" s="85">
        <v>265</v>
      </c>
      <c r="AN112" s="120">
        <f t="shared" si="28"/>
        <v>174598</v>
      </c>
      <c r="AO112" s="121">
        <f t="shared" si="29"/>
        <v>1919152</v>
      </c>
      <c r="AP112" s="32">
        <f t="shared" si="35"/>
        <v>10.99183266704086</v>
      </c>
      <c r="AQ112" s="32"/>
      <c r="AR112" s="96">
        <v>96</v>
      </c>
      <c r="AS112" s="85">
        <v>245</v>
      </c>
      <c r="AT112" s="80"/>
      <c r="AU112" s="54">
        <v>109</v>
      </c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</row>
    <row r="113" spans="1:57" s="80" customFormat="1" ht="15.75" customHeight="1" x14ac:dyDescent="0.15">
      <c r="A113" s="85">
        <v>5</v>
      </c>
      <c r="B113" s="15" t="s">
        <v>22</v>
      </c>
      <c r="C113" s="16" t="s">
        <v>2500</v>
      </c>
      <c r="D113" s="72">
        <f>558+535</f>
        <v>1093</v>
      </c>
      <c r="E113" s="18">
        <v>6269</v>
      </c>
      <c r="F113" s="32">
        <f t="shared" si="30"/>
        <v>5.7355901189387009</v>
      </c>
      <c r="G113" s="32"/>
      <c r="H113" s="96">
        <v>104</v>
      </c>
      <c r="I113" s="85">
        <v>256</v>
      </c>
      <c r="J113" s="88">
        <f>630+815</f>
        <v>1445</v>
      </c>
      <c r="K113" s="19">
        <v>4295</v>
      </c>
      <c r="L113" s="37">
        <f t="shared" si="27"/>
        <v>2.972318339100346</v>
      </c>
      <c r="M113" s="37"/>
      <c r="N113" s="96">
        <v>109</v>
      </c>
      <c r="O113" s="85">
        <v>277</v>
      </c>
      <c r="P113" s="88">
        <f>765+1028</f>
        <v>1793</v>
      </c>
      <c r="Q113" s="18">
        <v>4091</v>
      </c>
      <c r="R113" s="39">
        <f t="shared" si="31"/>
        <v>2.2816508644729505</v>
      </c>
      <c r="S113" s="39"/>
      <c r="T113" s="96">
        <v>110</v>
      </c>
      <c r="U113" s="85">
        <v>281</v>
      </c>
      <c r="V113" s="148">
        <v>2311</v>
      </c>
      <c r="W113" s="149">
        <v>25742</v>
      </c>
      <c r="X113" s="44">
        <f t="shared" si="32"/>
        <v>11.138900908697533</v>
      </c>
      <c r="Y113" s="44"/>
      <c r="Z113" s="96">
        <v>95</v>
      </c>
      <c r="AA113" s="85">
        <v>237</v>
      </c>
      <c r="AB113" s="92">
        <f>1321+1490</f>
        <v>2811</v>
      </c>
      <c r="AC113" s="18">
        <v>16206</v>
      </c>
      <c r="AD113" s="49">
        <f t="shared" si="33"/>
        <v>5.7652081109925293</v>
      </c>
      <c r="AE113" s="49"/>
      <c r="AF113" s="96">
        <v>110</v>
      </c>
      <c r="AG113" s="85">
        <v>271</v>
      </c>
      <c r="AH113" s="70">
        <v>3305</v>
      </c>
      <c r="AI113" s="18">
        <v>14132</v>
      </c>
      <c r="AJ113" s="51">
        <f t="shared" si="34"/>
        <v>4.275945537065053</v>
      </c>
      <c r="AK113" s="51"/>
      <c r="AL113" s="96">
        <v>112</v>
      </c>
      <c r="AM113" s="85">
        <v>280</v>
      </c>
      <c r="AN113" s="121">
        <f t="shared" si="28"/>
        <v>12758</v>
      </c>
      <c r="AO113" s="121">
        <f t="shared" si="29"/>
        <v>70735</v>
      </c>
      <c r="AP113" s="32">
        <f t="shared" si="35"/>
        <v>5.544364320426399</v>
      </c>
      <c r="AQ113" s="32"/>
      <c r="AR113" s="96">
        <v>111</v>
      </c>
      <c r="AS113" s="85">
        <v>272</v>
      </c>
      <c r="AT113" s="30"/>
      <c r="AU113" s="54">
        <v>110</v>
      </c>
    </row>
    <row r="114" spans="1:57" ht="15.75" customHeight="1" x14ac:dyDescent="0.2">
      <c r="A114" s="85">
        <v>6</v>
      </c>
      <c r="B114" s="15" t="s">
        <v>2692</v>
      </c>
      <c r="C114" s="15" t="s">
        <v>2732</v>
      </c>
      <c r="D114" s="72">
        <v>4077</v>
      </c>
      <c r="E114" s="18">
        <v>18266</v>
      </c>
      <c r="F114" s="32">
        <f t="shared" si="30"/>
        <v>4.4802550895266124</v>
      </c>
      <c r="G114" s="32"/>
      <c r="H114" s="96">
        <v>108</v>
      </c>
      <c r="I114" s="85">
        <v>261</v>
      </c>
      <c r="J114" s="71">
        <v>4120</v>
      </c>
      <c r="K114" s="19">
        <v>41660</v>
      </c>
      <c r="L114" s="37">
        <f t="shared" si="27"/>
        <v>10.111650485436893</v>
      </c>
      <c r="M114" s="37"/>
      <c r="N114" s="96">
        <v>94</v>
      </c>
      <c r="O114" s="85">
        <v>237</v>
      </c>
      <c r="P114" s="71">
        <v>4170</v>
      </c>
      <c r="Q114" s="20">
        <v>14800</v>
      </c>
      <c r="R114" s="39">
        <f t="shared" si="31"/>
        <v>3.5491606714628299</v>
      </c>
      <c r="S114" s="39"/>
      <c r="T114" s="96">
        <v>107</v>
      </c>
      <c r="U114" s="85">
        <v>273</v>
      </c>
      <c r="V114" s="42">
        <v>4180</v>
      </c>
      <c r="W114" s="151">
        <v>69718</v>
      </c>
      <c r="X114" s="44">
        <f t="shared" si="32"/>
        <v>16.678947368421053</v>
      </c>
      <c r="Y114" s="44"/>
      <c r="Z114" s="96">
        <v>80</v>
      </c>
      <c r="AA114" s="96">
        <v>209</v>
      </c>
      <c r="AB114" s="47">
        <v>4218</v>
      </c>
      <c r="AC114" s="17">
        <v>23768</v>
      </c>
      <c r="AD114" s="49">
        <f t="shared" si="33"/>
        <v>5.6348980559506874</v>
      </c>
      <c r="AE114" s="49"/>
      <c r="AF114" s="96">
        <v>111</v>
      </c>
      <c r="AG114" s="85">
        <v>273</v>
      </c>
      <c r="AH114" s="50">
        <v>4236</v>
      </c>
      <c r="AI114" s="21">
        <v>94256</v>
      </c>
      <c r="AJ114" s="51">
        <f t="shared" si="34"/>
        <v>22.251180358829085</v>
      </c>
      <c r="AK114" s="51"/>
      <c r="AL114" s="96">
        <v>66</v>
      </c>
      <c r="AM114" s="96">
        <v>183</v>
      </c>
      <c r="AN114" s="120">
        <f t="shared" si="28"/>
        <v>25001</v>
      </c>
      <c r="AO114" s="121">
        <f t="shared" si="29"/>
        <v>262468</v>
      </c>
      <c r="AP114" s="32">
        <f t="shared" si="35"/>
        <v>10.498300067997279</v>
      </c>
      <c r="AQ114" s="32"/>
      <c r="AR114" s="96">
        <v>98</v>
      </c>
      <c r="AS114" s="85">
        <v>247</v>
      </c>
      <c r="AT114" s="80"/>
      <c r="AU114" s="54">
        <v>111</v>
      </c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</row>
    <row r="115" spans="1:57" ht="15.75" customHeight="1" x14ac:dyDescent="0.2">
      <c r="A115" s="85">
        <v>7</v>
      </c>
      <c r="B115" s="15" t="s">
        <v>57</v>
      </c>
      <c r="C115" s="15" t="s">
        <v>252</v>
      </c>
      <c r="D115" s="72">
        <v>2392</v>
      </c>
      <c r="E115" s="18">
        <v>21614</v>
      </c>
      <c r="F115" s="32">
        <f t="shared" si="30"/>
        <v>9.0359531772575252</v>
      </c>
      <c r="G115" s="32"/>
      <c r="H115" s="96">
        <v>97</v>
      </c>
      <c r="I115" s="85">
        <v>241</v>
      </c>
      <c r="J115" s="88">
        <v>2398</v>
      </c>
      <c r="K115" s="19">
        <v>22265</v>
      </c>
      <c r="L115" s="37">
        <f t="shared" ref="L115:L122" si="36">K115/J115</f>
        <v>9.2848206839032521</v>
      </c>
      <c r="M115" s="37"/>
      <c r="N115" s="96">
        <v>95</v>
      </c>
      <c r="O115" s="85">
        <v>243</v>
      </c>
      <c r="P115" s="88">
        <v>2400</v>
      </c>
      <c r="Q115" s="20">
        <v>25040</v>
      </c>
      <c r="R115" s="39">
        <f t="shared" si="31"/>
        <v>10.433333333333334</v>
      </c>
      <c r="S115" s="39"/>
      <c r="T115" s="96">
        <v>96</v>
      </c>
      <c r="U115" s="85">
        <v>238</v>
      </c>
      <c r="V115" s="90">
        <v>2400</v>
      </c>
      <c r="W115" s="152">
        <v>36903</v>
      </c>
      <c r="X115" s="44">
        <f t="shared" si="32"/>
        <v>15.376250000000001</v>
      </c>
      <c r="Y115" s="44"/>
      <c r="Z115" s="96">
        <v>83</v>
      </c>
      <c r="AA115" s="96">
        <v>217</v>
      </c>
      <c r="AB115" s="92">
        <v>2380</v>
      </c>
      <c r="AC115" s="17">
        <v>11239</v>
      </c>
      <c r="AD115" s="49">
        <f t="shared" si="33"/>
        <v>4.7222689075630253</v>
      </c>
      <c r="AE115" s="49"/>
      <c r="AF115" s="96">
        <v>112</v>
      </c>
      <c r="AG115" s="85">
        <v>275</v>
      </c>
      <c r="AH115" s="70">
        <v>2395</v>
      </c>
      <c r="AI115" s="21">
        <v>2250</v>
      </c>
      <c r="AJ115" s="51">
        <f t="shared" si="34"/>
        <v>0.93945720250521925</v>
      </c>
      <c r="AK115" s="51"/>
      <c r="AL115" s="96">
        <v>114</v>
      </c>
      <c r="AM115" s="85">
        <v>297</v>
      </c>
      <c r="AN115" s="121">
        <f t="shared" ref="AN115:AN122" si="37">D115+J115+P115+V115+AB115+AH115</f>
        <v>14365</v>
      </c>
      <c r="AO115" s="121">
        <f t="shared" ref="AO115:AO122" si="38">E115+K115+Q115+W115+AC115+AI115</f>
        <v>119311</v>
      </c>
      <c r="AP115" s="32">
        <f t="shared" si="35"/>
        <v>8.3056735120083545</v>
      </c>
      <c r="AQ115" s="32"/>
      <c r="AR115" s="96">
        <v>105</v>
      </c>
      <c r="AS115" s="85">
        <v>260</v>
      </c>
      <c r="AT115" s="30"/>
      <c r="AU115" s="54">
        <v>112</v>
      </c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</row>
    <row r="116" spans="1:57" ht="15.75" customHeight="1" x14ac:dyDescent="0.2">
      <c r="A116" s="85">
        <v>5</v>
      </c>
      <c r="B116" s="15" t="s">
        <v>2718</v>
      </c>
      <c r="C116" s="15" t="s">
        <v>218</v>
      </c>
      <c r="D116" s="72">
        <v>11079</v>
      </c>
      <c r="E116" s="18">
        <v>60302</v>
      </c>
      <c r="F116" s="32">
        <f t="shared" si="30"/>
        <v>5.4429100099286938</v>
      </c>
      <c r="G116" s="32"/>
      <c r="H116" s="96">
        <v>105</v>
      </c>
      <c r="I116" s="85">
        <v>257</v>
      </c>
      <c r="J116" s="71">
        <v>11198</v>
      </c>
      <c r="K116" s="19">
        <v>49831</v>
      </c>
      <c r="L116" s="37">
        <f t="shared" si="36"/>
        <v>4.4499910698338985</v>
      </c>
      <c r="M116" s="37"/>
      <c r="N116" s="96">
        <v>106</v>
      </c>
      <c r="O116" s="85">
        <v>267</v>
      </c>
      <c r="P116" s="71">
        <v>11230</v>
      </c>
      <c r="Q116" s="20">
        <v>31027</v>
      </c>
      <c r="R116" s="39">
        <f t="shared" si="31"/>
        <v>2.76286731967943</v>
      </c>
      <c r="S116" s="39"/>
      <c r="T116" s="96">
        <v>109</v>
      </c>
      <c r="U116" s="85">
        <v>279</v>
      </c>
      <c r="V116" s="42">
        <v>11405</v>
      </c>
      <c r="W116" s="151">
        <v>40143</v>
      </c>
      <c r="X116" s="44">
        <f t="shared" si="32"/>
        <v>3.5197720298114863</v>
      </c>
      <c r="Y116" s="44"/>
      <c r="Z116" s="96">
        <v>112</v>
      </c>
      <c r="AA116" s="85">
        <v>279</v>
      </c>
      <c r="AB116" s="47">
        <v>11917</v>
      </c>
      <c r="AC116" s="17">
        <v>52777</v>
      </c>
      <c r="AD116" s="49">
        <f t="shared" si="33"/>
        <v>4.4287152806914492</v>
      </c>
      <c r="AE116" s="49"/>
      <c r="AF116" s="96">
        <v>113</v>
      </c>
      <c r="AG116" s="85">
        <v>279</v>
      </c>
      <c r="AH116" s="50">
        <v>12142</v>
      </c>
      <c r="AI116" s="21">
        <v>2509400</v>
      </c>
      <c r="AJ116" s="51">
        <f t="shared" si="34"/>
        <v>206.67105913358591</v>
      </c>
      <c r="AK116" s="51"/>
      <c r="AL116" s="96">
        <v>2</v>
      </c>
      <c r="AM116" s="96">
        <v>6</v>
      </c>
      <c r="AN116" s="120">
        <f t="shared" si="37"/>
        <v>68971</v>
      </c>
      <c r="AO116" s="121">
        <f t="shared" si="38"/>
        <v>2743480</v>
      </c>
      <c r="AP116" s="32">
        <f t="shared" si="35"/>
        <v>39.777297704832463</v>
      </c>
      <c r="AQ116" s="32"/>
      <c r="AR116" s="96">
        <v>35</v>
      </c>
      <c r="AS116" s="96">
        <v>111</v>
      </c>
      <c r="AT116" s="30"/>
      <c r="AU116" s="54">
        <v>113</v>
      </c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</row>
    <row r="117" spans="1:57" ht="15.75" customHeight="1" x14ac:dyDescent="0.2">
      <c r="A117" s="85">
        <v>15</v>
      </c>
      <c r="B117" s="80" t="s">
        <v>2692</v>
      </c>
      <c r="C117" s="79" t="s">
        <v>2519</v>
      </c>
      <c r="D117" s="77">
        <v>2967</v>
      </c>
      <c r="E117" s="76">
        <v>35075</v>
      </c>
      <c r="F117" s="97">
        <f t="shared" si="30"/>
        <v>11.821705426356589</v>
      </c>
      <c r="G117" s="97"/>
      <c r="H117" s="96">
        <v>90</v>
      </c>
      <c r="I117" s="96">
        <v>224</v>
      </c>
      <c r="J117" s="89">
        <v>3000</v>
      </c>
      <c r="K117" s="101">
        <v>44600</v>
      </c>
      <c r="L117" s="97">
        <f t="shared" si="36"/>
        <v>14.866666666666667</v>
      </c>
      <c r="M117" s="97"/>
      <c r="N117" s="96">
        <v>83</v>
      </c>
      <c r="O117" s="96">
        <v>211</v>
      </c>
      <c r="P117" s="89">
        <v>3016</v>
      </c>
      <c r="Q117" s="82">
        <v>10188</v>
      </c>
      <c r="R117" s="111">
        <f t="shared" si="31"/>
        <v>3.3779840848806364</v>
      </c>
      <c r="S117" s="111"/>
      <c r="T117" s="96">
        <v>108</v>
      </c>
      <c r="U117" s="85">
        <v>274</v>
      </c>
      <c r="V117" s="91">
        <v>3070</v>
      </c>
      <c r="W117" s="153">
        <v>3005</v>
      </c>
      <c r="X117" s="78">
        <f t="shared" si="32"/>
        <v>0.97882736156351791</v>
      </c>
      <c r="Y117" s="78"/>
      <c r="Z117" s="96">
        <v>114</v>
      </c>
      <c r="AA117" s="85">
        <v>298</v>
      </c>
      <c r="AB117" s="98">
        <v>3088</v>
      </c>
      <c r="AC117" s="83">
        <v>10940</v>
      </c>
      <c r="AD117" s="78">
        <f t="shared" si="33"/>
        <v>3.5427461139896375</v>
      </c>
      <c r="AE117" s="78"/>
      <c r="AF117" s="96">
        <v>114</v>
      </c>
      <c r="AG117" s="85">
        <v>283</v>
      </c>
      <c r="AH117" s="89">
        <v>3251</v>
      </c>
      <c r="AI117" s="83">
        <v>13445</v>
      </c>
      <c r="AJ117" s="75">
        <f t="shared" si="34"/>
        <v>4.1356505690556755</v>
      </c>
      <c r="AK117" s="75"/>
      <c r="AL117" s="96">
        <v>113</v>
      </c>
      <c r="AM117" s="85">
        <v>281</v>
      </c>
      <c r="AN117" s="122">
        <f t="shared" si="37"/>
        <v>18392</v>
      </c>
      <c r="AO117" s="101">
        <f t="shared" si="38"/>
        <v>117253</v>
      </c>
      <c r="AP117" s="97">
        <f t="shared" si="35"/>
        <v>6.375217485863419</v>
      </c>
      <c r="AQ117" s="97"/>
      <c r="AR117" s="96">
        <v>109</v>
      </c>
      <c r="AS117" s="85">
        <v>269</v>
      </c>
      <c r="AT117" s="30"/>
      <c r="AU117" s="54">
        <v>114</v>
      </c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</row>
    <row r="118" spans="1:57" ht="15.75" customHeight="1" x14ac:dyDescent="0.2">
      <c r="A118" s="85">
        <v>6</v>
      </c>
      <c r="B118" s="15" t="s">
        <v>2692</v>
      </c>
      <c r="C118" s="15" t="s">
        <v>2691</v>
      </c>
      <c r="D118" s="72">
        <v>2866</v>
      </c>
      <c r="E118" s="18">
        <v>20413</v>
      </c>
      <c r="F118" s="32">
        <f t="shared" si="30"/>
        <v>7.1224703419399864</v>
      </c>
      <c r="G118" s="32"/>
      <c r="H118" s="96">
        <v>100</v>
      </c>
      <c r="I118" s="85">
        <v>249</v>
      </c>
      <c r="J118" s="71">
        <v>2890</v>
      </c>
      <c r="K118" s="19">
        <v>18527</v>
      </c>
      <c r="L118" s="37">
        <f t="shared" si="36"/>
        <v>6.4107266435986157</v>
      </c>
      <c r="M118" s="37"/>
      <c r="N118" s="96">
        <v>102</v>
      </c>
      <c r="O118" s="85">
        <v>254</v>
      </c>
      <c r="P118" s="71">
        <v>2908</v>
      </c>
      <c r="Q118" s="20">
        <v>0</v>
      </c>
      <c r="R118" s="39">
        <f t="shared" si="31"/>
        <v>0</v>
      </c>
      <c r="S118" s="39"/>
      <c r="T118" s="96">
        <v>117</v>
      </c>
      <c r="U118" s="85">
        <v>307</v>
      </c>
      <c r="V118" s="42">
        <v>2945</v>
      </c>
      <c r="W118" s="151">
        <v>0</v>
      </c>
      <c r="X118" s="44">
        <f t="shared" si="32"/>
        <v>0</v>
      </c>
      <c r="Y118" s="44"/>
      <c r="Z118" s="96">
        <v>115</v>
      </c>
      <c r="AA118" s="85">
        <v>309</v>
      </c>
      <c r="AB118" s="47">
        <v>2919</v>
      </c>
      <c r="AC118" s="17">
        <v>0</v>
      </c>
      <c r="AD118" s="49">
        <f t="shared" si="33"/>
        <v>0</v>
      </c>
      <c r="AE118" s="49"/>
      <c r="AF118" s="96">
        <v>115</v>
      </c>
      <c r="AG118" s="85">
        <v>307</v>
      </c>
      <c r="AH118" s="50">
        <v>2923</v>
      </c>
      <c r="AI118" s="21">
        <v>541</v>
      </c>
      <c r="AJ118" s="51">
        <f t="shared" si="34"/>
        <v>0.1850838179952104</v>
      </c>
      <c r="AK118" s="51"/>
      <c r="AL118" s="96">
        <v>115</v>
      </c>
      <c r="AM118" s="85">
        <v>303</v>
      </c>
      <c r="AN118" s="120">
        <f t="shared" si="37"/>
        <v>17451</v>
      </c>
      <c r="AO118" s="121">
        <f t="shared" si="38"/>
        <v>39481</v>
      </c>
      <c r="AP118" s="32">
        <f t="shared" si="35"/>
        <v>2.2623918400091685</v>
      </c>
      <c r="AQ118" s="32"/>
      <c r="AR118" s="96">
        <v>115</v>
      </c>
      <c r="AS118" s="85">
        <v>295</v>
      </c>
      <c r="AT118" s="30"/>
      <c r="AU118" s="54">
        <v>115</v>
      </c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</row>
    <row r="119" spans="1:57" ht="15.75" customHeight="1" x14ac:dyDescent="0.2">
      <c r="A119" s="85">
        <v>5</v>
      </c>
      <c r="B119" s="15" t="s">
        <v>2718</v>
      </c>
      <c r="C119" s="15" t="s">
        <v>714</v>
      </c>
      <c r="D119" s="72">
        <v>5330</v>
      </c>
      <c r="E119" s="18">
        <v>7234</v>
      </c>
      <c r="F119" s="32">
        <f t="shared" si="30"/>
        <v>1.3572232645403377</v>
      </c>
      <c r="G119" s="32"/>
      <c r="H119" s="96">
        <v>114</v>
      </c>
      <c r="I119" s="85">
        <v>291</v>
      </c>
      <c r="J119" s="71">
        <v>5680</v>
      </c>
      <c r="K119" s="19">
        <v>6844</v>
      </c>
      <c r="L119" s="37">
        <f t="shared" si="36"/>
        <v>1.2049295774647888</v>
      </c>
      <c r="M119" s="37"/>
      <c r="N119" s="96">
        <v>114</v>
      </c>
      <c r="O119" s="85">
        <v>297</v>
      </c>
      <c r="P119" s="71">
        <v>6177</v>
      </c>
      <c r="Q119" s="20">
        <v>6561</v>
      </c>
      <c r="R119" s="39">
        <f t="shared" si="31"/>
        <v>1.0621661000485674</v>
      </c>
      <c r="S119" s="39"/>
      <c r="T119" s="96">
        <v>115</v>
      </c>
      <c r="U119" s="85">
        <v>300</v>
      </c>
      <c r="V119" s="42">
        <v>6500</v>
      </c>
      <c r="W119" s="151">
        <v>0</v>
      </c>
      <c r="X119" s="44">
        <f t="shared" si="32"/>
        <v>0</v>
      </c>
      <c r="Y119" s="44"/>
      <c r="Z119" s="96">
        <v>115</v>
      </c>
      <c r="AA119" s="85">
        <v>309</v>
      </c>
      <c r="AB119" s="47">
        <v>7163</v>
      </c>
      <c r="AC119" s="17">
        <v>0</v>
      </c>
      <c r="AD119" s="49">
        <f t="shared" si="33"/>
        <v>0</v>
      </c>
      <c r="AE119" s="49"/>
      <c r="AF119" s="96">
        <v>115</v>
      </c>
      <c r="AG119" s="85">
        <v>307</v>
      </c>
      <c r="AH119" s="50">
        <v>7201</v>
      </c>
      <c r="AI119" s="21">
        <v>0</v>
      </c>
      <c r="AJ119" s="51">
        <f t="shared" si="34"/>
        <v>0</v>
      </c>
      <c r="AK119" s="51"/>
      <c r="AL119" s="156">
        <v>116</v>
      </c>
      <c r="AM119" s="85">
        <v>309</v>
      </c>
      <c r="AN119" s="120">
        <f t="shared" si="37"/>
        <v>38051</v>
      </c>
      <c r="AO119" s="121">
        <f t="shared" si="38"/>
        <v>20639</v>
      </c>
      <c r="AP119" s="32">
        <f t="shared" si="35"/>
        <v>0.54240361619931143</v>
      </c>
      <c r="AQ119" s="32"/>
      <c r="AR119" s="96">
        <v>116</v>
      </c>
      <c r="AS119" s="85">
        <v>310</v>
      </c>
      <c r="AT119" s="80"/>
      <c r="AU119" s="54">
        <v>116</v>
      </c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</row>
    <row r="120" spans="1:57" s="80" customFormat="1" ht="15.75" customHeight="1" x14ac:dyDescent="0.15">
      <c r="A120" s="85">
        <v>15</v>
      </c>
      <c r="B120" s="80" t="s">
        <v>2718</v>
      </c>
      <c r="C120" s="79" t="s">
        <v>2458</v>
      </c>
      <c r="D120" s="77">
        <v>4720</v>
      </c>
      <c r="E120" s="76">
        <v>1718</v>
      </c>
      <c r="F120" s="97">
        <f t="shared" si="30"/>
        <v>0.36398305084745763</v>
      </c>
      <c r="G120" s="97"/>
      <c r="H120" s="96">
        <v>117</v>
      </c>
      <c r="I120" s="85">
        <v>300</v>
      </c>
      <c r="J120" s="81">
        <v>4796</v>
      </c>
      <c r="K120" s="101">
        <v>1619</v>
      </c>
      <c r="L120" s="97">
        <f t="shared" si="36"/>
        <v>0.33757297748123438</v>
      </c>
      <c r="M120" s="97"/>
      <c r="N120" s="96">
        <v>116</v>
      </c>
      <c r="O120" s="85">
        <v>305</v>
      </c>
      <c r="P120" s="81">
        <v>4867</v>
      </c>
      <c r="Q120" s="82">
        <v>1519</v>
      </c>
      <c r="R120" s="111">
        <f t="shared" si="31"/>
        <v>0.31210191082802546</v>
      </c>
      <c r="S120" s="111"/>
      <c r="T120" s="96">
        <v>116</v>
      </c>
      <c r="U120" s="85">
        <v>304</v>
      </c>
      <c r="V120" s="81">
        <v>4900</v>
      </c>
      <c r="W120" s="154">
        <v>0</v>
      </c>
      <c r="X120" s="78">
        <f t="shared" si="32"/>
        <v>0</v>
      </c>
      <c r="Y120" s="78"/>
      <c r="Z120" s="96">
        <v>115</v>
      </c>
      <c r="AA120" s="85">
        <v>309</v>
      </c>
      <c r="AB120" s="80">
        <v>5112</v>
      </c>
      <c r="AC120" s="83">
        <v>0</v>
      </c>
      <c r="AD120" s="78">
        <f t="shared" si="33"/>
        <v>0</v>
      </c>
      <c r="AE120" s="78"/>
      <c r="AF120" s="96">
        <v>115</v>
      </c>
      <c r="AG120" s="85">
        <v>307</v>
      </c>
      <c r="AH120" s="81">
        <v>5190</v>
      </c>
      <c r="AI120" s="83">
        <v>0</v>
      </c>
      <c r="AJ120" s="75">
        <f t="shared" si="34"/>
        <v>0</v>
      </c>
      <c r="AK120" s="75"/>
      <c r="AL120" s="156">
        <v>116</v>
      </c>
      <c r="AM120" s="85">
        <v>309</v>
      </c>
      <c r="AN120" s="101">
        <f t="shared" si="37"/>
        <v>29585</v>
      </c>
      <c r="AO120" s="101">
        <f t="shared" si="38"/>
        <v>4856</v>
      </c>
      <c r="AP120" s="97">
        <f t="shared" si="35"/>
        <v>0.16413723170525604</v>
      </c>
      <c r="AQ120" s="97"/>
      <c r="AR120" s="96">
        <v>117</v>
      </c>
      <c r="AS120" s="85">
        <v>315</v>
      </c>
      <c r="AU120" s="54">
        <v>117</v>
      </c>
    </row>
    <row r="121" spans="1:57" ht="15.75" customHeight="1" x14ac:dyDescent="0.2">
      <c r="A121" s="85">
        <v>15</v>
      </c>
      <c r="B121" s="80" t="s">
        <v>2692</v>
      </c>
      <c r="C121" s="79" t="s">
        <v>2521</v>
      </c>
      <c r="D121" s="77">
        <v>2572</v>
      </c>
      <c r="E121" s="80">
        <v>0</v>
      </c>
      <c r="F121" s="97">
        <f t="shared" si="30"/>
        <v>0</v>
      </c>
      <c r="G121" s="97"/>
      <c r="H121" s="96">
        <v>118</v>
      </c>
      <c r="I121" s="85">
        <v>309</v>
      </c>
      <c r="J121" s="81">
        <v>2572</v>
      </c>
      <c r="K121" s="101">
        <v>0</v>
      </c>
      <c r="L121" s="97">
        <f t="shared" si="36"/>
        <v>0</v>
      </c>
      <c r="M121" s="97"/>
      <c r="N121" s="96">
        <v>117</v>
      </c>
      <c r="O121" s="85">
        <v>306</v>
      </c>
      <c r="P121" s="81">
        <v>2572</v>
      </c>
      <c r="Q121" s="82">
        <v>0</v>
      </c>
      <c r="R121" s="111">
        <f t="shared" si="31"/>
        <v>0</v>
      </c>
      <c r="S121" s="111"/>
      <c r="T121" s="96">
        <v>117</v>
      </c>
      <c r="U121" s="85">
        <v>307</v>
      </c>
      <c r="V121" s="81">
        <v>2600</v>
      </c>
      <c r="W121" s="154">
        <v>0</v>
      </c>
      <c r="X121" s="78">
        <f t="shared" si="32"/>
        <v>0</v>
      </c>
      <c r="Y121" s="78"/>
      <c r="Z121" s="96">
        <v>115</v>
      </c>
      <c r="AA121" s="85">
        <v>309</v>
      </c>
      <c r="AB121" s="80">
        <v>2607</v>
      </c>
      <c r="AC121" s="83">
        <v>0</v>
      </c>
      <c r="AD121" s="78">
        <f t="shared" si="33"/>
        <v>0</v>
      </c>
      <c r="AE121" s="78"/>
      <c r="AF121" s="96">
        <v>115</v>
      </c>
      <c r="AG121" s="85">
        <v>307</v>
      </c>
      <c r="AH121" s="81">
        <v>2612</v>
      </c>
      <c r="AI121" s="83">
        <v>0</v>
      </c>
      <c r="AJ121" s="75">
        <f t="shared" si="34"/>
        <v>0</v>
      </c>
      <c r="AK121" s="75"/>
      <c r="AL121" s="156">
        <v>116</v>
      </c>
      <c r="AM121" s="85">
        <v>309</v>
      </c>
      <c r="AN121" s="101">
        <f t="shared" si="37"/>
        <v>15535</v>
      </c>
      <c r="AO121" s="101">
        <f t="shared" si="38"/>
        <v>0</v>
      </c>
      <c r="AP121" s="97">
        <f t="shared" si="35"/>
        <v>0</v>
      </c>
      <c r="AQ121" s="97"/>
      <c r="AR121" s="96">
        <v>118</v>
      </c>
      <c r="AS121" s="96">
        <v>320</v>
      </c>
      <c r="AT121" s="30"/>
      <c r="AU121" s="54">
        <v>118</v>
      </c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</row>
    <row r="122" spans="1:57" s="80" customFormat="1" ht="15.75" customHeight="1" x14ac:dyDescent="0.15">
      <c r="A122" s="131">
        <v>15</v>
      </c>
      <c r="B122" s="127" t="s">
        <v>2692</v>
      </c>
      <c r="C122" s="128" t="s">
        <v>2522</v>
      </c>
      <c r="D122" s="129">
        <v>3656</v>
      </c>
      <c r="E122" s="127">
        <v>0</v>
      </c>
      <c r="F122" s="130">
        <f t="shared" si="30"/>
        <v>0</v>
      </c>
      <c r="G122" s="130"/>
      <c r="H122" s="145">
        <v>118</v>
      </c>
      <c r="I122" s="131">
        <v>309</v>
      </c>
      <c r="J122" s="132">
        <v>3725</v>
      </c>
      <c r="K122" s="133">
        <v>0</v>
      </c>
      <c r="L122" s="130">
        <f t="shared" si="36"/>
        <v>0</v>
      </c>
      <c r="M122" s="130"/>
      <c r="N122" s="145">
        <v>117</v>
      </c>
      <c r="O122" s="131">
        <v>306</v>
      </c>
      <c r="P122" s="132">
        <v>3805</v>
      </c>
      <c r="Q122" s="134">
        <v>0</v>
      </c>
      <c r="R122" s="135">
        <f t="shared" si="31"/>
        <v>0</v>
      </c>
      <c r="S122" s="135"/>
      <c r="T122" s="145">
        <v>117</v>
      </c>
      <c r="U122" s="131">
        <v>307</v>
      </c>
      <c r="V122" s="136">
        <v>3825</v>
      </c>
      <c r="W122" s="155">
        <v>0</v>
      </c>
      <c r="X122" s="137">
        <f t="shared" si="32"/>
        <v>0</v>
      </c>
      <c r="Y122" s="137"/>
      <c r="Z122" s="145">
        <v>115</v>
      </c>
      <c r="AA122" s="131">
        <v>309</v>
      </c>
      <c r="AB122" s="138">
        <v>3897</v>
      </c>
      <c r="AC122" s="139">
        <v>0</v>
      </c>
      <c r="AD122" s="137">
        <f t="shared" si="33"/>
        <v>0</v>
      </c>
      <c r="AE122" s="137"/>
      <c r="AF122" s="145">
        <v>115</v>
      </c>
      <c r="AG122" s="131">
        <v>307</v>
      </c>
      <c r="AH122" s="132">
        <v>3907</v>
      </c>
      <c r="AI122" s="139">
        <v>0</v>
      </c>
      <c r="AJ122" s="140">
        <f t="shared" si="34"/>
        <v>0</v>
      </c>
      <c r="AK122" s="140"/>
      <c r="AL122" s="142">
        <v>116</v>
      </c>
      <c r="AM122" s="131">
        <v>309</v>
      </c>
      <c r="AN122" s="141">
        <f t="shared" si="37"/>
        <v>22815</v>
      </c>
      <c r="AO122" s="133">
        <f t="shared" si="38"/>
        <v>0</v>
      </c>
      <c r="AP122" s="130">
        <f t="shared" si="35"/>
        <v>0</v>
      </c>
      <c r="AQ122" s="130"/>
      <c r="AR122" s="142">
        <v>118</v>
      </c>
      <c r="AS122" s="142">
        <v>320</v>
      </c>
      <c r="AT122" s="30"/>
      <c r="AU122" s="54">
        <v>119</v>
      </c>
    </row>
    <row r="123" spans="1:57" s="29" customFormat="1" ht="15.75" customHeight="1" x14ac:dyDescent="0.2">
      <c r="A123" s="95"/>
      <c r="B123" s="24"/>
      <c r="C123" s="24"/>
      <c r="D123" s="28"/>
      <c r="E123" s="56"/>
      <c r="F123" s="57"/>
      <c r="G123" s="57"/>
      <c r="H123" s="126">
        <v>118</v>
      </c>
      <c r="I123" s="27"/>
      <c r="J123" s="34"/>
      <c r="K123" s="58"/>
      <c r="L123" s="57"/>
      <c r="M123" s="57"/>
      <c r="N123" s="126">
        <v>117</v>
      </c>
      <c r="O123" s="27"/>
      <c r="P123" s="34"/>
      <c r="Q123" s="59"/>
      <c r="R123" s="60"/>
      <c r="S123" s="60"/>
      <c r="T123" s="126">
        <v>117</v>
      </c>
      <c r="U123" s="27"/>
      <c r="V123" s="61"/>
      <c r="W123" s="62"/>
      <c r="X123" s="63"/>
      <c r="Y123" s="63"/>
      <c r="Z123" s="126">
        <v>115</v>
      </c>
      <c r="AA123" s="27"/>
      <c r="AB123" s="38"/>
      <c r="AC123" s="28"/>
      <c r="AD123" s="64"/>
      <c r="AE123" s="64"/>
      <c r="AF123" s="126">
        <v>115</v>
      </c>
      <c r="AG123" s="27"/>
      <c r="AH123" s="143"/>
      <c r="AI123" s="66"/>
      <c r="AJ123" s="67"/>
      <c r="AK123" s="67"/>
      <c r="AL123" s="126">
        <v>116</v>
      </c>
      <c r="AM123" s="27"/>
      <c r="AN123" s="68"/>
      <c r="AO123" s="69"/>
      <c r="AP123" s="67"/>
      <c r="AQ123" s="67"/>
      <c r="AR123" s="126">
        <v>118</v>
      </c>
      <c r="AS123" s="126"/>
      <c r="AT123" s="24"/>
      <c r="AU123" s="27"/>
      <c r="AV123" s="24"/>
      <c r="AW123" s="24"/>
      <c r="AX123" s="24"/>
      <c r="AY123" s="24"/>
      <c r="AZ123" s="24"/>
      <c r="BA123" s="24"/>
      <c r="BB123" s="24"/>
      <c r="BC123" s="24"/>
      <c r="BD123" s="24"/>
    </row>
    <row r="124" spans="1:57" ht="15.75" customHeight="1" x14ac:dyDescent="0.2">
      <c r="B124" s="15"/>
      <c r="C124" s="15"/>
      <c r="D124" s="17"/>
      <c r="E124" s="18"/>
      <c r="F124" s="32"/>
      <c r="G124" s="32"/>
      <c r="H124" s="54"/>
      <c r="I124" s="54"/>
      <c r="J124" s="35"/>
      <c r="K124" s="19"/>
      <c r="L124" s="37"/>
      <c r="M124" s="37"/>
      <c r="N124" s="54"/>
      <c r="O124" s="54"/>
      <c r="P124" s="35"/>
      <c r="Q124" s="20"/>
      <c r="R124" s="39"/>
      <c r="S124" s="39"/>
      <c r="T124" s="54"/>
      <c r="U124" s="54"/>
      <c r="V124" s="42"/>
      <c r="W124" s="8"/>
      <c r="X124" s="44"/>
      <c r="Y124" s="44"/>
      <c r="Z124" s="54"/>
      <c r="AA124" s="54"/>
      <c r="AB124" s="47"/>
      <c r="AC124" s="17"/>
      <c r="AD124" s="49"/>
      <c r="AE124" s="49"/>
      <c r="AF124" s="54"/>
      <c r="AG124" s="54"/>
      <c r="AH124" s="50"/>
      <c r="AI124" s="21"/>
      <c r="AJ124" s="51"/>
      <c r="AK124" s="51"/>
      <c r="AL124" s="54"/>
      <c r="AM124" s="54"/>
      <c r="AN124" s="53"/>
      <c r="AO124" s="31"/>
      <c r="AP124" s="51"/>
      <c r="AQ124" s="51"/>
      <c r="AR124" s="96"/>
      <c r="AS124" s="96"/>
      <c r="AT124" s="30"/>
      <c r="AU124" s="54"/>
      <c r="AV124" s="30"/>
      <c r="AW124" s="30"/>
      <c r="AX124" s="30"/>
      <c r="AY124" s="30"/>
      <c r="AZ124" s="30"/>
      <c r="BA124" s="30"/>
      <c r="BB124" s="30"/>
      <c r="BC124" s="30"/>
      <c r="BD124" s="30"/>
    </row>
    <row r="125" spans="1:57" ht="15.75" customHeight="1" x14ac:dyDescent="0.2">
      <c r="B125" s="15"/>
      <c r="C125" s="15"/>
      <c r="D125" s="17"/>
      <c r="E125" s="18"/>
      <c r="F125" s="32"/>
      <c r="G125" s="32"/>
      <c r="H125" s="30"/>
      <c r="I125" s="30"/>
      <c r="J125" s="35"/>
      <c r="K125" s="19"/>
      <c r="L125" s="37"/>
      <c r="M125" s="37"/>
      <c r="N125" s="54"/>
      <c r="O125" s="54"/>
      <c r="P125" s="35"/>
      <c r="Q125" s="20"/>
      <c r="R125" s="39"/>
      <c r="S125" s="39"/>
      <c r="T125" s="54"/>
      <c r="U125" s="54"/>
      <c r="V125" s="42"/>
      <c r="W125" s="8"/>
      <c r="X125" s="44"/>
      <c r="Y125" s="44"/>
      <c r="Z125" s="54"/>
      <c r="AA125" s="54"/>
      <c r="AB125" s="47"/>
      <c r="AC125" s="17"/>
      <c r="AD125" s="49"/>
      <c r="AE125" s="49"/>
      <c r="AF125" s="54"/>
      <c r="AG125" s="54"/>
      <c r="AH125" s="50"/>
      <c r="AI125" s="21"/>
      <c r="AJ125" s="51"/>
      <c r="AK125" s="51"/>
      <c r="AL125" s="54"/>
      <c r="AM125" s="54"/>
      <c r="AN125" s="53"/>
      <c r="AO125" s="31"/>
      <c r="AP125" s="51"/>
      <c r="AQ125" s="51"/>
      <c r="AR125" s="96"/>
      <c r="AS125" s="96"/>
      <c r="AT125" s="30"/>
      <c r="AU125" s="54"/>
      <c r="AV125" s="30"/>
      <c r="AW125" s="30"/>
      <c r="AX125" s="30"/>
      <c r="AY125" s="30"/>
      <c r="AZ125" s="30"/>
      <c r="BA125" s="30"/>
      <c r="BB125" s="30"/>
      <c r="BC125" s="30"/>
      <c r="BD125" s="30"/>
    </row>
    <row r="126" spans="1:57" ht="15.75" customHeight="1" x14ac:dyDescent="0.2">
      <c r="B126" s="15"/>
      <c r="C126" s="15"/>
      <c r="D126" s="17"/>
      <c r="E126" s="18"/>
      <c r="F126" s="32"/>
      <c r="G126" s="32"/>
      <c r="H126" s="54"/>
      <c r="I126" s="54"/>
      <c r="J126" s="35"/>
      <c r="K126" s="19"/>
      <c r="L126" s="37"/>
      <c r="M126" s="37"/>
      <c r="N126" s="54"/>
      <c r="O126" s="54"/>
      <c r="P126" s="35"/>
      <c r="Q126" s="20"/>
      <c r="R126" s="39"/>
      <c r="S126" s="39"/>
      <c r="T126" s="54"/>
      <c r="U126" s="54"/>
      <c r="V126" s="42"/>
      <c r="W126" s="8"/>
      <c r="X126" s="44"/>
      <c r="Y126" s="44"/>
      <c r="Z126" s="54"/>
      <c r="AA126" s="54"/>
      <c r="AB126" s="47"/>
      <c r="AC126" s="17"/>
      <c r="AD126" s="49"/>
      <c r="AE126" s="49"/>
      <c r="AF126" s="54"/>
      <c r="AG126" s="54"/>
      <c r="AH126" s="50"/>
      <c r="AI126" s="21"/>
      <c r="AJ126" s="51"/>
      <c r="AK126" s="51"/>
      <c r="AL126" s="54"/>
      <c r="AM126" s="54"/>
      <c r="AN126" s="53"/>
      <c r="AO126" s="31"/>
      <c r="AP126" s="51"/>
      <c r="AQ126" s="51"/>
      <c r="AR126" s="96"/>
      <c r="AS126" s="96"/>
      <c r="AT126" s="30"/>
      <c r="AU126" s="54"/>
      <c r="AV126" s="30"/>
      <c r="AW126" s="30"/>
      <c r="AX126" s="30"/>
      <c r="AY126" s="30"/>
      <c r="AZ126" s="30"/>
      <c r="BA126" s="30"/>
      <c r="BB126" s="30"/>
      <c r="BC126" s="30"/>
      <c r="BD126" s="30"/>
    </row>
    <row r="127" spans="1:57" ht="15.75" customHeight="1" x14ac:dyDescent="0.2">
      <c r="B127" s="15"/>
      <c r="C127" s="15"/>
      <c r="D127" s="17"/>
      <c r="E127" s="18"/>
      <c r="F127" s="32"/>
      <c r="G127" s="32"/>
      <c r="H127" s="54"/>
      <c r="I127" s="54"/>
      <c r="J127" s="35"/>
      <c r="K127" s="19"/>
      <c r="L127" s="37"/>
      <c r="M127" s="37"/>
      <c r="N127" s="54"/>
      <c r="O127" s="54"/>
      <c r="P127" s="35"/>
      <c r="Q127" s="20"/>
      <c r="R127" s="39"/>
      <c r="S127" s="39"/>
      <c r="T127" s="54"/>
      <c r="U127" s="54"/>
      <c r="V127" s="42"/>
      <c r="W127" s="8"/>
      <c r="X127" s="44"/>
      <c r="Y127" s="44"/>
      <c r="Z127" s="54"/>
      <c r="AA127" s="54"/>
      <c r="AB127" s="47"/>
      <c r="AC127" s="17"/>
      <c r="AD127" s="49"/>
      <c r="AE127" s="49"/>
      <c r="AF127" s="54"/>
      <c r="AG127" s="54"/>
      <c r="AH127" s="50"/>
      <c r="AI127" s="21"/>
      <c r="AJ127" s="51"/>
      <c r="AK127" s="51"/>
      <c r="AL127" s="54"/>
      <c r="AM127" s="54"/>
      <c r="AN127" s="53"/>
      <c r="AO127" s="31"/>
      <c r="AP127" s="51"/>
      <c r="AQ127" s="51"/>
      <c r="AR127" s="96"/>
      <c r="AS127" s="96"/>
      <c r="AT127" s="30"/>
      <c r="AU127" s="54"/>
      <c r="AV127" s="30"/>
      <c r="AW127" s="30"/>
      <c r="AX127" s="30"/>
      <c r="AY127" s="30"/>
      <c r="AZ127" s="30"/>
      <c r="BA127" s="30"/>
      <c r="BB127" s="30"/>
      <c r="BC127" s="30"/>
      <c r="BD127" s="30"/>
    </row>
    <row r="128" spans="1:57" ht="15.75" customHeight="1" x14ac:dyDescent="0.2">
      <c r="B128" s="15"/>
      <c r="C128" s="15"/>
      <c r="D128" s="17"/>
      <c r="E128" s="18"/>
      <c r="F128" s="32"/>
      <c r="G128" s="32"/>
      <c r="H128" s="54"/>
      <c r="I128" s="54"/>
      <c r="J128" s="35"/>
      <c r="K128" s="19"/>
      <c r="L128" s="37"/>
      <c r="M128" s="37"/>
      <c r="N128" s="54"/>
      <c r="O128" s="54"/>
      <c r="P128" s="35"/>
      <c r="Q128" s="20"/>
      <c r="R128" s="39"/>
      <c r="S128" s="39"/>
      <c r="T128" s="54"/>
      <c r="U128" s="54"/>
      <c r="V128" s="42"/>
      <c r="W128" s="8"/>
      <c r="X128" s="44"/>
      <c r="Y128" s="44"/>
      <c r="Z128" s="54"/>
      <c r="AA128" s="54"/>
      <c r="AB128" s="47"/>
      <c r="AC128" s="17"/>
      <c r="AD128" s="49"/>
      <c r="AE128" s="49"/>
      <c r="AF128" s="54"/>
      <c r="AG128" s="54"/>
      <c r="AH128" s="50"/>
      <c r="AI128" s="21"/>
      <c r="AJ128" s="51"/>
      <c r="AK128" s="51"/>
      <c r="AL128" s="54"/>
      <c r="AM128" s="54"/>
      <c r="AN128" s="53"/>
      <c r="AO128" s="31"/>
      <c r="AP128" s="51"/>
      <c r="AQ128" s="51"/>
      <c r="AR128" s="96"/>
      <c r="AS128" s="96"/>
      <c r="AT128" s="30"/>
      <c r="AU128" s="54"/>
      <c r="AV128" s="30"/>
      <c r="AW128" s="30"/>
      <c r="AX128" s="30"/>
      <c r="AY128" s="30"/>
      <c r="AZ128" s="30"/>
      <c r="BA128" s="30"/>
      <c r="BB128" s="30"/>
      <c r="BC128" s="30"/>
      <c r="BD128" s="30"/>
    </row>
    <row r="129" spans="2:56" ht="15.75" customHeight="1" x14ac:dyDescent="0.2">
      <c r="B129" s="15"/>
      <c r="C129" s="15"/>
      <c r="D129" s="17"/>
      <c r="E129" s="18"/>
      <c r="F129" s="32"/>
      <c r="G129" s="32"/>
      <c r="H129" s="54"/>
      <c r="I129" s="54"/>
      <c r="J129" s="35"/>
      <c r="K129" s="19"/>
      <c r="L129" s="37"/>
      <c r="M129" s="37"/>
      <c r="N129" s="54"/>
      <c r="O129" s="54"/>
      <c r="P129" s="35"/>
      <c r="Q129" s="20"/>
      <c r="R129" s="39"/>
      <c r="S129" s="39"/>
      <c r="T129" s="54"/>
      <c r="U129" s="54"/>
      <c r="V129" s="42"/>
      <c r="W129" s="8"/>
      <c r="X129" s="44"/>
      <c r="Y129" s="44"/>
      <c r="Z129" s="54"/>
      <c r="AA129" s="54"/>
      <c r="AB129" s="47"/>
      <c r="AC129" s="17"/>
      <c r="AD129" s="49"/>
      <c r="AE129" s="49"/>
      <c r="AF129" s="54"/>
      <c r="AG129" s="54"/>
      <c r="AH129" s="50"/>
      <c r="AI129" s="21"/>
      <c r="AJ129" s="51"/>
      <c r="AK129" s="51"/>
      <c r="AL129" s="54"/>
      <c r="AM129" s="54"/>
      <c r="AN129" s="53"/>
      <c r="AO129" s="31"/>
      <c r="AP129" s="51"/>
      <c r="AQ129" s="51"/>
      <c r="AR129" s="96"/>
      <c r="AS129" s="96"/>
      <c r="AT129" s="30"/>
      <c r="AU129" s="54"/>
      <c r="AV129" s="30"/>
      <c r="AW129" s="30"/>
      <c r="AX129" s="30"/>
      <c r="AY129" s="30"/>
      <c r="AZ129" s="30"/>
      <c r="BA129" s="30"/>
      <c r="BB129" s="30"/>
      <c r="BC129" s="30"/>
      <c r="BD129" s="30"/>
    </row>
    <row r="130" spans="2:56" ht="15.75" customHeight="1" x14ac:dyDescent="0.2">
      <c r="B130" s="15"/>
      <c r="C130" s="15"/>
      <c r="D130" s="17"/>
      <c r="E130" s="18"/>
      <c r="F130" s="32"/>
      <c r="G130" s="32"/>
      <c r="H130" s="54"/>
      <c r="I130" s="54"/>
      <c r="J130" s="35"/>
      <c r="K130" s="19"/>
      <c r="L130" s="37"/>
      <c r="M130" s="37"/>
      <c r="N130" s="54"/>
      <c r="O130" s="54"/>
      <c r="P130" s="35"/>
      <c r="Q130" s="20"/>
      <c r="R130" s="39"/>
      <c r="S130" s="39"/>
      <c r="T130" s="54"/>
      <c r="U130" s="54"/>
      <c r="V130" s="42"/>
      <c r="W130" s="8"/>
      <c r="X130" s="44"/>
      <c r="Y130" s="44"/>
      <c r="Z130" s="54"/>
      <c r="AA130" s="54"/>
      <c r="AB130" s="47"/>
      <c r="AC130" s="17"/>
      <c r="AD130" s="49"/>
      <c r="AE130" s="49"/>
      <c r="AF130" s="54"/>
      <c r="AG130" s="54"/>
      <c r="AH130" s="50"/>
      <c r="AI130" s="21"/>
      <c r="AJ130" s="51"/>
      <c r="AK130" s="51"/>
      <c r="AL130" s="54"/>
      <c r="AM130" s="54"/>
      <c r="AN130" s="53"/>
      <c r="AO130" s="31"/>
      <c r="AP130" s="51"/>
      <c r="AQ130" s="51"/>
      <c r="AR130" s="96"/>
      <c r="AS130" s="96"/>
      <c r="AT130" s="30"/>
      <c r="AU130" s="54"/>
      <c r="AV130" s="30"/>
      <c r="AW130" s="30"/>
      <c r="AX130" s="30"/>
      <c r="AY130" s="30"/>
      <c r="AZ130" s="30"/>
      <c r="BA130" s="30"/>
      <c r="BB130" s="30"/>
      <c r="BC130" s="30"/>
      <c r="BD130" s="30"/>
    </row>
    <row r="131" spans="2:56" ht="15.75" customHeight="1" x14ac:dyDescent="0.2">
      <c r="B131" s="15"/>
      <c r="C131" s="15"/>
      <c r="D131" s="17"/>
      <c r="E131" s="18"/>
      <c r="F131" s="32"/>
      <c r="G131" s="32"/>
      <c r="H131" s="54"/>
      <c r="I131" s="54"/>
      <c r="J131" s="35"/>
      <c r="K131" s="19"/>
      <c r="L131" s="37"/>
      <c r="M131" s="37"/>
      <c r="N131" s="54"/>
      <c r="O131" s="54"/>
      <c r="P131" s="35"/>
      <c r="Q131" s="20"/>
      <c r="R131" s="39"/>
      <c r="S131" s="39"/>
      <c r="T131" s="54"/>
      <c r="U131" s="54"/>
      <c r="V131" s="42"/>
      <c r="W131" s="8"/>
      <c r="X131" s="44"/>
      <c r="Y131" s="44"/>
      <c r="Z131" s="54"/>
      <c r="AA131" s="54"/>
      <c r="AB131" s="47"/>
      <c r="AC131" s="17"/>
      <c r="AD131" s="49"/>
      <c r="AE131" s="49"/>
      <c r="AF131" s="54"/>
      <c r="AG131" s="54"/>
      <c r="AH131" s="50"/>
      <c r="AI131" s="21"/>
      <c r="AJ131" s="51"/>
      <c r="AK131" s="51"/>
      <c r="AL131" s="54"/>
      <c r="AM131" s="54"/>
      <c r="AN131" s="53"/>
      <c r="AO131" s="31"/>
      <c r="AP131" s="51"/>
      <c r="AQ131" s="51"/>
      <c r="AR131" s="96"/>
      <c r="AS131" s="96"/>
      <c r="AT131" s="30"/>
      <c r="AU131" s="54"/>
      <c r="AV131" s="30"/>
      <c r="AW131" s="30"/>
      <c r="AX131" s="30"/>
      <c r="AY131" s="30"/>
      <c r="AZ131" s="30"/>
      <c r="BA131" s="30"/>
      <c r="BB131" s="30"/>
      <c r="BC131" s="30"/>
      <c r="BD131" s="30"/>
    </row>
    <row r="132" spans="2:56" ht="15.75" customHeight="1" x14ac:dyDescent="0.2">
      <c r="B132" s="15"/>
      <c r="C132" s="15"/>
      <c r="D132" s="17"/>
      <c r="E132" s="18"/>
      <c r="F132" s="32"/>
      <c r="G132" s="32"/>
      <c r="H132" s="54"/>
      <c r="I132" s="54"/>
      <c r="J132" s="35"/>
      <c r="K132" s="19"/>
      <c r="L132" s="37"/>
      <c r="M132" s="37"/>
      <c r="N132" s="54"/>
      <c r="O132" s="54"/>
      <c r="P132" s="35"/>
      <c r="Q132" s="20"/>
      <c r="R132" s="39"/>
      <c r="S132" s="39"/>
      <c r="T132" s="54"/>
      <c r="U132" s="54"/>
      <c r="V132" s="42"/>
      <c r="W132" s="8"/>
      <c r="X132" s="44"/>
      <c r="Y132" s="44"/>
      <c r="Z132" s="54"/>
      <c r="AA132" s="54"/>
      <c r="AB132" s="47"/>
      <c r="AC132" s="17"/>
      <c r="AD132" s="49"/>
      <c r="AE132" s="49"/>
      <c r="AF132" s="54"/>
      <c r="AG132" s="54"/>
      <c r="AH132" s="50"/>
      <c r="AI132" s="21"/>
      <c r="AJ132" s="51"/>
      <c r="AK132" s="51"/>
      <c r="AL132" s="54"/>
      <c r="AM132" s="54"/>
      <c r="AN132" s="53"/>
      <c r="AO132" s="31"/>
      <c r="AP132" s="51"/>
      <c r="AQ132" s="51"/>
      <c r="AR132" s="96"/>
      <c r="AS132" s="96"/>
      <c r="AT132" s="30"/>
      <c r="AU132" s="54"/>
      <c r="AV132" s="30"/>
      <c r="AW132" s="30"/>
      <c r="AX132" s="30"/>
      <c r="AY132" s="30"/>
      <c r="AZ132" s="30"/>
      <c r="BA132" s="30"/>
      <c r="BB132" s="30"/>
      <c r="BC132" s="30"/>
      <c r="BD132" s="30"/>
    </row>
    <row r="133" spans="2:56" ht="15.75" customHeight="1" x14ac:dyDescent="0.2">
      <c r="B133" s="15"/>
      <c r="C133" s="15"/>
      <c r="D133" s="17"/>
      <c r="E133" s="18"/>
      <c r="F133" s="32"/>
      <c r="G133" s="32"/>
      <c r="H133" s="54"/>
      <c r="I133" s="54"/>
      <c r="J133" s="35"/>
      <c r="K133" s="19"/>
      <c r="L133" s="37"/>
      <c r="M133" s="37"/>
      <c r="N133" s="54"/>
      <c r="O133" s="54"/>
      <c r="P133" s="35"/>
      <c r="Q133" s="20"/>
      <c r="R133" s="39"/>
      <c r="S133" s="39"/>
      <c r="T133" s="54"/>
      <c r="U133" s="54"/>
      <c r="V133" s="42"/>
      <c r="W133" s="8"/>
      <c r="X133" s="44"/>
      <c r="Y133" s="44"/>
      <c r="Z133" s="54"/>
      <c r="AA133" s="54"/>
      <c r="AB133" s="47"/>
      <c r="AC133" s="17"/>
      <c r="AD133" s="49"/>
      <c r="AE133" s="49"/>
      <c r="AF133" s="54"/>
      <c r="AG133" s="54"/>
      <c r="AH133" s="50"/>
      <c r="AI133" s="21"/>
      <c r="AJ133" s="51"/>
      <c r="AK133" s="51"/>
      <c r="AL133" s="54"/>
      <c r="AM133" s="54"/>
      <c r="AN133" s="53"/>
      <c r="AO133" s="31"/>
      <c r="AP133" s="51"/>
      <c r="AQ133" s="51"/>
      <c r="AR133" s="96"/>
      <c r="AS133" s="96"/>
      <c r="AT133" s="30"/>
      <c r="AU133" s="54"/>
      <c r="AV133" s="30"/>
      <c r="AW133" s="30"/>
      <c r="AX133" s="30"/>
      <c r="AY133" s="30"/>
      <c r="AZ133" s="30"/>
      <c r="BA133" s="30"/>
      <c r="BB133" s="30"/>
      <c r="BC133" s="30"/>
      <c r="BD133" s="30"/>
    </row>
    <row r="134" spans="2:56" ht="15.75" customHeight="1" x14ac:dyDescent="0.2">
      <c r="B134" s="15"/>
      <c r="C134" s="15"/>
      <c r="D134" s="17"/>
      <c r="E134" s="18"/>
      <c r="F134" s="32"/>
      <c r="G134" s="32"/>
      <c r="H134" s="54"/>
      <c r="I134" s="54"/>
      <c r="J134" s="35"/>
      <c r="K134" s="19"/>
      <c r="L134" s="37"/>
      <c r="M134" s="37"/>
      <c r="N134" s="54"/>
      <c r="O134" s="54"/>
      <c r="P134" s="35"/>
      <c r="Q134" s="20"/>
      <c r="R134" s="39"/>
      <c r="S134" s="39"/>
      <c r="T134" s="54"/>
      <c r="U134" s="54"/>
      <c r="V134" s="42"/>
      <c r="W134" s="8"/>
      <c r="X134" s="44"/>
      <c r="Y134" s="44"/>
      <c r="Z134" s="54"/>
      <c r="AA134" s="54"/>
      <c r="AB134" s="47"/>
      <c r="AC134" s="17"/>
      <c r="AD134" s="49"/>
      <c r="AE134" s="49"/>
      <c r="AF134" s="54"/>
      <c r="AG134" s="54"/>
      <c r="AH134" s="50"/>
      <c r="AI134" s="21"/>
      <c r="AJ134" s="51"/>
      <c r="AK134" s="51"/>
      <c r="AL134" s="54"/>
      <c r="AM134" s="54"/>
      <c r="AN134" s="53"/>
      <c r="AO134" s="31"/>
      <c r="AP134" s="51"/>
      <c r="AQ134" s="51"/>
      <c r="AR134" s="96"/>
      <c r="AS134" s="96"/>
      <c r="AT134" s="30"/>
      <c r="AU134" s="54"/>
      <c r="AV134" s="30"/>
      <c r="AW134" s="30"/>
      <c r="AX134" s="30"/>
      <c r="AY134" s="30"/>
      <c r="AZ134" s="30"/>
      <c r="BA134" s="30"/>
      <c r="BB134" s="30"/>
      <c r="BC134" s="30"/>
      <c r="BD134" s="30"/>
    </row>
    <row r="135" spans="2:56" ht="15.75" customHeight="1" x14ac:dyDescent="0.2">
      <c r="B135" s="15"/>
      <c r="C135" s="15"/>
      <c r="D135" s="17"/>
      <c r="E135" s="18"/>
      <c r="F135" s="32"/>
      <c r="G135" s="32"/>
      <c r="H135" s="54"/>
      <c r="I135" s="54"/>
      <c r="J135" s="35"/>
      <c r="K135" s="19"/>
      <c r="L135" s="37"/>
      <c r="M135" s="37"/>
      <c r="N135" s="54"/>
      <c r="O135" s="54"/>
      <c r="P135" s="35"/>
      <c r="Q135" s="20"/>
      <c r="R135" s="39"/>
      <c r="S135" s="39"/>
      <c r="T135" s="54"/>
      <c r="U135" s="54"/>
      <c r="V135" s="42"/>
      <c r="W135" s="8"/>
      <c r="X135" s="44"/>
      <c r="Y135" s="44"/>
      <c r="Z135" s="54"/>
      <c r="AA135" s="54"/>
      <c r="AB135" s="47"/>
      <c r="AC135" s="17"/>
      <c r="AD135" s="49"/>
      <c r="AE135" s="49"/>
      <c r="AF135" s="54"/>
      <c r="AG135" s="54"/>
      <c r="AH135" s="50"/>
      <c r="AI135" s="21"/>
      <c r="AJ135" s="51"/>
      <c r="AK135" s="51"/>
      <c r="AL135" s="54"/>
      <c r="AM135" s="54"/>
      <c r="AN135" s="53"/>
      <c r="AO135" s="31"/>
      <c r="AP135" s="51"/>
      <c r="AQ135" s="51"/>
      <c r="AR135" s="96"/>
      <c r="AS135" s="96"/>
      <c r="AT135" s="30"/>
      <c r="AU135" s="54"/>
      <c r="AV135" s="30"/>
      <c r="AW135" s="30"/>
      <c r="AX135" s="30"/>
      <c r="AY135" s="30"/>
      <c r="AZ135" s="30"/>
      <c r="BA135" s="30"/>
      <c r="BB135" s="30"/>
      <c r="BC135" s="30"/>
      <c r="BD135" s="30"/>
    </row>
    <row r="136" spans="2:56" ht="15.75" customHeight="1" x14ac:dyDescent="0.2">
      <c r="B136" s="15"/>
      <c r="C136" s="15"/>
      <c r="D136" s="17"/>
      <c r="E136" s="18"/>
      <c r="F136" s="32"/>
      <c r="G136" s="32"/>
      <c r="H136" s="54"/>
      <c r="I136" s="54"/>
      <c r="J136" s="35"/>
      <c r="K136" s="19"/>
      <c r="L136" s="37"/>
      <c r="M136" s="37"/>
      <c r="N136" s="54"/>
      <c r="O136" s="54"/>
      <c r="P136" s="35"/>
      <c r="Q136" s="20"/>
      <c r="R136" s="39"/>
      <c r="S136" s="39"/>
      <c r="T136" s="54"/>
      <c r="U136" s="54"/>
      <c r="V136" s="42"/>
      <c r="W136" s="8"/>
      <c r="X136" s="44"/>
      <c r="Y136" s="44"/>
      <c r="Z136" s="54"/>
      <c r="AA136" s="54"/>
      <c r="AB136" s="47"/>
      <c r="AC136" s="17"/>
      <c r="AD136" s="49"/>
      <c r="AE136" s="49"/>
      <c r="AF136" s="54"/>
      <c r="AG136" s="54"/>
      <c r="AH136" s="50"/>
      <c r="AI136" s="21"/>
      <c r="AJ136" s="51"/>
      <c r="AK136" s="51"/>
      <c r="AL136" s="54"/>
      <c r="AM136" s="54"/>
      <c r="AN136" s="53"/>
      <c r="AO136" s="31"/>
      <c r="AP136" s="51"/>
      <c r="AQ136" s="51"/>
      <c r="AR136" s="96"/>
      <c r="AS136" s="96"/>
      <c r="AT136" s="30"/>
      <c r="AU136" s="54"/>
      <c r="AV136" s="30"/>
      <c r="AW136" s="30"/>
      <c r="AX136" s="30"/>
      <c r="AY136" s="30"/>
      <c r="AZ136" s="30"/>
      <c r="BA136" s="30"/>
      <c r="BB136" s="30"/>
      <c r="BC136" s="30"/>
      <c r="BD136" s="30"/>
    </row>
    <row r="137" spans="2:56" ht="15.75" customHeight="1" x14ac:dyDescent="0.2">
      <c r="B137" s="15"/>
      <c r="C137" s="15"/>
      <c r="D137" s="17"/>
      <c r="E137" s="18"/>
      <c r="F137" s="32"/>
      <c r="G137" s="32"/>
      <c r="H137" s="54"/>
      <c r="I137" s="54"/>
      <c r="J137" s="35"/>
      <c r="K137" s="19"/>
      <c r="L137" s="37"/>
      <c r="M137" s="37"/>
      <c r="N137" s="54"/>
      <c r="O137" s="54"/>
      <c r="P137" s="35"/>
      <c r="Q137" s="20"/>
      <c r="R137" s="39"/>
      <c r="S137" s="39"/>
      <c r="T137" s="54"/>
      <c r="U137" s="54"/>
      <c r="V137" s="42"/>
      <c r="W137" s="8"/>
      <c r="X137" s="44"/>
      <c r="Y137" s="44"/>
      <c r="Z137" s="54"/>
      <c r="AA137" s="54"/>
      <c r="AB137" s="47"/>
      <c r="AC137" s="17"/>
      <c r="AD137" s="49"/>
      <c r="AE137" s="49"/>
      <c r="AF137" s="54"/>
      <c r="AG137" s="54"/>
      <c r="AH137" s="50"/>
      <c r="AI137" s="21"/>
      <c r="AJ137" s="51"/>
      <c r="AK137" s="51"/>
      <c r="AL137" s="54"/>
      <c r="AM137" s="54"/>
      <c r="AN137" s="53"/>
      <c r="AO137" s="31"/>
      <c r="AP137" s="51"/>
      <c r="AQ137" s="51"/>
      <c r="AR137" s="96"/>
      <c r="AS137" s="96"/>
      <c r="AT137" s="30"/>
      <c r="AU137" s="54"/>
      <c r="AV137" s="30"/>
      <c r="AW137" s="30"/>
      <c r="AX137" s="30"/>
      <c r="AY137" s="30"/>
      <c r="AZ137" s="30"/>
      <c r="BA137" s="30"/>
      <c r="BB137" s="30"/>
      <c r="BC137" s="30"/>
      <c r="BD137" s="30"/>
    </row>
    <row r="138" spans="2:56" ht="15.75" customHeight="1" x14ac:dyDescent="0.2">
      <c r="B138" s="15"/>
      <c r="C138" s="15"/>
      <c r="D138" s="17"/>
      <c r="E138" s="18"/>
      <c r="F138" s="32"/>
      <c r="G138" s="32"/>
      <c r="H138" s="54"/>
      <c r="I138" s="54"/>
      <c r="J138" s="35"/>
      <c r="K138" s="19"/>
      <c r="L138" s="37"/>
      <c r="M138" s="37"/>
      <c r="N138" s="54"/>
      <c r="O138" s="54"/>
      <c r="P138" s="35"/>
      <c r="Q138" s="20"/>
      <c r="R138" s="39"/>
      <c r="S138" s="39"/>
      <c r="T138" s="54"/>
      <c r="U138" s="54"/>
      <c r="V138" s="42"/>
      <c r="W138" s="8"/>
      <c r="X138" s="44"/>
      <c r="Y138" s="44"/>
      <c r="Z138" s="54"/>
      <c r="AA138" s="54"/>
      <c r="AB138" s="47"/>
      <c r="AC138" s="17"/>
      <c r="AD138" s="49"/>
      <c r="AE138" s="49"/>
      <c r="AF138" s="54"/>
      <c r="AG138" s="54"/>
      <c r="AH138" s="50"/>
      <c r="AI138" s="21"/>
      <c r="AJ138" s="51"/>
      <c r="AK138" s="51"/>
      <c r="AL138" s="54"/>
      <c r="AM138" s="54"/>
      <c r="AN138" s="53"/>
      <c r="AO138" s="31"/>
      <c r="AP138" s="51"/>
      <c r="AQ138" s="51"/>
      <c r="AR138" s="96"/>
      <c r="AS138" s="96"/>
      <c r="AT138" s="30"/>
      <c r="AU138" s="54"/>
      <c r="AV138" s="30"/>
      <c r="AW138" s="30"/>
      <c r="AX138" s="30"/>
      <c r="AY138" s="30"/>
      <c r="AZ138" s="30"/>
      <c r="BA138" s="30"/>
      <c r="BB138" s="30"/>
      <c r="BC138" s="30"/>
      <c r="BD138" s="30"/>
    </row>
    <row r="139" spans="2:56" ht="15.75" customHeight="1" x14ac:dyDescent="0.2">
      <c r="B139" s="15"/>
      <c r="C139" s="15"/>
      <c r="D139" s="17"/>
      <c r="E139" s="18"/>
      <c r="F139" s="32"/>
      <c r="G139" s="32"/>
      <c r="H139" s="54"/>
      <c r="I139" s="54"/>
      <c r="J139" s="35"/>
      <c r="K139" s="19"/>
      <c r="L139" s="37"/>
      <c r="M139" s="37"/>
      <c r="N139" s="54"/>
      <c r="O139" s="54"/>
      <c r="P139" s="35"/>
      <c r="Q139" s="20"/>
      <c r="R139" s="39"/>
      <c r="S139" s="39"/>
      <c r="T139" s="54"/>
      <c r="U139" s="54"/>
      <c r="V139" s="42"/>
      <c r="W139" s="8"/>
      <c r="X139" s="44"/>
      <c r="Y139" s="44"/>
      <c r="Z139" s="54"/>
      <c r="AA139" s="54"/>
      <c r="AB139" s="47"/>
      <c r="AC139" s="17"/>
      <c r="AD139" s="49"/>
      <c r="AE139" s="49"/>
      <c r="AF139" s="54"/>
      <c r="AG139" s="54"/>
      <c r="AH139" s="50"/>
      <c r="AI139" s="21"/>
      <c r="AJ139" s="51"/>
      <c r="AK139" s="51"/>
      <c r="AL139" s="54"/>
      <c r="AM139" s="54"/>
      <c r="AN139" s="53"/>
      <c r="AO139" s="31"/>
      <c r="AP139" s="51"/>
      <c r="AQ139" s="51"/>
      <c r="AR139" s="96"/>
      <c r="AS139" s="96"/>
      <c r="AT139" s="30"/>
      <c r="AU139" s="54"/>
      <c r="AV139" s="30"/>
      <c r="AW139" s="30"/>
      <c r="AX139" s="30"/>
      <c r="AY139" s="30"/>
      <c r="AZ139" s="30"/>
      <c r="BA139" s="30"/>
      <c r="BB139" s="30"/>
      <c r="BC139" s="30"/>
      <c r="BD139" s="30"/>
    </row>
    <row r="140" spans="2:56" ht="15.75" customHeight="1" x14ac:dyDescent="0.2">
      <c r="B140" s="15"/>
      <c r="C140" s="15"/>
      <c r="D140" s="17"/>
      <c r="E140" s="18"/>
      <c r="F140" s="32"/>
      <c r="G140" s="32"/>
      <c r="H140" s="54"/>
      <c r="I140" s="54"/>
      <c r="J140" s="35"/>
      <c r="K140" s="19"/>
      <c r="L140" s="37"/>
      <c r="M140" s="37"/>
      <c r="N140" s="54"/>
      <c r="O140" s="54"/>
      <c r="P140" s="35"/>
      <c r="Q140" s="20"/>
      <c r="R140" s="39"/>
      <c r="S140" s="39"/>
      <c r="T140" s="54"/>
      <c r="U140" s="54"/>
      <c r="V140" s="42"/>
      <c r="W140" s="8"/>
      <c r="X140" s="44"/>
      <c r="Y140" s="44"/>
      <c r="Z140" s="54"/>
      <c r="AA140" s="54"/>
      <c r="AB140" s="47"/>
      <c r="AC140" s="17"/>
      <c r="AD140" s="49"/>
      <c r="AE140" s="49"/>
      <c r="AF140" s="54"/>
      <c r="AG140" s="54"/>
      <c r="AH140" s="50"/>
      <c r="AI140" s="21"/>
      <c r="AJ140" s="51"/>
      <c r="AK140" s="51"/>
      <c r="AL140" s="54"/>
      <c r="AM140" s="54"/>
      <c r="AN140" s="53"/>
      <c r="AO140" s="31"/>
      <c r="AP140" s="51"/>
      <c r="AQ140" s="51"/>
      <c r="AR140" s="96"/>
      <c r="AS140" s="96"/>
      <c r="AT140" s="30"/>
      <c r="AU140" s="54"/>
      <c r="AV140" s="30"/>
      <c r="AW140" s="30"/>
      <c r="AX140" s="30"/>
      <c r="AY140" s="30"/>
      <c r="AZ140" s="30"/>
      <c r="BA140" s="30"/>
      <c r="BB140" s="30"/>
      <c r="BC140" s="30"/>
      <c r="BD140" s="30"/>
    </row>
    <row r="141" spans="2:56" ht="15.75" customHeight="1" x14ac:dyDescent="0.2">
      <c r="B141" s="15"/>
      <c r="C141" s="15"/>
      <c r="D141" s="17"/>
      <c r="E141" s="18"/>
      <c r="F141" s="32"/>
      <c r="G141" s="32"/>
      <c r="H141" s="54"/>
      <c r="I141" s="54"/>
      <c r="J141" s="35"/>
      <c r="K141" s="19"/>
      <c r="L141" s="37"/>
      <c r="M141" s="37"/>
      <c r="N141" s="54"/>
      <c r="O141" s="54"/>
      <c r="P141" s="35"/>
      <c r="Q141" s="20"/>
      <c r="R141" s="39"/>
      <c r="S141" s="39"/>
      <c r="T141" s="54"/>
      <c r="U141" s="54"/>
      <c r="V141" s="42"/>
      <c r="W141" s="8"/>
      <c r="X141" s="44"/>
      <c r="Y141" s="44"/>
      <c r="Z141" s="54"/>
      <c r="AA141" s="54"/>
      <c r="AB141" s="47"/>
      <c r="AC141" s="17"/>
      <c r="AD141" s="49"/>
      <c r="AE141" s="49"/>
      <c r="AF141" s="54"/>
      <c r="AG141" s="54"/>
      <c r="AH141" s="50"/>
      <c r="AI141" s="21"/>
      <c r="AJ141" s="51"/>
      <c r="AK141" s="51"/>
      <c r="AL141" s="54"/>
      <c r="AM141" s="54"/>
      <c r="AN141" s="53"/>
      <c r="AO141" s="31"/>
      <c r="AP141" s="51"/>
      <c r="AQ141" s="51"/>
      <c r="AR141" s="96"/>
      <c r="AT141" s="30"/>
      <c r="AU141" s="54"/>
      <c r="AV141" s="30"/>
      <c r="AW141" s="30"/>
      <c r="AX141" s="30"/>
      <c r="AY141" s="30"/>
      <c r="AZ141" s="30"/>
      <c r="BA141" s="30"/>
      <c r="BB141" s="30"/>
      <c r="BC141" s="30"/>
      <c r="BD141" s="30"/>
    </row>
    <row r="142" spans="2:56" ht="15.75" customHeight="1" x14ac:dyDescent="0.2">
      <c r="B142" s="15"/>
      <c r="C142" s="15"/>
      <c r="D142" s="17"/>
      <c r="E142" s="18"/>
      <c r="F142" s="32"/>
      <c r="G142" s="32"/>
      <c r="H142" s="54"/>
      <c r="I142" s="54"/>
      <c r="J142" s="35"/>
      <c r="K142" s="19"/>
      <c r="L142" s="37"/>
      <c r="M142" s="37"/>
      <c r="N142" s="54"/>
      <c r="O142" s="54"/>
      <c r="P142" s="35"/>
      <c r="Q142" s="20"/>
      <c r="R142" s="39"/>
      <c r="S142" s="39"/>
      <c r="T142" s="54"/>
      <c r="U142" s="54"/>
      <c r="V142" s="42"/>
      <c r="W142" s="8"/>
      <c r="X142" s="44"/>
      <c r="Y142" s="44"/>
      <c r="Z142" s="54"/>
      <c r="AA142" s="54"/>
      <c r="AB142" s="47"/>
      <c r="AC142" s="17"/>
      <c r="AD142" s="49"/>
      <c r="AE142" s="49"/>
      <c r="AF142" s="54"/>
      <c r="AG142" s="54"/>
      <c r="AH142" s="50"/>
      <c r="AI142" s="21"/>
      <c r="AJ142" s="51"/>
      <c r="AK142" s="51"/>
      <c r="AL142" s="54"/>
      <c r="AM142" s="54"/>
      <c r="AN142" s="53"/>
      <c r="AO142" s="31"/>
      <c r="AP142" s="51"/>
      <c r="AQ142" s="51"/>
      <c r="AR142" s="96"/>
      <c r="AS142" s="96"/>
      <c r="AT142" s="30"/>
      <c r="AU142" s="54"/>
      <c r="AV142" s="30"/>
      <c r="AW142" s="30"/>
      <c r="AX142" s="30"/>
      <c r="AY142" s="30"/>
      <c r="AZ142" s="30"/>
      <c r="BA142" s="30"/>
      <c r="BB142" s="30"/>
      <c r="BC142" s="30"/>
      <c r="BD142" s="30"/>
    </row>
    <row r="143" spans="2:56" ht="15.75" customHeight="1" x14ac:dyDescent="0.2">
      <c r="B143" s="15"/>
      <c r="C143" s="15"/>
      <c r="D143" s="17"/>
      <c r="E143" s="18"/>
      <c r="F143" s="32"/>
      <c r="G143" s="32"/>
      <c r="H143" s="54"/>
      <c r="I143" s="54"/>
      <c r="J143" s="35"/>
      <c r="K143" s="19"/>
      <c r="L143" s="37"/>
      <c r="M143" s="37"/>
      <c r="N143" s="54"/>
      <c r="O143" s="54"/>
      <c r="P143" s="35"/>
      <c r="Q143" s="20"/>
      <c r="R143" s="39"/>
      <c r="S143" s="39"/>
      <c r="T143" s="54"/>
      <c r="U143" s="54"/>
      <c r="V143" s="42"/>
      <c r="W143" s="8"/>
      <c r="X143" s="44"/>
      <c r="Y143" s="44"/>
      <c r="Z143" s="54"/>
      <c r="AA143" s="54"/>
      <c r="AB143" s="47"/>
      <c r="AC143" s="17"/>
      <c r="AD143" s="49"/>
      <c r="AE143" s="49"/>
      <c r="AF143" s="54"/>
      <c r="AG143" s="54"/>
      <c r="AH143" s="50"/>
      <c r="AI143" s="21"/>
      <c r="AJ143" s="51"/>
      <c r="AK143" s="51"/>
      <c r="AL143" s="54"/>
      <c r="AM143" s="54"/>
      <c r="AN143" s="53"/>
      <c r="AO143" s="31"/>
      <c r="AP143" s="51"/>
      <c r="AQ143" s="51"/>
      <c r="AR143" s="96"/>
      <c r="AS143" s="96"/>
      <c r="AT143" s="30"/>
      <c r="AU143" s="54"/>
      <c r="AV143" s="30"/>
      <c r="AW143" s="30"/>
      <c r="AX143" s="30"/>
      <c r="AY143" s="30"/>
      <c r="AZ143" s="30"/>
      <c r="BA143" s="30"/>
      <c r="BB143" s="30"/>
      <c r="BC143" s="30"/>
      <c r="BD143" s="30"/>
    </row>
    <row r="144" spans="2:56" ht="15.75" customHeight="1" x14ac:dyDescent="0.2">
      <c r="B144" s="15"/>
      <c r="C144" s="15"/>
      <c r="D144" s="17"/>
      <c r="E144" s="18"/>
      <c r="F144" s="32"/>
      <c r="G144" s="32"/>
      <c r="H144" s="54"/>
      <c r="I144" s="54"/>
      <c r="J144" s="35"/>
      <c r="K144" s="19"/>
      <c r="L144" s="37"/>
      <c r="M144" s="37"/>
      <c r="N144" s="54"/>
      <c r="O144" s="54"/>
      <c r="P144" s="35"/>
      <c r="Q144" s="20"/>
      <c r="R144" s="39"/>
      <c r="S144" s="39"/>
      <c r="T144" s="54"/>
      <c r="U144" s="54"/>
      <c r="V144" s="42"/>
      <c r="W144" s="8"/>
      <c r="X144" s="44"/>
      <c r="Y144" s="44"/>
      <c r="Z144" s="54"/>
      <c r="AA144" s="54"/>
      <c r="AB144" s="47"/>
      <c r="AC144" s="17"/>
      <c r="AD144" s="49"/>
      <c r="AE144" s="49"/>
      <c r="AF144" s="54"/>
      <c r="AG144" s="54"/>
      <c r="AH144" s="50"/>
      <c r="AI144" s="21"/>
      <c r="AJ144" s="51"/>
      <c r="AK144" s="51"/>
      <c r="AL144" s="54"/>
      <c r="AM144" s="54"/>
      <c r="AN144" s="53"/>
      <c r="AO144" s="31"/>
      <c r="AP144" s="51"/>
      <c r="AQ144" s="51"/>
      <c r="AR144" s="96"/>
      <c r="AS144" s="96"/>
      <c r="AT144" s="30"/>
      <c r="AU144" s="54"/>
      <c r="AV144" s="30"/>
      <c r="AW144" s="30"/>
      <c r="AX144" s="30"/>
      <c r="AY144" s="30"/>
      <c r="AZ144" s="30"/>
      <c r="BA144" s="30"/>
      <c r="BB144" s="30"/>
      <c r="BC144" s="30"/>
      <c r="BD144" s="30"/>
    </row>
    <row r="145" spans="2:56" ht="15.75" customHeight="1" x14ac:dyDescent="0.2">
      <c r="B145" s="15"/>
      <c r="C145" s="15"/>
      <c r="D145" s="17"/>
      <c r="E145" s="18"/>
      <c r="F145" s="32"/>
      <c r="G145" s="32"/>
      <c r="H145" s="54"/>
      <c r="I145" s="54"/>
      <c r="J145" s="35"/>
      <c r="K145" s="19"/>
      <c r="L145" s="37"/>
      <c r="M145" s="37"/>
      <c r="N145" s="54"/>
      <c r="O145" s="54"/>
      <c r="P145" s="35"/>
      <c r="Q145" s="20"/>
      <c r="R145" s="39"/>
      <c r="S145" s="39"/>
      <c r="T145" s="54"/>
      <c r="U145" s="54"/>
      <c r="V145" s="42"/>
      <c r="W145" s="8"/>
      <c r="X145" s="44"/>
      <c r="Y145" s="44"/>
      <c r="Z145" s="54"/>
      <c r="AA145" s="54"/>
      <c r="AB145" s="47"/>
      <c r="AC145" s="17"/>
      <c r="AD145" s="49"/>
      <c r="AE145" s="49"/>
      <c r="AF145" s="54"/>
      <c r="AG145" s="54"/>
      <c r="AH145" s="50"/>
      <c r="AI145" s="21"/>
      <c r="AJ145" s="51"/>
      <c r="AK145" s="51"/>
      <c r="AL145" s="54"/>
      <c r="AM145" s="54"/>
      <c r="AN145" s="53"/>
      <c r="AO145" s="31"/>
      <c r="AP145" s="51"/>
      <c r="AQ145" s="51"/>
      <c r="AR145" s="96"/>
      <c r="AS145" s="96"/>
      <c r="AT145" s="30"/>
      <c r="AU145" s="54"/>
      <c r="AV145" s="30"/>
      <c r="AW145" s="30"/>
      <c r="AX145" s="30"/>
      <c r="AY145" s="30"/>
      <c r="AZ145" s="30"/>
      <c r="BA145" s="30"/>
      <c r="BB145" s="30"/>
      <c r="BC145" s="30"/>
      <c r="BD145" s="30"/>
    </row>
    <row r="146" spans="2:56" ht="15.75" customHeight="1" x14ac:dyDescent="0.2">
      <c r="B146" s="15"/>
      <c r="C146" s="15"/>
      <c r="D146" s="17"/>
      <c r="E146" s="18"/>
      <c r="F146" s="32"/>
      <c r="G146" s="32"/>
      <c r="H146" s="54"/>
      <c r="I146" s="54"/>
      <c r="J146" s="35"/>
      <c r="K146" s="19"/>
      <c r="L146" s="37"/>
      <c r="M146" s="37"/>
      <c r="N146" s="54"/>
      <c r="O146" s="54"/>
      <c r="P146" s="35"/>
      <c r="Q146" s="20"/>
      <c r="R146" s="39"/>
      <c r="S146" s="39"/>
      <c r="T146" s="54"/>
      <c r="U146" s="54"/>
      <c r="V146" s="42"/>
      <c r="W146" s="8"/>
      <c r="X146" s="44"/>
      <c r="Y146" s="44"/>
      <c r="Z146" s="54"/>
      <c r="AA146" s="54"/>
      <c r="AB146" s="47"/>
      <c r="AC146" s="17"/>
      <c r="AD146" s="49"/>
      <c r="AE146" s="49"/>
      <c r="AF146" s="54"/>
      <c r="AG146" s="54"/>
      <c r="AH146" s="50"/>
      <c r="AI146" s="21"/>
      <c r="AJ146" s="51"/>
      <c r="AK146" s="51"/>
      <c r="AL146" s="54"/>
      <c r="AM146" s="54"/>
      <c r="AN146" s="53"/>
      <c r="AO146" s="31"/>
      <c r="AP146" s="51"/>
      <c r="AQ146" s="51"/>
      <c r="AR146" s="96"/>
      <c r="AS146" s="96"/>
      <c r="AT146" s="30"/>
      <c r="AU146" s="54"/>
      <c r="AV146" s="30"/>
      <c r="AW146" s="30"/>
      <c r="AX146" s="30"/>
      <c r="AY146" s="30"/>
      <c r="AZ146" s="30"/>
      <c r="BA146" s="30"/>
      <c r="BB146" s="30"/>
      <c r="BC146" s="30"/>
      <c r="BD146" s="30"/>
    </row>
    <row r="147" spans="2:56" ht="15.75" customHeight="1" x14ac:dyDescent="0.2">
      <c r="B147" s="15"/>
      <c r="C147" s="15"/>
      <c r="D147" s="17"/>
      <c r="E147" s="18"/>
      <c r="F147" s="32"/>
      <c r="G147" s="32"/>
      <c r="H147" s="54"/>
      <c r="I147" s="54"/>
      <c r="J147" s="35"/>
      <c r="K147" s="19"/>
      <c r="L147" s="37"/>
      <c r="M147" s="37"/>
      <c r="N147" s="54"/>
      <c r="O147" s="54"/>
      <c r="P147" s="35"/>
      <c r="Q147" s="20"/>
      <c r="R147" s="39"/>
      <c r="S147" s="39"/>
      <c r="T147" s="54"/>
      <c r="U147" s="54"/>
      <c r="V147" s="42"/>
      <c r="W147" s="8"/>
      <c r="X147" s="44"/>
      <c r="Y147" s="44"/>
      <c r="Z147" s="54"/>
      <c r="AA147" s="54"/>
      <c r="AB147" s="47"/>
      <c r="AC147" s="17"/>
      <c r="AD147" s="49"/>
      <c r="AE147" s="49"/>
      <c r="AF147" s="54"/>
      <c r="AG147" s="54"/>
      <c r="AH147" s="50"/>
      <c r="AI147" s="21"/>
      <c r="AJ147" s="51"/>
      <c r="AK147" s="51"/>
      <c r="AL147" s="54"/>
      <c r="AM147" s="54"/>
      <c r="AN147" s="53"/>
      <c r="AO147" s="31"/>
      <c r="AP147" s="51"/>
      <c r="AQ147" s="51"/>
      <c r="AR147" s="96"/>
      <c r="AS147" s="96"/>
      <c r="AT147" s="30"/>
      <c r="AU147" s="54"/>
      <c r="AV147" s="30"/>
      <c r="AW147" s="30"/>
      <c r="AX147" s="30"/>
      <c r="AY147" s="30"/>
      <c r="AZ147" s="30"/>
      <c r="BA147" s="30"/>
      <c r="BB147" s="30"/>
      <c r="BC147" s="30"/>
      <c r="BD147" s="30"/>
    </row>
    <row r="148" spans="2:56" ht="15.75" customHeight="1" x14ac:dyDescent="0.2">
      <c r="B148" s="15"/>
      <c r="C148" s="15"/>
      <c r="D148" s="17"/>
      <c r="E148" s="18"/>
      <c r="F148" s="32"/>
      <c r="G148" s="32"/>
      <c r="H148" s="54"/>
      <c r="I148" s="54"/>
      <c r="J148" s="35"/>
      <c r="K148" s="19"/>
      <c r="L148" s="37"/>
      <c r="M148" s="37"/>
      <c r="N148" s="54"/>
      <c r="O148" s="54"/>
      <c r="P148" s="35"/>
      <c r="Q148" s="20"/>
      <c r="R148" s="39"/>
      <c r="S148" s="39"/>
      <c r="T148" s="54"/>
      <c r="U148" s="54"/>
      <c r="V148" s="42"/>
      <c r="W148" s="8"/>
      <c r="X148" s="44"/>
      <c r="Y148" s="44"/>
      <c r="Z148" s="54"/>
      <c r="AA148" s="54"/>
      <c r="AB148" s="47"/>
      <c r="AC148" s="17"/>
      <c r="AD148" s="49"/>
      <c r="AE148" s="49"/>
      <c r="AF148" s="54"/>
      <c r="AG148" s="54"/>
      <c r="AH148" s="50"/>
      <c r="AI148" s="21"/>
      <c r="AJ148" s="51"/>
      <c r="AK148" s="51"/>
      <c r="AL148" s="54"/>
      <c r="AM148" s="54"/>
      <c r="AN148" s="53"/>
      <c r="AO148" s="31"/>
      <c r="AP148" s="51"/>
      <c r="AQ148" s="51"/>
      <c r="AR148" s="96"/>
      <c r="AS148" s="96"/>
      <c r="AT148" s="30"/>
      <c r="AU148" s="54"/>
      <c r="AV148" s="30"/>
      <c r="AW148" s="30"/>
      <c r="AX148" s="30"/>
      <c r="AY148" s="30"/>
      <c r="AZ148" s="30"/>
      <c r="BA148" s="30"/>
      <c r="BB148" s="30"/>
      <c r="BC148" s="30"/>
      <c r="BD148" s="30"/>
    </row>
    <row r="149" spans="2:56" ht="15.75" customHeight="1" x14ac:dyDescent="0.2">
      <c r="B149" s="15"/>
      <c r="C149" s="15"/>
      <c r="D149" s="17"/>
      <c r="E149" s="18"/>
      <c r="F149" s="32"/>
      <c r="G149" s="32"/>
      <c r="H149" s="54"/>
      <c r="I149" s="54"/>
      <c r="J149" s="35"/>
      <c r="K149" s="19"/>
      <c r="L149" s="37"/>
      <c r="M149" s="37"/>
      <c r="N149" s="54"/>
      <c r="O149" s="54"/>
      <c r="P149" s="35"/>
      <c r="Q149" s="20"/>
      <c r="R149" s="39"/>
      <c r="S149" s="39"/>
      <c r="T149" s="54"/>
      <c r="U149" s="54"/>
      <c r="V149" s="42"/>
      <c r="W149" s="8"/>
      <c r="X149" s="44"/>
      <c r="Y149" s="44"/>
      <c r="Z149" s="54"/>
      <c r="AA149" s="54"/>
      <c r="AB149" s="47"/>
      <c r="AC149" s="17"/>
      <c r="AD149" s="49"/>
      <c r="AE149" s="49"/>
      <c r="AF149" s="54"/>
      <c r="AG149" s="54"/>
      <c r="AH149" s="50"/>
      <c r="AI149" s="21"/>
      <c r="AJ149" s="51"/>
      <c r="AK149" s="51"/>
      <c r="AL149" s="54"/>
      <c r="AM149" s="54"/>
      <c r="AN149" s="53"/>
      <c r="AO149" s="31"/>
      <c r="AP149" s="51"/>
      <c r="AQ149" s="51"/>
      <c r="AR149" s="96"/>
      <c r="AS149" s="96"/>
      <c r="AT149" s="30"/>
      <c r="AU149" s="54"/>
      <c r="AV149" s="30"/>
      <c r="AW149" s="30"/>
      <c r="AX149" s="30"/>
      <c r="AY149" s="30"/>
      <c r="AZ149" s="30"/>
      <c r="BA149" s="30"/>
      <c r="BB149" s="30"/>
      <c r="BC149" s="30"/>
      <c r="BD149" s="30"/>
    </row>
    <row r="150" spans="2:56" ht="15.75" customHeight="1" x14ac:dyDescent="0.2">
      <c r="B150" s="15"/>
      <c r="C150" s="15"/>
      <c r="D150" s="17"/>
      <c r="E150" s="18"/>
      <c r="F150" s="32"/>
      <c r="G150" s="32"/>
      <c r="H150" s="54"/>
      <c r="I150" s="54"/>
      <c r="J150" s="35"/>
      <c r="K150" s="19"/>
      <c r="L150" s="37"/>
      <c r="M150" s="37"/>
      <c r="N150" s="54"/>
      <c r="O150" s="54"/>
      <c r="P150" s="35"/>
      <c r="Q150" s="20"/>
      <c r="R150" s="39"/>
      <c r="S150" s="39"/>
      <c r="T150" s="54"/>
      <c r="U150" s="54"/>
      <c r="V150" s="42"/>
      <c r="W150" s="8"/>
      <c r="X150" s="44"/>
      <c r="Y150" s="44"/>
      <c r="Z150" s="54"/>
      <c r="AA150" s="54"/>
      <c r="AB150" s="47"/>
      <c r="AC150" s="17"/>
      <c r="AD150" s="49"/>
      <c r="AE150" s="49"/>
      <c r="AF150" s="54"/>
      <c r="AG150" s="54"/>
      <c r="AH150" s="50"/>
      <c r="AI150" s="21"/>
      <c r="AJ150" s="51"/>
      <c r="AK150" s="51"/>
      <c r="AL150" s="54"/>
      <c r="AM150" s="54"/>
      <c r="AN150" s="53"/>
      <c r="AO150" s="31"/>
      <c r="AP150" s="51"/>
      <c r="AQ150" s="51"/>
      <c r="AR150" s="96"/>
      <c r="AS150" s="96"/>
      <c r="AT150" s="30"/>
      <c r="AU150" s="54"/>
      <c r="AV150" s="30"/>
      <c r="AW150" s="30"/>
      <c r="AX150" s="30"/>
      <c r="AY150" s="30"/>
      <c r="AZ150" s="30"/>
      <c r="BA150" s="30"/>
      <c r="BB150" s="30"/>
      <c r="BC150" s="30"/>
      <c r="BD150" s="30"/>
    </row>
    <row r="151" spans="2:56" ht="15.75" customHeight="1" x14ac:dyDescent="0.2">
      <c r="B151" s="15"/>
      <c r="C151" s="15"/>
      <c r="D151" s="17"/>
      <c r="E151" s="18"/>
      <c r="F151" s="32"/>
      <c r="G151" s="32"/>
      <c r="H151" s="54"/>
      <c r="I151" s="54"/>
      <c r="J151" s="35"/>
      <c r="K151" s="19"/>
      <c r="L151" s="37"/>
      <c r="M151" s="37"/>
      <c r="N151" s="54"/>
      <c r="O151" s="54"/>
      <c r="P151" s="35"/>
      <c r="Q151" s="20"/>
      <c r="R151" s="39"/>
      <c r="S151" s="39"/>
      <c r="T151" s="54"/>
      <c r="U151" s="54"/>
      <c r="V151" s="42"/>
      <c r="W151" s="8"/>
      <c r="X151" s="44"/>
      <c r="Y151" s="44"/>
      <c r="Z151" s="54"/>
      <c r="AA151" s="54"/>
      <c r="AB151" s="47"/>
      <c r="AC151" s="17"/>
      <c r="AD151" s="49"/>
      <c r="AE151" s="49"/>
      <c r="AF151" s="54"/>
      <c r="AG151" s="54"/>
      <c r="AH151" s="50"/>
      <c r="AI151" s="21"/>
      <c r="AJ151" s="51"/>
      <c r="AK151" s="51"/>
      <c r="AL151" s="54"/>
      <c r="AM151" s="54"/>
      <c r="AN151" s="53"/>
      <c r="AO151" s="31"/>
      <c r="AP151" s="51"/>
      <c r="AQ151" s="51"/>
      <c r="AR151" s="96"/>
      <c r="AS151" s="96"/>
      <c r="AT151" s="30"/>
      <c r="AU151" s="54"/>
      <c r="AV151" s="30"/>
      <c r="AW151" s="30"/>
      <c r="AX151" s="30"/>
      <c r="AY151" s="30"/>
      <c r="AZ151" s="30"/>
      <c r="BA151" s="30"/>
      <c r="BB151" s="30"/>
      <c r="BC151" s="30"/>
      <c r="BD151" s="30"/>
    </row>
    <row r="152" spans="2:56" ht="15.75" customHeight="1" x14ac:dyDescent="0.2">
      <c r="B152" s="15"/>
      <c r="C152" s="15"/>
      <c r="D152" s="17"/>
      <c r="E152" s="18"/>
      <c r="F152" s="32"/>
      <c r="G152" s="32"/>
      <c r="H152" s="30"/>
      <c r="I152" s="30"/>
      <c r="J152" s="35"/>
      <c r="K152" s="19"/>
      <c r="L152" s="37"/>
      <c r="M152" s="37"/>
      <c r="N152" s="30"/>
      <c r="O152" s="30"/>
      <c r="P152" s="35"/>
      <c r="Q152" s="20"/>
      <c r="R152" s="39"/>
      <c r="S152" s="39"/>
      <c r="T152" s="30"/>
      <c r="U152" s="30"/>
      <c r="V152" s="42"/>
      <c r="W152" s="8"/>
      <c r="X152" s="44"/>
      <c r="Y152" s="44"/>
      <c r="Z152" s="30"/>
      <c r="AA152" s="30"/>
      <c r="AB152" s="47"/>
      <c r="AC152" s="17"/>
      <c r="AD152" s="49"/>
      <c r="AE152" s="49"/>
      <c r="AF152" s="30"/>
      <c r="AG152" s="30"/>
      <c r="AH152" s="50"/>
      <c r="AI152" s="21"/>
      <c r="AJ152" s="51"/>
      <c r="AK152" s="51"/>
      <c r="AL152" s="54"/>
      <c r="AM152" s="54"/>
      <c r="AN152" s="53"/>
      <c r="AO152" s="31"/>
      <c r="AP152" s="51"/>
      <c r="AQ152" s="51"/>
      <c r="AR152" s="96"/>
      <c r="AS152" s="96"/>
      <c r="AT152" s="30"/>
      <c r="AU152" s="54"/>
      <c r="AV152" s="30"/>
      <c r="AW152" s="30"/>
      <c r="AX152" s="30"/>
      <c r="AY152" s="30"/>
      <c r="AZ152" s="30"/>
      <c r="BA152" s="30"/>
      <c r="BB152" s="30"/>
      <c r="BC152" s="30"/>
      <c r="BD152" s="30"/>
    </row>
    <row r="153" spans="2:56" ht="15.75" customHeight="1" x14ac:dyDescent="0.2">
      <c r="B153" s="15"/>
      <c r="C153" s="15"/>
      <c r="D153" s="17"/>
      <c r="E153" s="18"/>
      <c r="F153" s="32"/>
      <c r="G153" s="32"/>
      <c r="H153" s="54"/>
      <c r="I153" s="54"/>
      <c r="J153" s="35"/>
      <c r="K153" s="19"/>
      <c r="L153" s="37"/>
      <c r="M153" s="37"/>
      <c r="N153" s="54"/>
      <c r="O153" s="54"/>
      <c r="P153" s="35"/>
      <c r="Q153" s="20"/>
      <c r="R153" s="39"/>
      <c r="S153" s="39"/>
      <c r="T153" s="54"/>
      <c r="U153" s="54"/>
      <c r="V153" s="42"/>
      <c r="W153" s="8"/>
      <c r="X153" s="44"/>
      <c r="Y153" s="44"/>
      <c r="Z153" s="54"/>
      <c r="AA153" s="54"/>
      <c r="AB153" s="47"/>
      <c r="AC153" s="17"/>
      <c r="AD153" s="49"/>
      <c r="AE153" s="49"/>
      <c r="AF153" s="54"/>
      <c r="AG153" s="54"/>
      <c r="AH153" s="50"/>
      <c r="AI153" s="21"/>
      <c r="AJ153" s="51"/>
      <c r="AK153" s="51"/>
      <c r="AL153" s="54"/>
      <c r="AM153" s="54"/>
      <c r="AN153" s="53"/>
      <c r="AO153" s="31"/>
      <c r="AP153" s="51"/>
      <c r="AQ153" s="51"/>
      <c r="AR153" s="96"/>
      <c r="AS153" s="96"/>
      <c r="AT153" s="30"/>
      <c r="AU153" s="54"/>
      <c r="AV153" s="30"/>
      <c r="AW153" s="30"/>
      <c r="AX153" s="30"/>
      <c r="AY153" s="30"/>
      <c r="AZ153" s="30"/>
      <c r="BA153" s="30"/>
      <c r="BB153" s="30"/>
      <c r="BC153" s="30"/>
      <c r="BD153" s="30"/>
    </row>
    <row r="154" spans="2:56" ht="15.75" customHeight="1" x14ac:dyDescent="0.2">
      <c r="B154" s="15"/>
      <c r="C154" s="15"/>
      <c r="D154" s="17"/>
      <c r="E154" s="18"/>
      <c r="F154" s="32"/>
      <c r="G154" s="32"/>
      <c r="H154" s="54"/>
      <c r="I154" s="54"/>
      <c r="J154" s="35"/>
      <c r="K154" s="19"/>
      <c r="L154" s="37"/>
      <c r="M154" s="37"/>
      <c r="N154" s="54"/>
      <c r="O154" s="54"/>
      <c r="P154" s="35"/>
      <c r="Q154" s="20"/>
      <c r="R154" s="39"/>
      <c r="S154" s="39"/>
      <c r="T154" s="54"/>
      <c r="U154" s="54"/>
      <c r="V154" s="42"/>
      <c r="W154" s="8"/>
      <c r="X154" s="44"/>
      <c r="Y154" s="44"/>
      <c r="Z154" s="54"/>
      <c r="AA154" s="54"/>
      <c r="AB154" s="47"/>
      <c r="AC154" s="17"/>
      <c r="AD154" s="49"/>
      <c r="AE154" s="49"/>
      <c r="AF154" s="54"/>
      <c r="AG154" s="54"/>
      <c r="AH154" s="50"/>
      <c r="AI154" s="21"/>
      <c r="AJ154" s="51"/>
      <c r="AK154" s="51"/>
      <c r="AL154" s="54"/>
      <c r="AM154" s="54"/>
      <c r="AN154" s="53"/>
      <c r="AO154" s="31"/>
      <c r="AP154" s="51"/>
      <c r="AQ154" s="51"/>
      <c r="AR154" s="96"/>
      <c r="AS154" s="96"/>
      <c r="AT154" s="30"/>
      <c r="AU154" s="54"/>
      <c r="AV154" s="30"/>
      <c r="AW154" s="30"/>
      <c r="AX154" s="30"/>
      <c r="AY154" s="30"/>
      <c r="AZ154" s="30"/>
      <c r="BA154" s="30"/>
      <c r="BB154" s="30"/>
      <c r="BC154" s="30"/>
      <c r="BD154" s="30"/>
    </row>
    <row r="155" spans="2:56" ht="15.75" customHeight="1" x14ac:dyDescent="0.2">
      <c r="B155" s="15"/>
      <c r="C155" s="15"/>
      <c r="D155" s="17"/>
      <c r="E155" s="18"/>
      <c r="F155" s="32"/>
      <c r="G155" s="32"/>
      <c r="H155" s="54"/>
      <c r="I155" s="54"/>
      <c r="J155" s="35"/>
      <c r="K155" s="19"/>
      <c r="L155" s="37"/>
      <c r="M155" s="37"/>
      <c r="N155" s="54"/>
      <c r="O155" s="54"/>
      <c r="P155" s="35"/>
      <c r="Q155" s="20"/>
      <c r="R155" s="39"/>
      <c r="S155" s="39"/>
      <c r="T155" s="54"/>
      <c r="U155" s="54"/>
      <c r="V155" s="42"/>
      <c r="W155" s="8"/>
      <c r="X155" s="44"/>
      <c r="Y155" s="44"/>
      <c r="Z155" s="54"/>
      <c r="AA155" s="54"/>
      <c r="AB155" s="47"/>
      <c r="AC155" s="17"/>
      <c r="AD155" s="49"/>
      <c r="AE155" s="49"/>
      <c r="AF155" s="54"/>
      <c r="AG155" s="54"/>
      <c r="AH155" s="50"/>
      <c r="AI155" s="21"/>
      <c r="AJ155" s="51"/>
      <c r="AK155" s="51"/>
      <c r="AL155" s="54"/>
      <c r="AM155" s="54"/>
      <c r="AN155" s="53"/>
      <c r="AO155" s="31"/>
      <c r="AP155" s="51"/>
      <c r="AQ155" s="51"/>
      <c r="AR155" s="96"/>
      <c r="AS155" s="96"/>
      <c r="AT155" s="30"/>
      <c r="AU155" s="54"/>
      <c r="AV155" s="30"/>
      <c r="AW155" s="30"/>
      <c r="AX155" s="30"/>
      <c r="AY155" s="30"/>
      <c r="AZ155" s="30"/>
      <c r="BA155" s="30"/>
      <c r="BB155" s="30"/>
      <c r="BC155" s="30"/>
      <c r="BD155" s="30"/>
    </row>
    <row r="156" spans="2:56" ht="15.75" customHeight="1" x14ac:dyDescent="0.2">
      <c r="B156" s="15"/>
      <c r="C156" s="15"/>
      <c r="D156" s="17"/>
      <c r="E156" s="18"/>
      <c r="F156" s="32"/>
      <c r="G156" s="32"/>
      <c r="H156" s="54"/>
      <c r="I156" s="54"/>
      <c r="J156" s="35"/>
      <c r="K156" s="19"/>
      <c r="L156" s="37"/>
      <c r="M156" s="37"/>
      <c r="N156" s="54"/>
      <c r="O156" s="54"/>
      <c r="P156" s="35"/>
      <c r="Q156" s="20"/>
      <c r="R156" s="39"/>
      <c r="S156" s="39"/>
      <c r="T156" s="54"/>
      <c r="U156" s="54"/>
      <c r="V156" s="42"/>
      <c r="W156" s="8"/>
      <c r="X156" s="44"/>
      <c r="Y156" s="44"/>
      <c r="Z156" s="54"/>
      <c r="AA156" s="54"/>
      <c r="AB156" s="47"/>
      <c r="AC156" s="17"/>
      <c r="AD156" s="49"/>
      <c r="AE156" s="49"/>
      <c r="AF156" s="54"/>
      <c r="AG156" s="54"/>
      <c r="AH156" s="50"/>
      <c r="AI156" s="21"/>
      <c r="AJ156" s="51"/>
      <c r="AK156" s="51"/>
      <c r="AL156" s="54"/>
      <c r="AM156" s="54"/>
      <c r="AN156" s="53"/>
      <c r="AO156" s="31"/>
      <c r="AP156" s="51"/>
      <c r="AQ156" s="51"/>
      <c r="AR156" s="96"/>
      <c r="AS156" s="96"/>
      <c r="AT156" s="30"/>
      <c r="AU156" s="54"/>
      <c r="AV156" s="30"/>
      <c r="AW156" s="30"/>
      <c r="AX156" s="30"/>
      <c r="AY156" s="30"/>
      <c r="AZ156" s="30"/>
      <c r="BA156" s="30"/>
      <c r="BB156" s="30"/>
      <c r="BC156" s="30"/>
      <c r="BD156" s="30"/>
    </row>
    <row r="157" spans="2:56" ht="15.75" customHeight="1" x14ac:dyDescent="0.2">
      <c r="B157" s="15"/>
      <c r="C157" s="15"/>
      <c r="D157" s="17"/>
      <c r="E157" s="18"/>
      <c r="F157" s="32"/>
      <c r="G157" s="32"/>
      <c r="H157" s="54"/>
      <c r="I157" s="54"/>
      <c r="J157" s="35"/>
      <c r="K157" s="19"/>
      <c r="L157" s="37"/>
      <c r="M157" s="37"/>
      <c r="N157" s="54"/>
      <c r="O157" s="54"/>
      <c r="P157" s="35"/>
      <c r="Q157" s="20"/>
      <c r="R157" s="39"/>
      <c r="S157" s="39"/>
      <c r="T157" s="54"/>
      <c r="U157" s="54"/>
      <c r="V157" s="42"/>
      <c r="W157" s="8"/>
      <c r="X157" s="44"/>
      <c r="Y157" s="44"/>
      <c r="Z157" s="54"/>
      <c r="AA157" s="54"/>
      <c r="AB157" s="47"/>
      <c r="AC157" s="17"/>
      <c r="AD157" s="49"/>
      <c r="AE157" s="49"/>
      <c r="AF157" s="54"/>
      <c r="AG157" s="54"/>
      <c r="AH157" s="50"/>
      <c r="AI157" s="21"/>
      <c r="AJ157" s="51"/>
      <c r="AK157" s="51"/>
      <c r="AL157" s="54"/>
      <c r="AM157" s="54"/>
      <c r="AN157" s="53"/>
      <c r="AO157" s="31"/>
      <c r="AP157" s="51"/>
      <c r="AQ157" s="51"/>
      <c r="AR157" s="96"/>
      <c r="AS157" s="96"/>
      <c r="AT157" s="30"/>
      <c r="AU157" s="54"/>
      <c r="AV157" s="30"/>
      <c r="AW157" s="30"/>
      <c r="AX157" s="30"/>
      <c r="AY157" s="30"/>
      <c r="AZ157" s="30"/>
      <c r="BA157" s="30"/>
      <c r="BB157" s="30"/>
      <c r="BC157" s="30"/>
      <c r="BD157" s="30"/>
    </row>
    <row r="158" spans="2:56" ht="15.75" customHeight="1" x14ac:dyDescent="0.2">
      <c r="B158" s="15"/>
      <c r="C158" s="15"/>
      <c r="D158" s="17"/>
      <c r="E158" s="18"/>
      <c r="F158" s="32"/>
      <c r="G158" s="32"/>
      <c r="H158" s="54"/>
      <c r="I158" s="54"/>
      <c r="J158" s="35"/>
      <c r="K158" s="19"/>
      <c r="L158" s="37"/>
      <c r="M158" s="37"/>
      <c r="N158" s="54"/>
      <c r="O158" s="54"/>
      <c r="P158" s="35"/>
      <c r="Q158" s="20"/>
      <c r="R158" s="39"/>
      <c r="S158" s="39"/>
      <c r="T158" s="54"/>
      <c r="U158" s="54"/>
      <c r="V158" s="42"/>
      <c r="W158" s="8"/>
      <c r="X158" s="44"/>
      <c r="Y158" s="44"/>
      <c r="Z158" s="54"/>
      <c r="AA158" s="54"/>
      <c r="AB158" s="47"/>
      <c r="AC158" s="17"/>
      <c r="AD158" s="49"/>
      <c r="AE158" s="49"/>
      <c r="AF158" s="54"/>
      <c r="AG158" s="54"/>
      <c r="AH158" s="50"/>
      <c r="AI158" s="21"/>
      <c r="AJ158" s="51"/>
      <c r="AK158" s="51"/>
      <c r="AL158" s="54"/>
      <c r="AM158" s="54"/>
      <c r="AN158" s="53"/>
      <c r="AO158" s="31"/>
      <c r="AP158" s="51"/>
      <c r="AQ158" s="51"/>
      <c r="AR158" s="96"/>
      <c r="AS158" s="96"/>
      <c r="AT158" s="30"/>
      <c r="AU158" s="54"/>
      <c r="AV158" s="30"/>
      <c r="AW158" s="30"/>
      <c r="AX158" s="30"/>
      <c r="AY158" s="30"/>
      <c r="AZ158" s="30"/>
      <c r="BA158" s="30"/>
      <c r="BB158" s="30"/>
      <c r="BC158" s="30"/>
      <c r="BD158" s="30"/>
    </row>
    <row r="159" spans="2:56" ht="15.75" customHeight="1" x14ac:dyDescent="0.2">
      <c r="B159" s="15"/>
      <c r="C159" s="15"/>
      <c r="D159" s="17"/>
      <c r="E159" s="18"/>
      <c r="F159" s="32"/>
      <c r="G159" s="32"/>
      <c r="H159" s="54"/>
      <c r="I159" s="54"/>
      <c r="J159" s="35"/>
      <c r="K159" s="19"/>
      <c r="L159" s="37"/>
      <c r="M159" s="37"/>
      <c r="N159" s="54"/>
      <c r="O159" s="54"/>
      <c r="P159" s="35"/>
      <c r="Q159" s="20"/>
      <c r="R159" s="39"/>
      <c r="S159" s="39"/>
      <c r="T159" s="54"/>
      <c r="U159" s="54"/>
      <c r="V159" s="42"/>
      <c r="W159" s="8"/>
      <c r="X159" s="44"/>
      <c r="Y159" s="44"/>
      <c r="Z159" s="54"/>
      <c r="AA159" s="54"/>
      <c r="AB159" s="47"/>
      <c r="AC159" s="17"/>
      <c r="AD159" s="49"/>
      <c r="AE159" s="49"/>
      <c r="AF159" s="54"/>
      <c r="AG159" s="54"/>
      <c r="AH159" s="50"/>
      <c r="AI159" s="21"/>
      <c r="AJ159" s="51"/>
      <c r="AK159" s="51"/>
      <c r="AL159" s="54"/>
      <c r="AM159" s="54"/>
      <c r="AN159" s="53"/>
      <c r="AO159" s="31"/>
      <c r="AP159" s="51"/>
      <c r="AQ159" s="51"/>
      <c r="AR159" s="96"/>
      <c r="AS159" s="96"/>
      <c r="AT159" s="30"/>
      <c r="AU159" s="54"/>
      <c r="AV159" s="30"/>
      <c r="AW159" s="30"/>
      <c r="AX159" s="30"/>
      <c r="AY159" s="30"/>
      <c r="AZ159" s="30"/>
      <c r="BA159" s="30"/>
      <c r="BB159" s="30"/>
      <c r="BC159" s="30"/>
      <c r="BD159" s="30"/>
    </row>
    <row r="160" spans="2:56" ht="15.75" customHeight="1" x14ac:dyDescent="0.2">
      <c r="B160" s="15"/>
      <c r="C160" s="15"/>
      <c r="D160" s="17"/>
      <c r="E160" s="18"/>
      <c r="F160" s="32"/>
      <c r="G160" s="32"/>
      <c r="H160" s="54"/>
      <c r="I160" s="54"/>
      <c r="J160" s="35"/>
      <c r="K160" s="19"/>
      <c r="L160" s="37"/>
      <c r="M160" s="37"/>
      <c r="N160" s="30"/>
      <c r="O160" s="30"/>
      <c r="P160" s="35"/>
      <c r="Q160" s="20"/>
      <c r="R160" s="39"/>
      <c r="S160" s="39"/>
      <c r="T160" s="54"/>
      <c r="U160" s="54"/>
      <c r="V160" s="42"/>
      <c r="W160" s="8"/>
      <c r="X160" s="44"/>
      <c r="Y160" s="44"/>
      <c r="Z160" s="54"/>
      <c r="AA160" s="54"/>
      <c r="AB160" s="47"/>
      <c r="AC160" s="17"/>
      <c r="AD160" s="49"/>
      <c r="AE160" s="49"/>
      <c r="AF160" s="54"/>
      <c r="AG160" s="54"/>
      <c r="AH160" s="50"/>
      <c r="AI160" s="21"/>
      <c r="AJ160" s="51"/>
      <c r="AK160" s="51"/>
      <c r="AL160" s="54"/>
      <c r="AM160" s="54"/>
      <c r="AN160" s="53"/>
      <c r="AO160" s="31"/>
      <c r="AP160" s="51"/>
      <c r="AQ160" s="51"/>
      <c r="AR160" s="96"/>
      <c r="AS160" s="96"/>
      <c r="AT160" s="30"/>
      <c r="AU160" s="54"/>
      <c r="AV160" s="30"/>
      <c r="AW160" s="30"/>
      <c r="AX160" s="30"/>
      <c r="AY160" s="30"/>
      <c r="AZ160" s="30"/>
      <c r="BA160" s="30"/>
      <c r="BB160" s="30"/>
      <c r="BC160" s="30"/>
      <c r="BD160" s="30"/>
    </row>
    <row r="161" spans="2:56" ht="15.75" customHeight="1" x14ac:dyDescent="0.2">
      <c r="B161" s="15"/>
      <c r="C161" s="15"/>
      <c r="D161" s="17"/>
      <c r="E161" s="18"/>
      <c r="F161" s="32"/>
      <c r="G161" s="32"/>
      <c r="H161" s="54"/>
      <c r="I161" s="54"/>
      <c r="J161" s="35"/>
      <c r="K161" s="19"/>
      <c r="L161" s="37"/>
      <c r="M161" s="37"/>
      <c r="N161" s="54"/>
      <c r="O161" s="54"/>
      <c r="P161" s="35"/>
      <c r="Q161" s="20"/>
      <c r="R161" s="39"/>
      <c r="S161" s="39"/>
      <c r="T161" s="54"/>
      <c r="U161" s="54"/>
      <c r="V161" s="42"/>
      <c r="W161" s="8"/>
      <c r="X161" s="44"/>
      <c r="Y161" s="44"/>
      <c r="Z161" s="54"/>
      <c r="AA161" s="54"/>
      <c r="AB161" s="47"/>
      <c r="AC161" s="17"/>
      <c r="AD161" s="49"/>
      <c r="AE161" s="49"/>
      <c r="AF161" s="54"/>
      <c r="AG161" s="54"/>
      <c r="AH161" s="50"/>
      <c r="AI161" s="21"/>
      <c r="AJ161" s="51"/>
      <c r="AK161" s="51"/>
      <c r="AL161" s="54"/>
      <c r="AM161" s="54"/>
      <c r="AN161" s="53"/>
      <c r="AO161" s="31"/>
      <c r="AP161" s="51"/>
      <c r="AQ161" s="51"/>
      <c r="AR161" s="96"/>
      <c r="AS161" s="96"/>
      <c r="AT161" s="30"/>
      <c r="AU161" s="54"/>
      <c r="AV161" s="30"/>
      <c r="AW161" s="30"/>
      <c r="AX161" s="30"/>
      <c r="AY161" s="30"/>
      <c r="AZ161" s="30"/>
      <c r="BA161" s="30"/>
      <c r="BB161" s="30"/>
      <c r="BC161" s="30"/>
      <c r="BD161" s="30"/>
    </row>
    <row r="162" spans="2:56" ht="15.75" customHeight="1" x14ac:dyDescent="0.2">
      <c r="B162" s="15"/>
      <c r="C162" s="15"/>
      <c r="D162" s="17"/>
      <c r="E162" s="18"/>
      <c r="F162" s="32"/>
      <c r="G162" s="32"/>
      <c r="H162" s="54"/>
      <c r="I162" s="54"/>
      <c r="J162" s="35"/>
      <c r="K162" s="19"/>
      <c r="L162" s="37"/>
      <c r="M162" s="37"/>
      <c r="N162" s="54"/>
      <c r="O162" s="54"/>
      <c r="P162" s="35"/>
      <c r="Q162" s="20"/>
      <c r="R162" s="39"/>
      <c r="S162" s="39"/>
      <c r="T162" s="54"/>
      <c r="U162" s="54"/>
      <c r="V162" s="42"/>
      <c r="W162" s="8"/>
      <c r="X162" s="44"/>
      <c r="Y162" s="44"/>
      <c r="Z162" s="54"/>
      <c r="AA162" s="54"/>
      <c r="AB162" s="47"/>
      <c r="AC162" s="17"/>
      <c r="AD162" s="49"/>
      <c r="AE162" s="49"/>
      <c r="AF162" s="54"/>
      <c r="AG162" s="54"/>
      <c r="AH162" s="50"/>
      <c r="AI162" s="21"/>
      <c r="AJ162" s="51"/>
      <c r="AK162" s="51"/>
      <c r="AL162" s="54"/>
      <c r="AM162" s="54"/>
      <c r="AN162" s="53"/>
      <c r="AO162" s="31"/>
      <c r="AP162" s="51"/>
      <c r="AQ162" s="51"/>
      <c r="AR162" s="96"/>
      <c r="AS162" s="96"/>
      <c r="AT162" s="30"/>
      <c r="AU162" s="54"/>
      <c r="AV162" s="30"/>
      <c r="AW162" s="30"/>
      <c r="AX162" s="30"/>
      <c r="AY162" s="30"/>
      <c r="AZ162" s="30"/>
      <c r="BA162" s="30"/>
      <c r="BB162" s="30"/>
      <c r="BC162" s="30"/>
      <c r="BD162" s="30"/>
    </row>
    <row r="163" spans="2:56" ht="15.75" customHeight="1" x14ac:dyDescent="0.2">
      <c r="B163" s="15"/>
      <c r="C163" s="15"/>
      <c r="D163" s="17"/>
      <c r="E163" s="18"/>
      <c r="F163" s="32"/>
      <c r="G163" s="32"/>
      <c r="H163" s="54"/>
      <c r="I163" s="54"/>
      <c r="J163" s="35"/>
      <c r="K163" s="19"/>
      <c r="L163" s="37"/>
      <c r="M163" s="37"/>
      <c r="N163" s="54"/>
      <c r="O163" s="54"/>
      <c r="P163" s="35"/>
      <c r="Q163" s="20"/>
      <c r="R163" s="39"/>
      <c r="S163" s="39"/>
      <c r="T163" s="54"/>
      <c r="U163" s="54"/>
      <c r="V163" s="42"/>
      <c r="W163" s="8"/>
      <c r="X163" s="44"/>
      <c r="Y163" s="44"/>
      <c r="Z163" s="54"/>
      <c r="AA163" s="54"/>
      <c r="AB163" s="47"/>
      <c r="AC163" s="17"/>
      <c r="AD163" s="49"/>
      <c r="AE163" s="49"/>
      <c r="AF163" s="54"/>
      <c r="AG163" s="54"/>
      <c r="AH163" s="50"/>
      <c r="AI163" s="21"/>
      <c r="AJ163" s="51"/>
      <c r="AK163" s="51"/>
      <c r="AL163" s="54"/>
      <c r="AM163" s="54"/>
      <c r="AN163" s="53"/>
      <c r="AO163" s="31"/>
      <c r="AP163" s="51"/>
      <c r="AQ163" s="51"/>
      <c r="AR163" s="96"/>
      <c r="AS163" s="96"/>
      <c r="AT163" s="30"/>
      <c r="AU163" s="54"/>
      <c r="AV163" s="30"/>
      <c r="AW163" s="30"/>
      <c r="AX163" s="30"/>
      <c r="AY163" s="30"/>
      <c r="AZ163" s="30"/>
      <c r="BA163" s="30"/>
      <c r="BB163" s="30"/>
      <c r="BC163" s="30"/>
      <c r="BD163" s="30"/>
    </row>
    <row r="164" spans="2:56" ht="15.75" customHeight="1" x14ac:dyDescent="0.2">
      <c r="B164" s="15"/>
      <c r="C164" s="15"/>
      <c r="D164" s="17"/>
      <c r="E164" s="18"/>
      <c r="F164" s="32"/>
      <c r="G164" s="32"/>
      <c r="H164" s="54"/>
      <c r="I164" s="54"/>
      <c r="J164" s="35"/>
      <c r="K164" s="19"/>
      <c r="L164" s="37"/>
      <c r="M164" s="37"/>
      <c r="N164" s="54"/>
      <c r="O164" s="54"/>
      <c r="P164" s="35"/>
      <c r="Q164" s="20"/>
      <c r="R164" s="39"/>
      <c r="S164" s="39"/>
      <c r="T164" s="54"/>
      <c r="U164" s="54"/>
      <c r="V164" s="42"/>
      <c r="W164" s="8"/>
      <c r="X164" s="44"/>
      <c r="Y164" s="44"/>
      <c r="Z164" s="54"/>
      <c r="AA164" s="54"/>
      <c r="AB164" s="47"/>
      <c r="AC164" s="17"/>
      <c r="AD164" s="49"/>
      <c r="AE164" s="49"/>
      <c r="AF164" s="54"/>
      <c r="AG164" s="54"/>
      <c r="AH164" s="50"/>
      <c r="AI164" s="21"/>
      <c r="AJ164" s="51"/>
      <c r="AK164" s="51"/>
      <c r="AL164" s="54"/>
      <c r="AM164" s="54"/>
      <c r="AN164" s="53"/>
      <c r="AO164" s="31"/>
      <c r="AP164" s="51"/>
      <c r="AQ164" s="51"/>
      <c r="AR164" s="96"/>
      <c r="AS164" s="96"/>
      <c r="AT164" s="30"/>
      <c r="AU164" s="54"/>
      <c r="AV164" s="30"/>
      <c r="AW164" s="30"/>
      <c r="AX164" s="30"/>
      <c r="AY164" s="30"/>
      <c r="AZ164" s="30"/>
      <c r="BA164" s="30"/>
      <c r="BB164" s="30"/>
      <c r="BC164" s="30"/>
      <c r="BD164" s="30"/>
    </row>
    <row r="165" spans="2:56" ht="15.75" customHeight="1" x14ac:dyDescent="0.2">
      <c r="B165" s="15"/>
      <c r="C165" s="15"/>
      <c r="D165" s="17"/>
      <c r="E165" s="18"/>
      <c r="F165" s="32"/>
      <c r="G165" s="32"/>
      <c r="H165" s="54"/>
      <c r="I165" s="54"/>
      <c r="J165" s="35"/>
      <c r="K165" s="19"/>
      <c r="L165" s="37"/>
      <c r="M165" s="37"/>
      <c r="N165" s="54"/>
      <c r="O165" s="54"/>
      <c r="P165" s="35"/>
      <c r="Q165" s="20"/>
      <c r="R165" s="39"/>
      <c r="S165" s="39"/>
      <c r="T165" s="54"/>
      <c r="U165" s="54"/>
      <c r="V165" s="42"/>
      <c r="W165" s="8"/>
      <c r="X165" s="44"/>
      <c r="Y165" s="44"/>
      <c r="Z165" s="54"/>
      <c r="AA165" s="54"/>
      <c r="AB165" s="47"/>
      <c r="AC165" s="17"/>
      <c r="AD165" s="49"/>
      <c r="AE165" s="49"/>
      <c r="AF165" s="54"/>
      <c r="AG165" s="54"/>
      <c r="AH165" s="50"/>
      <c r="AI165" s="21"/>
      <c r="AJ165" s="51"/>
      <c r="AK165" s="51"/>
      <c r="AL165" s="54"/>
      <c r="AM165" s="54"/>
      <c r="AN165" s="53"/>
      <c r="AO165" s="31"/>
      <c r="AP165" s="51"/>
      <c r="AQ165" s="51"/>
      <c r="AR165" s="96"/>
      <c r="AS165" s="96"/>
      <c r="AT165" s="30"/>
      <c r="AU165" s="54"/>
      <c r="AV165" s="30"/>
      <c r="AW165" s="30"/>
      <c r="AX165" s="30"/>
      <c r="AY165" s="30"/>
      <c r="AZ165" s="30"/>
      <c r="BA165" s="30"/>
      <c r="BB165" s="30"/>
      <c r="BC165" s="30"/>
      <c r="BD165" s="30"/>
    </row>
    <row r="166" spans="2:56" ht="15.75" customHeight="1" x14ac:dyDescent="0.2">
      <c r="B166" s="15"/>
      <c r="C166" s="15"/>
      <c r="D166" s="17"/>
      <c r="E166" s="18"/>
      <c r="F166" s="32"/>
      <c r="G166" s="32"/>
      <c r="H166" s="54"/>
      <c r="I166" s="54"/>
      <c r="J166" s="35"/>
      <c r="K166" s="19"/>
      <c r="L166" s="37"/>
      <c r="M166" s="37"/>
      <c r="N166" s="54"/>
      <c r="O166" s="54"/>
      <c r="P166" s="35"/>
      <c r="Q166" s="20"/>
      <c r="R166" s="39"/>
      <c r="S166" s="39"/>
      <c r="T166" s="54"/>
      <c r="U166" s="54"/>
      <c r="V166" s="42"/>
      <c r="W166" s="8"/>
      <c r="X166" s="44"/>
      <c r="Y166" s="44"/>
      <c r="Z166" s="54"/>
      <c r="AA166" s="54"/>
      <c r="AB166" s="47"/>
      <c r="AC166" s="17"/>
      <c r="AD166" s="49"/>
      <c r="AE166" s="49"/>
      <c r="AF166" s="54"/>
      <c r="AG166" s="54"/>
      <c r="AH166" s="50"/>
      <c r="AI166" s="21"/>
      <c r="AJ166" s="51"/>
      <c r="AK166" s="51"/>
      <c r="AL166" s="54"/>
      <c r="AM166" s="54"/>
      <c r="AN166" s="53"/>
      <c r="AO166" s="31"/>
      <c r="AP166" s="51"/>
      <c r="AQ166" s="51"/>
      <c r="AR166" s="96"/>
      <c r="AS166" s="96"/>
      <c r="AT166" s="30"/>
      <c r="AU166" s="54"/>
      <c r="AV166" s="30"/>
      <c r="AW166" s="30"/>
      <c r="AX166" s="30"/>
      <c r="AY166" s="30"/>
      <c r="AZ166" s="30"/>
      <c r="BA166" s="30"/>
      <c r="BB166" s="30"/>
      <c r="BC166" s="30"/>
      <c r="BD166" s="30"/>
    </row>
    <row r="167" spans="2:56" ht="15.75" customHeight="1" x14ac:dyDescent="0.2">
      <c r="B167" s="15"/>
      <c r="C167" s="15"/>
      <c r="D167" s="17"/>
      <c r="E167" s="18"/>
      <c r="F167" s="32"/>
      <c r="G167" s="32"/>
      <c r="H167" s="54"/>
      <c r="I167" s="54"/>
      <c r="J167" s="35"/>
      <c r="K167" s="19"/>
      <c r="L167" s="37"/>
      <c r="M167" s="37"/>
      <c r="N167" s="54"/>
      <c r="O167" s="54"/>
      <c r="P167" s="35"/>
      <c r="Q167" s="20"/>
      <c r="R167" s="39"/>
      <c r="S167" s="39"/>
      <c r="T167" s="54"/>
      <c r="U167" s="54"/>
      <c r="V167" s="42"/>
      <c r="W167" s="8"/>
      <c r="X167" s="44"/>
      <c r="Y167" s="44"/>
      <c r="Z167" s="54"/>
      <c r="AA167" s="54"/>
      <c r="AB167" s="47"/>
      <c r="AC167" s="17"/>
      <c r="AD167" s="49"/>
      <c r="AE167" s="49"/>
      <c r="AF167" s="54"/>
      <c r="AG167" s="54"/>
      <c r="AH167" s="50"/>
      <c r="AI167" s="21"/>
      <c r="AJ167" s="51"/>
      <c r="AK167" s="51"/>
      <c r="AL167" s="54"/>
      <c r="AM167" s="54"/>
      <c r="AN167" s="53"/>
      <c r="AO167" s="31"/>
      <c r="AP167" s="51"/>
      <c r="AQ167" s="51"/>
      <c r="AR167" s="96"/>
      <c r="AS167" s="96"/>
      <c r="AT167" s="30"/>
      <c r="AU167" s="54"/>
      <c r="AV167" s="30"/>
      <c r="AW167" s="30"/>
      <c r="AX167" s="30"/>
      <c r="AY167" s="30"/>
      <c r="AZ167" s="30"/>
      <c r="BA167" s="30"/>
      <c r="BB167" s="30"/>
      <c r="BC167" s="30"/>
      <c r="BD167" s="30"/>
    </row>
    <row r="168" spans="2:56" ht="15.75" customHeight="1" x14ac:dyDescent="0.2">
      <c r="B168" s="15"/>
      <c r="C168" s="15"/>
      <c r="D168" s="17"/>
      <c r="E168" s="18"/>
      <c r="F168" s="32"/>
      <c r="G168" s="32"/>
      <c r="H168" s="54"/>
      <c r="I168" s="54"/>
      <c r="J168" s="35"/>
      <c r="K168" s="19"/>
      <c r="L168" s="37"/>
      <c r="M168" s="37"/>
      <c r="N168" s="54"/>
      <c r="O168" s="54"/>
      <c r="P168" s="35"/>
      <c r="Q168" s="20"/>
      <c r="R168" s="39"/>
      <c r="S168" s="39"/>
      <c r="T168" s="54"/>
      <c r="U168" s="54"/>
      <c r="V168" s="42"/>
      <c r="W168" s="8"/>
      <c r="X168" s="44"/>
      <c r="Y168" s="44"/>
      <c r="Z168" s="54"/>
      <c r="AA168" s="54"/>
      <c r="AB168" s="47"/>
      <c r="AC168" s="17"/>
      <c r="AD168" s="49"/>
      <c r="AE168" s="49"/>
      <c r="AF168" s="54"/>
      <c r="AG168" s="54"/>
      <c r="AH168" s="50"/>
      <c r="AI168" s="21"/>
      <c r="AJ168" s="51"/>
      <c r="AK168" s="51"/>
      <c r="AL168" s="54"/>
      <c r="AM168" s="54"/>
      <c r="AN168" s="53"/>
      <c r="AO168" s="31"/>
      <c r="AP168" s="51"/>
      <c r="AQ168" s="51"/>
      <c r="AR168" s="96"/>
      <c r="AS168" s="96"/>
      <c r="AT168" s="30"/>
      <c r="AU168" s="54"/>
      <c r="AV168" s="30"/>
      <c r="AW168" s="30"/>
      <c r="AX168" s="30"/>
      <c r="AY168" s="30"/>
      <c r="AZ168" s="30"/>
      <c r="BA168" s="30"/>
      <c r="BB168" s="30"/>
      <c r="BC168" s="30"/>
      <c r="BD168" s="30"/>
    </row>
    <row r="169" spans="2:56" ht="15.75" customHeight="1" x14ac:dyDescent="0.2">
      <c r="B169" s="15"/>
      <c r="C169" s="15"/>
      <c r="D169" s="17"/>
      <c r="E169" s="18"/>
      <c r="F169" s="32"/>
      <c r="G169" s="32"/>
      <c r="H169" s="54"/>
      <c r="I169" s="54"/>
      <c r="J169" s="35"/>
      <c r="K169" s="19"/>
      <c r="L169" s="37"/>
      <c r="M169" s="37"/>
      <c r="N169" s="54"/>
      <c r="O169" s="54"/>
      <c r="P169" s="35"/>
      <c r="Q169" s="20"/>
      <c r="R169" s="39"/>
      <c r="S169" s="39"/>
      <c r="T169" s="54"/>
      <c r="U169" s="54"/>
      <c r="V169" s="42"/>
      <c r="W169" s="8"/>
      <c r="X169" s="44"/>
      <c r="Y169" s="44"/>
      <c r="Z169" s="54"/>
      <c r="AA169" s="54"/>
      <c r="AB169" s="47"/>
      <c r="AC169" s="17"/>
      <c r="AD169" s="49"/>
      <c r="AE169" s="49"/>
      <c r="AF169" s="54"/>
      <c r="AG169" s="54"/>
      <c r="AH169" s="50"/>
      <c r="AI169" s="21"/>
      <c r="AJ169" s="51"/>
      <c r="AK169" s="51"/>
      <c r="AL169" s="54"/>
      <c r="AM169" s="54"/>
      <c r="AN169" s="53"/>
      <c r="AO169" s="31"/>
      <c r="AP169" s="51"/>
      <c r="AQ169" s="51"/>
      <c r="AR169" s="96"/>
      <c r="AS169" s="96"/>
      <c r="AT169" s="30"/>
      <c r="AU169" s="54"/>
      <c r="AV169" s="30"/>
      <c r="AW169" s="30"/>
      <c r="AX169" s="30"/>
      <c r="AY169" s="30"/>
      <c r="AZ169" s="30"/>
      <c r="BA169" s="30"/>
      <c r="BB169" s="30"/>
      <c r="BC169" s="30"/>
      <c r="BD169" s="30"/>
    </row>
    <row r="170" spans="2:56" ht="15.75" customHeight="1" x14ac:dyDescent="0.2">
      <c r="B170" s="15"/>
      <c r="C170" s="15"/>
      <c r="D170" s="17"/>
      <c r="E170" s="18"/>
      <c r="F170" s="32"/>
      <c r="G170" s="32"/>
      <c r="H170" s="54"/>
      <c r="I170" s="54"/>
      <c r="J170" s="35"/>
      <c r="K170" s="19"/>
      <c r="L170" s="37"/>
      <c r="M170" s="37"/>
      <c r="N170" s="54"/>
      <c r="O170" s="54"/>
      <c r="P170" s="35"/>
      <c r="Q170" s="20"/>
      <c r="R170" s="39"/>
      <c r="S170" s="39"/>
      <c r="T170" s="54"/>
      <c r="U170" s="54"/>
      <c r="V170" s="42"/>
      <c r="W170" s="8"/>
      <c r="X170" s="44"/>
      <c r="Y170" s="44"/>
      <c r="Z170" s="54"/>
      <c r="AA170" s="54"/>
      <c r="AB170" s="47"/>
      <c r="AC170" s="17"/>
      <c r="AD170" s="49"/>
      <c r="AE170" s="49"/>
      <c r="AF170" s="54"/>
      <c r="AG170" s="54"/>
      <c r="AH170" s="50"/>
      <c r="AI170" s="21"/>
      <c r="AJ170" s="51"/>
      <c r="AK170" s="51"/>
      <c r="AL170" s="54"/>
      <c r="AM170" s="54"/>
      <c r="AN170" s="53"/>
      <c r="AO170" s="31"/>
      <c r="AP170" s="51"/>
      <c r="AQ170" s="51"/>
      <c r="AR170" s="96"/>
      <c r="AS170" s="96"/>
      <c r="AT170" s="30"/>
      <c r="AU170" s="54"/>
      <c r="AV170" s="30"/>
      <c r="AW170" s="30"/>
      <c r="AX170" s="30"/>
      <c r="AY170" s="30"/>
      <c r="AZ170" s="30"/>
      <c r="BA170" s="30"/>
      <c r="BB170" s="30"/>
      <c r="BC170" s="30"/>
      <c r="BD170" s="30"/>
    </row>
    <row r="171" spans="2:56" ht="15.75" customHeight="1" x14ac:dyDescent="0.2">
      <c r="B171" s="15"/>
      <c r="C171" s="15"/>
      <c r="D171" s="17"/>
      <c r="E171" s="18"/>
      <c r="F171" s="32"/>
      <c r="G171" s="32"/>
      <c r="H171" s="54"/>
      <c r="I171" s="54"/>
      <c r="J171" s="35"/>
      <c r="K171" s="19"/>
      <c r="L171" s="37"/>
      <c r="M171" s="37"/>
      <c r="N171" s="54"/>
      <c r="O171" s="54"/>
      <c r="P171" s="35"/>
      <c r="Q171" s="20"/>
      <c r="R171" s="39"/>
      <c r="S171" s="39"/>
      <c r="T171" s="54"/>
      <c r="U171" s="54"/>
      <c r="V171" s="42"/>
      <c r="W171" s="8"/>
      <c r="X171" s="44"/>
      <c r="Y171" s="44"/>
      <c r="Z171" s="54"/>
      <c r="AA171" s="54"/>
      <c r="AB171" s="47"/>
      <c r="AC171" s="17"/>
      <c r="AD171" s="49"/>
      <c r="AE171" s="49"/>
      <c r="AF171" s="54"/>
      <c r="AG171" s="54"/>
      <c r="AH171" s="50"/>
      <c r="AI171" s="21"/>
      <c r="AJ171" s="51"/>
      <c r="AK171" s="51"/>
      <c r="AL171" s="54"/>
      <c r="AM171" s="54"/>
      <c r="AN171" s="53"/>
      <c r="AO171" s="31"/>
      <c r="AP171" s="51"/>
      <c r="AQ171" s="51"/>
      <c r="AR171" s="96"/>
      <c r="AS171" s="96"/>
      <c r="AT171" s="30"/>
      <c r="AU171" s="54"/>
      <c r="AV171" s="30"/>
      <c r="AW171" s="30"/>
      <c r="AX171" s="30"/>
      <c r="AY171" s="30"/>
      <c r="AZ171" s="30"/>
      <c r="BA171" s="30"/>
      <c r="BB171" s="30"/>
      <c r="BC171" s="30"/>
      <c r="BD171" s="30"/>
    </row>
    <row r="172" spans="2:56" ht="15.75" customHeight="1" x14ac:dyDescent="0.2">
      <c r="B172" s="15"/>
      <c r="C172" s="15"/>
      <c r="D172" s="17"/>
      <c r="E172" s="18"/>
      <c r="F172" s="32"/>
      <c r="G172" s="32"/>
      <c r="H172" s="54"/>
      <c r="I172" s="54"/>
      <c r="J172" s="35"/>
      <c r="K172" s="19"/>
      <c r="L172" s="37"/>
      <c r="M172" s="37"/>
      <c r="N172" s="54"/>
      <c r="O172" s="54"/>
      <c r="P172" s="35"/>
      <c r="Q172" s="20"/>
      <c r="R172" s="39"/>
      <c r="S172" s="39"/>
      <c r="T172" s="54"/>
      <c r="U172" s="54"/>
      <c r="V172" s="42"/>
      <c r="W172" s="8"/>
      <c r="X172" s="44"/>
      <c r="Y172" s="44"/>
      <c r="Z172" s="54"/>
      <c r="AA172" s="54"/>
      <c r="AB172" s="47"/>
      <c r="AC172" s="17"/>
      <c r="AD172" s="49"/>
      <c r="AE172" s="49"/>
      <c r="AF172" s="54"/>
      <c r="AG172" s="54"/>
      <c r="AH172" s="50"/>
      <c r="AI172" s="21"/>
      <c r="AJ172" s="51"/>
      <c r="AK172" s="51"/>
      <c r="AL172" s="54"/>
      <c r="AM172" s="54"/>
      <c r="AN172" s="53"/>
      <c r="AO172" s="31"/>
      <c r="AP172" s="51"/>
      <c r="AQ172" s="51"/>
      <c r="AR172" s="96"/>
      <c r="AS172" s="96"/>
      <c r="AT172" s="30"/>
      <c r="AU172" s="54"/>
      <c r="AV172" s="30"/>
      <c r="AW172" s="30"/>
      <c r="AX172" s="30"/>
      <c r="AY172" s="30"/>
      <c r="AZ172" s="30"/>
      <c r="BA172" s="30"/>
      <c r="BB172" s="30"/>
      <c r="BC172" s="30"/>
      <c r="BD172" s="30"/>
    </row>
    <row r="173" spans="2:56" ht="15.75" customHeight="1" x14ac:dyDescent="0.2">
      <c r="B173" s="15"/>
      <c r="C173" s="15"/>
      <c r="D173" s="17"/>
      <c r="E173" s="18"/>
      <c r="F173" s="32"/>
      <c r="G173" s="32"/>
      <c r="H173" s="54"/>
      <c r="I173" s="54"/>
      <c r="J173" s="35"/>
      <c r="K173" s="19"/>
      <c r="L173" s="37"/>
      <c r="M173" s="37"/>
      <c r="N173" s="54"/>
      <c r="O173" s="54"/>
      <c r="P173" s="35"/>
      <c r="Q173" s="20"/>
      <c r="R173" s="39"/>
      <c r="S173" s="39"/>
      <c r="T173" s="54"/>
      <c r="U173" s="54"/>
      <c r="V173" s="42"/>
      <c r="W173" s="8"/>
      <c r="X173" s="44"/>
      <c r="Y173" s="44"/>
      <c r="Z173" s="54"/>
      <c r="AA173" s="54"/>
      <c r="AB173" s="47"/>
      <c r="AC173" s="17"/>
      <c r="AD173" s="49"/>
      <c r="AE173" s="49"/>
      <c r="AF173" s="54"/>
      <c r="AG173" s="54"/>
      <c r="AH173" s="50"/>
      <c r="AI173" s="21"/>
      <c r="AJ173" s="51"/>
      <c r="AK173" s="51"/>
      <c r="AL173" s="54"/>
      <c r="AM173" s="54"/>
      <c r="AN173" s="53"/>
      <c r="AO173" s="31"/>
      <c r="AP173" s="51"/>
      <c r="AQ173" s="51"/>
      <c r="AR173" s="96"/>
      <c r="AS173" s="96"/>
      <c r="AT173" s="30"/>
      <c r="AU173" s="54"/>
      <c r="AV173" s="30"/>
      <c r="AW173" s="30"/>
      <c r="AX173" s="30"/>
      <c r="AY173" s="30"/>
      <c r="AZ173" s="30"/>
      <c r="BA173" s="30"/>
      <c r="BB173" s="30"/>
      <c r="BC173" s="30"/>
      <c r="BD173" s="30"/>
    </row>
    <row r="174" spans="2:56" ht="15.75" customHeight="1" x14ac:dyDescent="0.2">
      <c r="B174" s="15"/>
      <c r="C174" s="15"/>
      <c r="D174" s="17"/>
      <c r="E174" s="18"/>
      <c r="F174" s="32"/>
      <c r="G174" s="32"/>
      <c r="H174" s="54"/>
      <c r="I174" s="54"/>
      <c r="J174" s="35"/>
      <c r="K174" s="19"/>
      <c r="L174" s="37"/>
      <c r="M174" s="37"/>
      <c r="N174" s="54"/>
      <c r="O174" s="54"/>
      <c r="P174" s="35"/>
      <c r="Q174" s="20"/>
      <c r="R174" s="39"/>
      <c r="S174" s="39"/>
      <c r="T174" s="54"/>
      <c r="U174" s="54"/>
      <c r="V174" s="42"/>
      <c r="W174" s="8"/>
      <c r="X174" s="44"/>
      <c r="Y174" s="44"/>
      <c r="Z174" s="54"/>
      <c r="AA174" s="54"/>
      <c r="AB174" s="47"/>
      <c r="AC174" s="17"/>
      <c r="AD174" s="49"/>
      <c r="AE174" s="49"/>
      <c r="AF174" s="54"/>
      <c r="AG174" s="54"/>
      <c r="AH174" s="50"/>
      <c r="AI174" s="21"/>
      <c r="AJ174" s="51"/>
      <c r="AK174" s="51"/>
      <c r="AL174" s="54"/>
      <c r="AM174" s="54"/>
      <c r="AN174" s="53"/>
      <c r="AO174" s="31"/>
      <c r="AP174" s="51"/>
      <c r="AQ174" s="51"/>
      <c r="AR174" s="96"/>
      <c r="AS174" s="96"/>
      <c r="AT174" s="30"/>
      <c r="AU174" s="54"/>
      <c r="AV174" s="30"/>
      <c r="AW174" s="30"/>
      <c r="AX174" s="30"/>
      <c r="AY174" s="30"/>
      <c r="AZ174" s="30"/>
      <c r="BA174" s="30"/>
      <c r="BB174" s="30"/>
      <c r="BC174" s="30"/>
      <c r="BD174" s="30"/>
    </row>
    <row r="175" spans="2:56" ht="15.75" customHeight="1" x14ac:dyDescent="0.2">
      <c r="B175" s="15"/>
      <c r="C175" s="15"/>
      <c r="D175" s="17"/>
      <c r="E175" s="18"/>
      <c r="F175" s="32"/>
      <c r="G175" s="32"/>
      <c r="H175" s="54"/>
      <c r="I175" s="54"/>
      <c r="J175" s="35"/>
      <c r="K175" s="19"/>
      <c r="L175" s="37"/>
      <c r="M175" s="37"/>
      <c r="N175" s="54"/>
      <c r="O175" s="54"/>
      <c r="P175" s="35"/>
      <c r="Q175" s="20"/>
      <c r="R175" s="39"/>
      <c r="S175" s="39"/>
      <c r="T175" s="54"/>
      <c r="U175" s="54"/>
      <c r="V175" s="42"/>
      <c r="W175" s="8"/>
      <c r="X175" s="44"/>
      <c r="Y175" s="44"/>
      <c r="Z175" s="54"/>
      <c r="AA175" s="54"/>
      <c r="AB175" s="47"/>
      <c r="AC175" s="17"/>
      <c r="AD175" s="49"/>
      <c r="AE175" s="49"/>
      <c r="AF175" s="54"/>
      <c r="AG175" s="54"/>
      <c r="AH175" s="50"/>
      <c r="AI175" s="21"/>
      <c r="AJ175" s="51"/>
      <c r="AK175" s="51"/>
      <c r="AL175" s="54"/>
      <c r="AM175" s="54"/>
      <c r="AN175" s="53"/>
      <c r="AO175" s="31"/>
      <c r="AP175" s="51"/>
      <c r="AQ175" s="51"/>
      <c r="AR175" s="96"/>
      <c r="AS175" s="96"/>
      <c r="AT175" s="30"/>
      <c r="AU175" s="54"/>
      <c r="AV175" s="30"/>
      <c r="AW175" s="30"/>
      <c r="AX175" s="30"/>
      <c r="AY175" s="30"/>
      <c r="AZ175" s="30"/>
      <c r="BA175" s="30"/>
      <c r="BB175" s="30"/>
      <c r="BC175" s="30"/>
      <c r="BD175" s="30"/>
    </row>
    <row r="176" spans="2:56" ht="15.75" customHeight="1" x14ac:dyDescent="0.2">
      <c r="B176" s="15"/>
      <c r="C176" s="15"/>
      <c r="D176" s="17"/>
      <c r="E176" s="18"/>
      <c r="F176" s="32"/>
      <c r="G176" s="32"/>
      <c r="H176" s="54"/>
      <c r="I176" s="54"/>
      <c r="J176" s="35"/>
      <c r="K176" s="19"/>
      <c r="L176" s="37"/>
      <c r="M176" s="37"/>
      <c r="N176" s="54"/>
      <c r="O176" s="54"/>
      <c r="P176" s="35"/>
      <c r="Q176" s="20"/>
      <c r="R176" s="39"/>
      <c r="S176" s="39"/>
      <c r="T176" s="54"/>
      <c r="U176" s="54"/>
      <c r="V176" s="42"/>
      <c r="W176" s="8"/>
      <c r="X176" s="44"/>
      <c r="Y176" s="44"/>
      <c r="Z176" s="54"/>
      <c r="AA176" s="54"/>
      <c r="AB176" s="47"/>
      <c r="AC176" s="17"/>
      <c r="AD176" s="49"/>
      <c r="AE176" s="49"/>
      <c r="AF176" s="54"/>
      <c r="AG176" s="54"/>
      <c r="AH176" s="50"/>
      <c r="AI176" s="21"/>
      <c r="AJ176" s="51"/>
      <c r="AK176" s="51"/>
      <c r="AL176" s="54"/>
      <c r="AM176" s="54"/>
      <c r="AN176" s="53"/>
      <c r="AO176" s="31"/>
      <c r="AP176" s="51"/>
      <c r="AQ176" s="51"/>
      <c r="AR176" s="96"/>
      <c r="AS176" s="96"/>
      <c r="AT176" s="30"/>
      <c r="AU176" s="54"/>
      <c r="AV176" s="30"/>
      <c r="AW176" s="30"/>
      <c r="AX176" s="30"/>
      <c r="AY176" s="30"/>
      <c r="AZ176" s="30"/>
      <c r="BA176" s="30"/>
      <c r="BB176" s="30"/>
      <c r="BC176" s="30"/>
      <c r="BD176" s="30"/>
    </row>
    <row r="177" spans="2:56" ht="15.75" customHeight="1" x14ac:dyDescent="0.2">
      <c r="B177" s="15"/>
      <c r="C177" s="15"/>
      <c r="D177" s="17"/>
      <c r="E177" s="18"/>
      <c r="F177" s="32"/>
      <c r="G177" s="32"/>
      <c r="H177" s="54"/>
      <c r="I177" s="54"/>
      <c r="J177" s="35"/>
      <c r="K177" s="19"/>
      <c r="L177" s="37"/>
      <c r="M177" s="37"/>
      <c r="N177" s="54"/>
      <c r="O177" s="54"/>
      <c r="P177" s="35"/>
      <c r="Q177" s="20"/>
      <c r="R177" s="39"/>
      <c r="S177" s="39"/>
      <c r="T177" s="54"/>
      <c r="U177" s="54"/>
      <c r="V177" s="42"/>
      <c r="W177" s="8"/>
      <c r="X177" s="44"/>
      <c r="Y177" s="44"/>
      <c r="Z177" s="54"/>
      <c r="AA177" s="54"/>
      <c r="AB177" s="47"/>
      <c r="AC177" s="17"/>
      <c r="AD177" s="49"/>
      <c r="AE177" s="49"/>
      <c r="AF177" s="54"/>
      <c r="AG177" s="54"/>
      <c r="AH177" s="50"/>
      <c r="AI177" s="21"/>
      <c r="AJ177" s="51"/>
      <c r="AK177" s="51"/>
      <c r="AL177" s="54"/>
      <c r="AM177" s="54"/>
      <c r="AN177" s="53"/>
      <c r="AO177" s="31"/>
      <c r="AP177" s="51"/>
      <c r="AQ177" s="51"/>
      <c r="AR177" s="96"/>
      <c r="AS177" s="96"/>
      <c r="AT177" s="30"/>
      <c r="AU177" s="54"/>
      <c r="AV177" s="30"/>
      <c r="AW177" s="30"/>
      <c r="AX177" s="30"/>
      <c r="AY177" s="30"/>
      <c r="AZ177" s="30"/>
      <c r="BA177" s="30"/>
      <c r="BB177" s="30"/>
      <c r="BC177" s="30"/>
      <c r="BD177" s="30"/>
    </row>
    <row r="178" spans="2:56" ht="15.75" customHeight="1" x14ac:dyDescent="0.2">
      <c r="B178" s="15"/>
      <c r="C178" s="15"/>
      <c r="D178" s="17"/>
      <c r="E178" s="18"/>
      <c r="F178" s="32"/>
      <c r="G178" s="32"/>
      <c r="H178" s="54"/>
      <c r="I178" s="54"/>
      <c r="J178" s="35"/>
      <c r="K178" s="19"/>
      <c r="L178" s="37"/>
      <c r="M178" s="37"/>
      <c r="N178" s="54"/>
      <c r="O178" s="54"/>
      <c r="P178" s="35"/>
      <c r="Q178" s="20"/>
      <c r="R178" s="39"/>
      <c r="S178" s="39"/>
      <c r="T178" s="54"/>
      <c r="U178" s="54"/>
      <c r="V178" s="42"/>
      <c r="W178" s="8"/>
      <c r="X178" s="44"/>
      <c r="Y178" s="44"/>
      <c r="Z178" s="54"/>
      <c r="AA178" s="54"/>
      <c r="AB178" s="47"/>
      <c r="AC178" s="17"/>
      <c r="AD178" s="49"/>
      <c r="AE178" s="49"/>
      <c r="AF178" s="54"/>
      <c r="AG178" s="54"/>
      <c r="AH178" s="50"/>
      <c r="AI178" s="21"/>
      <c r="AJ178" s="51"/>
      <c r="AK178" s="51"/>
      <c r="AL178" s="54"/>
      <c r="AM178" s="54"/>
      <c r="AN178" s="53"/>
      <c r="AO178" s="31"/>
      <c r="AP178" s="51"/>
      <c r="AQ178" s="51"/>
      <c r="AR178" s="96"/>
      <c r="AS178" s="96"/>
      <c r="AT178" s="30"/>
      <c r="AU178" s="54"/>
      <c r="AV178" s="30"/>
      <c r="AW178" s="30"/>
      <c r="AX178" s="30"/>
      <c r="AY178" s="30"/>
      <c r="AZ178" s="30"/>
      <c r="BA178" s="30"/>
      <c r="BB178" s="30"/>
      <c r="BC178" s="30"/>
      <c r="BD178" s="30"/>
    </row>
    <row r="179" spans="2:56" ht="15.75" customHeight="1" x14ac:dyDescent="0.2">
      <c r="B179" s="15"/>
      <c r="C179" s="15"/>
      <c r="D179" s="17"/>
      <c r="E179" s="18"/>
      <c r="F179" s="32"/>
      <c r="G179" s="32"/>
      <c r="H179" s="54"/>
      <c r="I179" s="54"/>
      <c r="J179" s="35"/>
      <c r="K179" s="19"/>
      <c r="L179" s="37"/>
      <c r="M179" s="37"/>
      <c r="N179" s="54"/>
      <c r="O179" s="54"/>
      <c r="P179" s="35"/>
      <c r="Q179" s="20"/>
      <c r="R179" s="39"/>
      <c r="S179" s="39"/>
      <c r="T179" s="54"/>
      <c r="U179" s="54"/>
      <c r="V179" s="42"/>
      <c r="W179" s="8"/>
      <c r="X179" s="44"/>
      <c r="Y179" s="44"/>
      <c r="Z179" s="54"/>
      <c r="AA179" s="54"/>
      <c r="AB179" s="47"/>
      <c r="AC179" s="17"/>
      <c r="AD179" s="49"/>
      <c r="AE179" s="49"/>
      <c r="AF179" s="54"/>
      <c r="AG179" s="54"/>
      <c r="AH179" s="50"/>
      <c r="AI179" s="21"/>
      <c r="AJ179" s="51"/>
      <c r="AK179" s="51"/>
      <c r="AL179" s="54"/>
      <c r="AM179" s="54"/>
      <c r="AN179" s="53"/>
      <c r="AO179" s="31"/>
      <c r="AP179" s="51"/>
      <c r="AQ179" s="51"/>
      <c r="AR179" s="96"/>
      <c r="AS179" s="96"/>
      <c r="AT179" s="30"/>
      <c r="AU179" s="54"/>
      <c r="AV179" s="30"/>
      <c r="AW179" s="30"/>
      <c r="AX179" s="30"/>
      <c r="AY179" s="30"/>
      <c r="AZ179" s="30"/>
      <c r="BA179" s="30"/>
      <c r="BB179" s="30"/>
      <c r="BC179" s="30"/>
      <c r="BD179" s="30"/>
    </row>
    <row r="180" spans="2:56" ht="15.75" customHeight="1" x14ac:dyDescent="0.2">
      <c r="B180" s="15"/>
      <c r="C180" s="15"/>
      <c r="D180" s="17"/>
      <c r="E180" s="18"/>
      <c r="F180" s="32"/>
      <c r="G180" s="32"/>
      <c r="H180" s="54"/>
      <c r="I180" s="54"/>
      <c r="J180" s="35"/>
      <c r="K180" s="19"/>
      <c r="L180" s="37"/>
      <c r="M180" s="37"/>
      <c r="N180" s="54"/>
      <c r="O180" s="54"/>
      <c r="P180" s="35"/>
      <c r="Q180" s="20"/>
      <c r="R180" s="39"/>
      <c r="S180" s="39"/>
      <c r="T180" s="54"/>
      <c r="U180" s="54"/>
      <c r="V180" s="42"/>
      <c r="W180" s="8"/>
      <c r="X180" s="44"/>
      <c r="Y180" s="44"/>
      <c r="Z180" s="54"/>
      <c r="AA180" s="54"/>
      <c r="AB180" s="47"/>
      <c r="AC180" s="17"/>
      <c r="AD180" s="49"/>
      <c r="AE180" s="49"/>
      <c r="AF180" s="54"/>
      <c r="AG180" s="54"/>
      <c r="AH180" s="50"/>
      <c r="AI180" s="21"/>
      <c r="AJ180" s="51"/>
      <c r="AK180" s="51"/>
      <c r="AL180" s="54"/>
      <c r="AM180" s="54"/>
      <c r="AN180" s="53"/>
      <c r="AO180" s="31"/>
      <c r="AP180" s="51"/>
      <c r="AQ180" s="51"/>
      <c r="AR180" s="96"/>
      <c r="AS180" s="96"/>
      <c r="AT180" s="30"/>
      <c r="AU180" s="54"/>
      <c r="AV180" s="30"/>
      <c r="AW180" s="30"/>
      <c r="AX180" s="30"/>
      <c r="AY180" s="30"/>
      <c r="AZ180" s="30"/>
      <c r="BA180" s="30"/>
      <c r="BB180" s="30"/>
      <c r="BC180" s="30"/>
      <c r="BD180" s="30"/>
    </row>
    <row r="181" spans="2:56" ht="15.75" customHeight="1" x14ac:dyDescent="0.2">
      <c r="B181" s="15"/>
      <c r="C181" s="15"/>
      <c r="D181" s="17"/>
      <c r="E181" s="18"/>
      <c r="F181" s="32"/>
      <c r="G181" s="32"/>
      <c r="H181" s="54"/>
      <c r="I181" s="54"/>
      <c r="J181" s="35"/>
      <c r="K181" s="19"/>
      <c r="L181" s="37"/>
      <c r="M181" s="37"/>
      <c r="N181" s="54"/>
      <c r="O181" s="54"/>
      <c r="P181" s="35"/>
      <c r="Q181" s="20"/>
      <c r="R181" s="39"/>
      <c r="S181" s="39"/>
      <c r="T181" s="54"/>
      <c r="U181" s="54"/>
      <c r="V181" s="42"/>
      <c r="W181" s="8"/>
      <c r="X181" s="44"/>
      <c r="Y181" s="44"/>
      <c r="Z181" s="54"/>
      <c r="AA181" s="54"/>
      <c r="AB181" s="47"/>
      <c r="AC181" s="17"/>
      <c r="AD181" s="49"/>
      <c r="AE181" s="49"/>
      <c r="AF181" s="54"/>
      <c r="AG181" s="54"/>
      <c r="AH181" s="50"/>
      <c r="AI181" s="21"/>
      <c r="AJ181" s="51"/>
      <c r="AK181" s="51"/>
      <c r="AL181" s="54"/>
      <c r="AM181" s="54"/>
      <c r="AN181" s="53"/>
      <c r="AO181" s="31"/>
      <c r="AP181" s="51"/>
      <c r="AQ181" s="51"/>
      <c r="AR181" s="96"/>
      <c r="AS181" s="96"/>
      <c r="AT181" s="30"/>
      <c r="AU181" s="54"/>
      <c r="AV181" s="30"/>
      <c r="AW181" s="30"/>
      <c r="AX181" s="30"/>
      <c r="AY181" s="30"/>
      <c r="AZ181" s="30"/>
      <c r="BA181" s="30"/>
      <c r="BB181" s="30"/>
      <c r="BC181" s="30"/>
      <c r="BD181" s="30"/>
    </row>
    <row r="182" spans="2:56" ht="15.75" customHeight="1" x14ac:dyDescent="0.2">
      <c r="B182" s="15"/>
      <c r="C182" s="15"/>
      <c r="D182" s="17"/>
      <c r="E182" s="18"/>
      <c r="F182" s="32"/>
      <c r="G182" s="32"/>
      <c r="H182" s="54"/>
      <c r="I182" s="54"/>
      <c r="J182" s="35"/>
      <c r="K182" s="19"/>
      <c r="L182" s="37"/>
      <c r="M182" s="37"/>
      <c r="N182" s="54"/>
      <c r="O182" s="54"/>
      <c r="P182" s="35"/>
      <c r="Q182" s="20"/>
      <c r="R182" s="39"/>
      <c r="S182" s="39"/>
      <c r="T182" s="54"/>
      <c r="U182" s="54"/>
      <c r="V182" s="42"/>
      <c r="W182" s="8"/>
      <c r="X182" s="44"/>
      <c r="Y182" s="44"/>
      <c r="Z182" s="54"/>
      <c r="AA182" s="54"/>
      <c r="AB182" s="47"/>
      <c r="AC182" s="17"/>
      <c r="AD182" s="49"/>
      <c r="AE182" s="49"/>
      <c r="AF182" s="54"/>
      <c r="AG182" s="54"/>
      <c r="AH182" s="50"/>
      <c r="AI182" s="21"/>
      <c r="AJ182" s="51"/>
      <c r="AK182" s="51"/>
      <c r="AL182" s="54"/>
      <c r="AM182" s="54"/>
      <c r="AN182" s="53"/>
      <c r="AO182" s="31"/>
      <c r="AP182" s="51"/>
      <c r="AQ182" s="51"/>
      <c r="AR182" s="96"/>
      <c r="AS182" s="96"/>
      <c r="AT182" s="30"/>
      <c r="AU182" s="54"/>
      <c r="AV182" s="30"/>
      <c r="AW182" s="30"/>
      <c r="AX182" s="30"/>
      <c r="AY182" s="30"/>
      <c r="AZ182" s="30"/>
      <c r="BA182" s="30"/>
      <c r="BB182" s="30"/>
      <c r="BC182" s="30"/>
      <c r="BD182" s="30"/>
    </row>
    <row r="183" spans="2:56" ht="15.75" customHeight="1" x14ac:dyDescent="0.2">
      <c r="B183" s="15"/>
      <c r="C183" s="15"/>
      <c r="D183" s="17"/>
      <c r="E183" s="18"/>
      <c r="F183" s="32"/>
      <c r="G183" s="32"/>
      <c r="H183" s="54"/>
      <c r="I183" s="54"/>
      <c r="J183" s="35"/>
      <c r="K183" s="19"/>
      <c r="L183" s="37"/>
      <c r="M183" s="37"/>
      <c r="N183" s="54"/>
      <c r="O183" s="54"/>
      <c r="P183" s="35"/>
      <c r="Q183" s="20"/>
      <c r="R183" s="39"/>
      <c r="S183" s="39"/>
      <c r="T183" s="54"/>
      <c r="U183" s="54"/>
      <c r="V183" s="42"/>
      <c r="W183" s="8"/>
      <c r="X183" s="44"/>
      <c r="Y183" s="44"/>
      <c r="Z183" s="54"/>
      <c r="AA183" s="54"/>
      <c r="AB183" s="47"/>
      <c r="AC183" s="17"/>
      <c r="AD183" s="49"/>
      <c r="AE183" s="49"/>
      <c r="AF183" s="54"/>
      <c r="AG183" s="54"/>
      <c r="AH183" s="50"/>
      <c r="AI183" s="21"/>
      <c r="AJ183" s="51"/>
      <c r="AK183" s="51"/>
      <c r="AL183" s="54"/>
      <c r="AM183" s="54"/>
      <c r="AN183" s="53"/>
      <c r="AO183" s="31"/>
      <c r="AP183" s="51"/>
      <c r="AQ183" s="51"/>
      <c r="AR183" s="96"/>
      <c r="AS183" s="96"/>
      <c r="AT183" s="30"/>
      <c r="AU183" s="54"/>
      <c r="AV183" s="30"/>
      <c r="AW183" s="30"/>
      <c r="AX183" s="30"/>
      <c r="AY183" s="30"/>
      <c r="AZ183" s="30"/>
      <c r="BA183" s="30"/>
      <c r="BB183" s="30"/>
      <c r="BC183" s="30"/>
      <c r="BD183" s="30"/>
    </row>
    <row r="184" spans="2:56" ht="15.75" customHeight="1" x14ac:dyDescent="0.2">
      <c r="B184" s="15"/>
      <c r="C184" s="15"/>
      <c r="D184" s="17"/>
      <c r="E184" s="18"/>
      <c r="F184" s="32"/>
      <c r="G184" s="32"/>
      <c r="H184" s="54"/>
      <c r="I184" s="54"/>
      <c r="J184" s="35"/>
      <c r="K184" s="19"/>
      <c r="L184" s="37"/>
      <c r="M184" s="37"/>
      <c r="N184" s="54"/>
      <c r="O184" s="54"/>
      <c r="P184" s="35"/>
      <c r="Q184" s="20"/>
      <c r="R184" s="39"/>
      <c r="S184" s="39"/>
      <c r="T184" s="54"/>
      <c r="U184" s="54"/>
      <c r="V184" s="42"/>
      <c r="W184" s="8"/>
      <c r="X184" s="44"/>
      <c r="Y184" s="44"/>
      <c r="Z184" s="54"/>
      <c r="AA184" s="54"/>
      <c r="AB184" s="47"/>
      <c r="AC184" s="17"/>
      <c r="AD184" s="49"/>
      <c r="AE184" s="49"/>
      <c r="AF184" s="54"/>
      <c r="AG184" s="54"/>
      <c r="AH184" s="50"/>
      <c r="AI184" s="21"/>
      <c r="AJ184" s="51"/>
      <c r="AK184" s="51"/>
      <c r="AL184" s="54"/>
      <c r="AM184" s="54"/>
      <c r="AN184" s="53"/>
      <c r="AO184" s="31"/>
      <c r="AP184" s="51"/>
      <c r="AQ184" s="51"/>
      <c r="AR184" s="96"/>
      <c r="AS184" s="96"/>
      <c r="AT184" s="30"/>
      <c r="AU184" s="54"/>
      <c r="AV184" s="30"/>
      <c r="AW184" s="30"/>
      <c r="AX184" s="30"/>
      <c r="AY184" s="30"/>
      <c r="AZ184" s="30"/>
      <c r="BA184" s="30"/>
      <c r="BB184" s="30"/>
      <c r="BC184" s="30"/>
      <c r="BD184" s="30"/>
    </row>
    <row r="185" spans="2:56" ht="15.75" customHeight="1" x14ac:dyDescent="0.2">
      <c r="B185" s="15"/>
      <c r="C185" s="15"/>
      <c r="D185" s="17"/>
      <c r="E185" s="18"/>
      <c r="F185" s="32"/>
      <c r="G185" s="32"/>
      <c r="H185" s="54"/>
      <c r="I185" s="54"/>
      <c r="J185" s="35"/>
      <c r="K185" s="19"/>
      <c r="L185" s="37"/>
      <c r="M185" s="37"/>
      <c r="N185" s="54"/>
      <c r="O185" s="54"/>
      <c r="P185" s="35"/>
      <c r="Q185" s="20"/>
      <c r="R185" s="39"/>
      <c r="S185" s="39"/>
      <c r="T185" s="54"/>
      <c r="U185" s="54"/>
      <c r="V185" s="42"/>
      <c r="W185" s="8"/>
      <c r="X185" s="44"/>
      <c r="Y185" s="44"/>
      <c r="Z185" s="54"/>
      <c r="AA185" s="54"/>
      <c r="AB185" s="47"/>
      <c r="AC185" s="17"/>
      <c r="AD185" s="49"/>
      <c r="AE185" s="49"/>
      <c r="AF185" s="54"/>
      <c r="AG185" s="54"/>
      <c r="AH185" s="50"/>
      <c r="AI185" s="21"/>
      <c r="AJ185" s="51"/>
      <c r="AK185" s="51"/>
      <c r="AL185" s="54"/>
      <c r="AM185" s="54"/>
      <c r="AN185" s="53"/>
      <c r="AO185" s="31"/>
      <c r="AP185" s="51"/>
      <c r="AQ185" s="51"/>
      <c r="AR185" s="96"/>
      <c r="AS185" s="96"/>
      <c r="AT185" s="30"/>
      <c r="AU185" s="54"/>
      <c r="AV185" s="30"/>
      <c r="AW185" s="30"/>
      <c r="AX185" s="30"/>
      <c r="AY185" s="30"/>
      <c r="AZ185" s="30"/>
      <c r="BA185" s="30"/>
      <c r="BB185" s="30"/>
      <c r="BC185" s="30"/>
      <c r="BD185" s="30"/>
    </row>
    <row r="186" spans="2:56" ht="15.75" customHeight="1" x14ac:dyDescent="0.2">
      <c r="B186" s="15"/>
      <c r="C186" s="15"/>
      <c r="D186" s="17"/>
      <c r="E186" s="18"/>
      <c r="F186" s="32"/>
      <c r="G186" s="32"/>
      <c r="H186" s="54"/>
      <c r="I186" s="54"/>
      <c r="J186" s="35"/>
      <c r="K186" s="19"/>
      <c r="L186" s="37"/>
      <c r="M186" s="37"/>
      <c r="N186" s="54"/>
      <c r="O186" s="54"/>
      <c r="P186" s="35"/>
      <c r="Q186" s="20"/>
      <c r="R186" s="39"/>
      <c r="S186" s="39"/>
      <c r="T186" s="54"/>
      <c r="U186" s="54"/>
      <c r="V186" s="42"/>
      <c r="W186" s="8"/>
      <c r="X186" s="44"/>
      <c r="Y186" s="44"/>
      <c r="Z186" s="54"/>
      <c r="AA186" s="54"/>
      <c r="AB186" s="47"/>
      <c r="AC186" s="17"/>
      <c r="AD186" s="49"/>
      <c r="AE186" s="49"/>
      <c r="AF186" s="54"/>
      <c r="AG186" s="54"/>
      <c r="AH186" s="50"/>
      <c r="AI186" s="21"/>
      <c r="AJ186" s="51"/>
      <c r="AK186" s="51"/>
      <c r="AL186" s="54"/>
      <c r="AM186" s="54"/>
      <c r="AN186" s="53"/>
      <c r="AO186" s="31"/>
      <c r="AP186" s="51"/>
      <c r="AQ186" s="51"/>
      <c r="AR186" s="96"/>
      <c r="AS186" s="96"/>
      <c r="AT186" s="30"/>
      <c r="AU186" s="54"/>
      <c r="AV186" s="30"/>
      <c r="AW186" s="30"/>
      <c r="AX186" s="30"/>
      <c r="AY186" s="30"/>
      <c r="AZ186" s="30"/>
      <c r="BA186" s="30"/>
      <c r="BB186" s="30"/>
      <c r="BC186" s="30"/>
      <c r="BD186" s="30"/>
    </row>
    <row r="187" spans="2:56" ht="15.75" customHeight="1" x14ac:dyDescent="0.2">
      <c r="B187" s="15"/>
      <c r="C187" s="15"/>
      <c r="D187" s="17"/>
      <c r="E187" s="18"/>
      <c r="F187" s="32"/>
      <c r="G187" s="32"/>
      <c r="H187" s="54"/>
      <c r="I187" s="54"/>
      <c r="J187" s="35"/>
      <c r="K187" s="19"/>
      <c r="L187" s="37"/>
      <c r="M187" s="37"/>
      <c r="N187" s="54"/>
      <c r="O187" s="54"/>
      <c r="P187" s="35"/>
      <c r="Q187" s="20"/>
      <c r="R187" s="39"/>
      <c r="S187" s="39"/>
      <c r="T187" s="54"/>
      <c r="U187" s="54"/>
      <c r="V187" s="42"/>
      <c r="W187" s="8"/>
      <c r="X187" s="44"/>
      <c r="Y187" s="44"/>
      <c r="Z187" s="54"/>
      <c r="AA187" s="54"/>
      <c r="AB187" s="47"/>
      <c r="AC187" s="17"/>
      <c r="AD187" s="49"/>
      <c r="AE187" s="49"/>
      <c r="AF187" s="54"/>
      <c r="AG187" s="54"/>
      <c r="AH187" s="50"/>
      <c r="AI187" s="21"/>
      <c r="AJ187" s="51"/>
      <c r="AK187" s="51"/>
      <c r="AL187" s="54"/>
      <c r="AM187" s="54"/>
      <c r="AN187" s="53"/>
      <c r="AO187" s="31"/>
      <c r="AP187" s="51"/>
      <c r="AQ187" s="51"/>
      <c r="AR187" s="96"/>
      <c r="AS187" s="96"/>
      <c r="AT187" s="30"/>
      <c r="AU187" s="54"/>
      <c r="AV187" s="30"/>
      <c r="AW187" s="30"/>
      <c r="AX187" s="30"/>
      <c r="AY187" s="30"/>
      <c r="AZ187" s="30"/>
      <c r="BA187" s="30"/>
      <c r="BB187" s="30"/>
      <c r="BC187" s="30"/>
      <c r="BD187" s="30"/>
    </row>
    <row r="188" spans="2:56" ht="15.75" customHeight="1" x14ac:dyDescent="0.2">
      <c r="B188" s="15"/>
      <c r="C188" s="15"/>
      <c r="D188" s="17"/>
      <c r="E188" s="18"/>
      <c r="F188" s="32"/>
      <c r="G188" s="32"/>
      <c r="H188" s="54"/>
      <c r="I188" s="54"/>
      <c r="J188" s="35"/>
      <c r="K188" s="19"/>
      <c r="L188" s="37"/>
      <c r="M188" s="37"/>
      <c r="N188" s="54"/>
      <c r="O188" s="54"/>
      <c r="P188" s="35"/>
      <c r="Q188" s="20"/>
      <c r="R188" s="39"/>
      <c r="S188" s="39"/>
      <c r="T188" s="54"/>
      <c r="U188" s="54"/>
      <c r="V188" s="42"/>
      <c r="W188" s="8"/>
      <c r="X188" s="44"/>
      <c r="Y188" s="44"/>
      <c r="Z188" s="54"/>
      <c r="AA188" s="54"/>
      <c r="AB188" s="47"/>
      <c r="AC188" s="17"/>
      <c r="AD188" s="49"/>
      <c r="AE188" s="49"/>
      <c r="AF188" s="54"/>
      <c r="AG188" s="54"/>
      <c r="AH188" s="50"/>
      <c r="AI188" s="21"/>
      <c r="AJ188" s="51"/>
      <c r="AK188" s="51"/>
      <c r="AL188" s="54"/>
      <c r="AM188" s="54"/>
      <c r="AN188" s="53"/>
      <c r="AO188" s="31"/>
      <c r="AP188" s="51"/>
      <c r="AQ188" s="51"/>
      <c r="AR188" s="96"/>
      <c r="AS188" s="96"/>
      <c r="AT188" s="30"/>
      <c r="AU188" s="54"/>
      <c r="AV188" s="30"/>
      <c r="AW188" s="30"/>
      <c r="AX188" s="30"/>
      <c r="AY188" s="30"/>
      <c r="AZ188" s="30"/>
      <c r="BA188" s="30"/>
      <c r="BB188" s="30"/>
      <c r="BC188" s="30"/>
      <c r="BD188" s="30"/>
    </row>
    <row r="189" spans="2:56" ht="15.75" customHeight="1" x14ac:dyDescent="0.2">
      <c r="B189" s="15"/>
      <c r="C189" s="15"/>
      <c r="D189" s="17"/>
      <c r="E189" s="18"/>
      <c r="F189" s="32"/>
      <c r="G189" s="32"/>
      <c r="H189" s="54"/>
      <c r="I189" s="54"/>
      <c r="J189" s="35"/>
      <c r="K189" s="19"/>
      <c r="L189" s="37"/>
      <c r="M189" s="37"/>
      <c r="N189" s="54"/>
      <c r="O189" s="54"/>
      <c r="P189" s="35"/>
      <c r="Q189" s="20"/>
      <c r="R189" s="39"/>
      <c r="S189" s="39"/>
      <c r="T189" s="54"/>
      <c r="U189" s="54"/>
      <c r="V189" s="42"/>
      <c r="W189" s="8"/>
      <c r="X189" s="44"/>
      <c r="Y189" s="44"/>
      <c r="Z189" s="54"/>
      <c r="AA189" s="54"/>
      <c r="AB189" s="47"/>
      <c r="AC189" s="17"/>
      <c r="AD189" s="49"/>
      <c r="AE189" s="49"/>
      <c r="AF189" s="54"/>
      <c r="AG189" s="54"/>
      <c r="AH189" s="50"/>
      <c r="AI189" s="21"/>
      <c r="AJ189" s="51"/>
      <c r="AK189" s="51"/>
      <c r="AL189" s="54"/>
      <c r="AM189" s="54"/>
      <c r="AN189" s="53"/>
      <c r="AO189" s="31"/>
      <c r="AP189" s="51"/>
      <c r="AQ189" s="51"/>
      <c r="AR189" s="96"/>
      <c r="AS189" s="96"/>
      <c r="AT189" s="30"/>
      <c r="AU189" s="54"/>
      <c r="AV189" s="30"/>
      <c r="AW189" s="30"/>
      <c r="AX189" s="30"/>
      <c r="AY189" s="30"/>
      <c r="AZ189" s="30"/>
      <c r="BA189" s="30"/>
      <c r="BB189" s="30"/>
      <c r="BC189" s="30"/>
      <c r="BD189" s="30"/>
    </row>
    <row r="190" spans="2:56" ht="15.75" customHeight="1" x14ac:dyDescent="0.2">
      <c r="B190" s="15"/>
      <c r="C190" s="15"/>
      <c r="D190" s="17"/>
      <c r="E190" s="18"/>
      <c r="F190" s="32"/>
      <c r="G190" s="32"/>
      <c r="H190" s="54"/>
      <c r="I190" s="54"/>
      <c r="J190" s="35"/>
      <c r="K190" s="19"/>
      <c r="L190" s="37"/>
      <c r="M190" s="37"/>
      <c r="N190" s="54"/>
      <c r="O190" s="54"/>
      <c r="P190" s="35"/>
      <c r="Q190" s="20"/>
      <c r="R190" s="39"/>
      <c r="S190" s="39"/>
      <c r="T190" s="54"/>
      <c r="U190" s="54"/>
      <c r="V190" s="42"/>
      <c r="W190" s="8"/>
      <c r="X190" s="44"/>
      <c r="Y190" s="44"/>
      <c r="Z190" s="54"/>
      <c r="AA190" s="54"/>
      <c r="AB190" s="47"/>
      <c r="AC190" s="17"/>
      <c r="AD190" s="49"/>
      <c r="AE190" s="49"/>
      <c r="AF190" s="54"/>
      <c r="AG190" s="54"/>
      <c r="AH190" s="50"/>
      <c r="AI190" s="21"/>
      <c r="AJ190" s="51"/>
      <c r="AK190" s="51"/>
      <c r="AL190" s="54"/>
      <c r="AM190" s="54"/>
      <c r="AN190" s="53"/>
      <c r="AO190" s="31"/>
      <c r="AP190" s="51"/>
      <c r="AQ190" s="51"/>
      <c r="AR190" s="96"/>
      <c r="AS190" s="96"/>
      <c r="AT190" s="30"/>
      <c r="AU190" s="54"/>
      <c r="AV190" s="30"/>
      <c r="AW190" s="30"/>
      <c r="AX190" s="30"/>
      <c r="AY190" s="30"/>
      <c r="AZ190" s="30"/>
      <c r="BA190" s="30"/>
      <c r="BB190" s="30"/>
      <c r="BC190" s="30"/>
      <c r="BD190" s="30"/>
    </row>
    <row r="191" spans="2:56" ht="15.75" customHeight="1" x14ac:dyDescent="0.2">
      <c r="B191" s="15"/>
      <c r="C191" s="15"/>
      <c r="D191" s="17"/>
      <c r="E191" s="18"/>
      <c r="F191" s="32"/>
      <c r="G191" s="32"/>
      <c r="H191" s="54"/>
      <c r="I191" s="54"/>
      <c r="J191" s="35"/>
      <c r="K191" s="19"/>
      <c r="L191" s="37"/>
      <c r="M191" s="37"/>
      <c r="N191" s="54"/>
      <c r="O191" s="54"/>
      <c r="P191" s="35"/>
      <c r="Q191" s="20"/>
      <c r="R191" s="39"/>
      <c r="S191" s="39"/>
      <c r="T191" s="54"/>
      <c r="U191" s="54"/>
      <c r="V191" s="42"/>
      <c r="W191" s="8"/>
      <c r="X191" s="44"/>
      <c r="Y191" s="44"/>
      <c r="Z191" s="54"/>
      <c r="AA191" s="54"/>
      <c r="AB191" s="47"/>
      <c r="AC191" s="17"/>
      <c r="AD191" s="49"/>
      <c r="AE191" s="49"/>
      <c r="AF191" s="54"/>
      <c r="AG191" s="54"/>
      <c r="AH191" s="50"/>
      <c r="AI191" s="21"/>
      <c r="AJ191" s="51"/>
      <c r="AK191" s="51"/>
      <c r="AL191" s="54"/>
      <c r="AM191" s="54"/>
      <c r="AN191" s="53"/>
      <c r="AO191" s="31"/>
      <c r="AP191" s="51"/>
      <c r="AQ191" s="51"/>
      <c r="AR191" s="96"/>
      <c r="AS191" s="96"/>
      <c r="AT191" s="30"/>
      <c r="AU191" s="54"/>
      <c r="AV191" s="30"/>
      <c r="AW191" s="30"/>
      <c r="AX191" s="30"/>
      <c r="AY191" s="30"/>
      <c r="AZ191" s="30"/>
      <c r="BA191" s="30"/>
      <c r="BB191" s="30"/>
      <c r="BC191" s="30"/>
      <c r="BD191" s="30"/>
    </row>
    <row r="192" spans="2:56" ht="15.75" customHeight="1" x14ac:dyDescent="0.2">
      <c r="B192" s="15"/>
      <c r="C192" s="15"/>
      <c r="D192" s="17"/>
      <c r="E192" s="18"/>
      <c r="F192" s="32"/>
      <c r="G192" s="32"/>
      <c r="H192" s="54"/>
      <c r="I192" s="54"/>
      <c r="J192" s="35"/>
      <c r="K192" s="19"/>
      <c r="L192" s="37"/>
      <c r="M192" s="37"/>
      <c r="N192" s="54"/>
      <c r="O192" s="54"/>
      <c r="P192" s="35"/>
      <c r="Q192" s="20"/>
      <c r="R192" s="39"/>
      <c r="S192" s="39"/>
      <c r="T192" s="54"/>
      <c r="U192" s="54"/>
      <c r="V192" s="42"/>
      <c r="W192" s="8"/>
      <c r="X192" s="44"/>
      <c r="Y192" s="44"/>
      <c r="Z192" s="54"/>
      <c r="AA192" s="54"/>
      <c r="AB192" s="47"/>
      <c r="AC192" s="17"/>
      <c r="AD192" s="49"/>
      <c r="AE192" s="49"/>
      <c r="AF192" s="54"/>
      <c r="AG192" s="54"/>
      <c r="AH192" s="50"/>
      <c r="AI192" s="21"/>
      <c r="AJ192" s="51"/>
      <c r="AK192" s="51"/>
      <c r="AL192" s="54"/>
      <c r="AM192" s="54"/>
      <c r="AN192" s="53"/>
      <c r="AO192" s="31"/>
      <c r="AP192" s="51"/>
      <c r="AQ192" s="51"/>
      <c r="AR192" s="96"/>
      <c r="AS192" s="96"/>
      <c r="AT192" s="30"/>
      <c r="AU192" s="54"/>
      <c r="AV192" s="30"/>
      <c r="AW192" s="30"/>
      <c r="AX192" s="30"/>
      <c r="AY192" s="30"/>
      <c r="AZ192" s="30"/>
      <c r="BA192" s="30"/>
      <c r="BB192" s="30"/>
      <c r="BC192" s="30"/>
      <c r="BD192" s="30"/>
    </row>
    <row r="193" spans="2:56" ht="15.75" customHeight="1" x14ac:dyDescent="0.2">
      <c r="B193" s="15"/>
      <c r="C193" s="15"/>
      <c r="D193" s="17"/>
      <c r="E193" s="18"/>
      <c r="F193" s="32"/>
      <c r="G193" s="32"/>
      <c r="H193" s="54"/>
      <c r="I193" s="54"/>
      <c r="J193" s="35"/>
      <c r="K193" s="19"/>
      <c r="L193" s="37"/>
      <c r="M193" s="37"/>
      <c r="N193" s="54"/>
      <c r="O193" s="54"/>
      <c r="P193" s="35"/>
      <c r="Q193" s="20"/>
      <c r="R193" s="39"/>
      <c r="S193" s="39"/>
      <c r="T193" s="54"/>
      <c r="U193" s="54"/>
      <c r="V193" s="42"/>
      <c r="W193" s="8"/>
      <c r="X193" s="44"/>
      <c r="Y193" s="44"/>
      <c r="Z193" s="54"/>
      <c r="AA193" s="54"/>
      <c r="AB193" s="47"/>
      <c r="AC193" s="17"/>
      <c r="AD193" s="49"/>
      <c r="AE193" s="49"/>
      <c r="AF193" s="54"/>
      <c r="AG193" s="54"/>
      <c r="AH193" s="50"/>
      <c r="AI193" s="21"/>
      <c r="AJ193" s="51"/>
      <c r="AK193" s="51"/>
      <c r="AL193" s="54"/>
      <c r="AM193" s="54"/>
      <c r="AN193" s="53"/>
      <c r="AO193" s="31"/>
      <c r="AP193" s="51"/>
      <c r="AQ193" s="51"/>
      <c r="AR193" s="96"/>
      <c r="AS193" s="96"/>
      <c r="AT193" s="30"/>
      <c r="AU193" s="54"/>
      <c r="AV193" s="30"/>
      <c r="AW193" s="30"/>
      <c r="AX193" s="30"/>
      <c r="AY193" s="30"/>
      <c r="AZ193" s="30"/>
      <c r="BA193" s="30"/>
      <c r="BB193" s="30"/>
      <c r="BC193" s="30"/>
      <c r="BD193" s="30"/>
    </row>
    <row r="194" spans="2:56" ht="15.75" customHeight="1" x14ac:dyDescent="0.2">
      <c r="B194" s="15"/>
      <c r="C194" s="15"/>
      <c r="D194" s="17"/>
      <c r="E194" s="18"/>
      <c r="F194" s="32"/>
      <c r="G194" s="32"/>
      <c r="H194" s="54"/>
      <c r="I194" s="54"/>
      <c r="J194" s="35"/>
      <c r="K194" s="19"/>
      <c r="L194" s="37"/>
      <c r="M194" s="37"/>
      <c r="N194" s="54"/>
      <c r="O194" s="54"/>
      <c r="P194" s="35"/>
      <c r="Q194" s="20"/>
      <c r="R194" s="39"/>
      <c r="S194" s="39"/>
      <c r="T194" s="54"/>
      <c r="U194" s="54"/>
      <c r="V194" s="42"/>
      <c r="W194" s="8"/>
      <c r="X194" s="44"/>
      <c r="Y194" s="44"/>
      <c r="Z194" s="54"/>
      <c r="AA194" s="54"/>
      <c r="AB194" s="47"/>
      <c r="AC194" s="17"/>
      <c r="AD194" s="49"/>
      <c r="AE194" s="49"/>
      <c r="AF194" s="54"/>
      <c r="AG194" s="54"/>
      <c r="AH194" s="50"/>
      <c r="AI194" s="21"/>
      <c r="AJ194" s="51"/>
      <c r="AK194" s="51"/>
      <c r="AL194" s="54"/>
      <c r="AM194" s="54"/>
      <c r="AN194" s="53"/>
      <c r="AO194" s="31"/>
      <c r="AP194" s="51"/>
      <c r="AQ194" s="51"/>
      <c r="AR194" s="96"/>
      <c r="AS194" s="96"/>
      <c r="AT194" s="30"/>
      <c r="AU194" s="54"/>
      <c r="AV194" s="30"/>
      <c r="AW194" s="30"/>
      <c r="AX194" s="30"/>
      <c r="AY194" s="30"/>
      <c r="AZ194" s="30"/>
      <c r="BA194" s="30"/>
      <c r="BB194" s="30"/>
      <c r="BC194" s="30"/>
      <c r="BD194" s="30"/>
    </row>
    <row r="195" spans="2:56" ht="15.75" customHeight="1" x14ac:dyDescent="0.2">
      <c r="B195" s="15"/>
      <c r="C195" s="15"/>
      <c r="D195" s="17"/>
      <c r="E195" s="18"/>
      <c r="F195" s="32"/>
      <c r="G195" s="32"/>
      <c r="H195" s="54"/>
      <c r="I195" s="54"/>
      <c r="J195" s="35"/>
      <c r="K195" s="19"/>
      <c r="L195" s="37"/>
      <c r="M195" s="37"/>
      <c r="N195" s="54"/>
      <c r="O195" s="54"/>
      <c r="P195" s="35"/>
      <c r="Q195" s="20"/>
      <c r="R195" s="39"/>
      <c r="S195" s="39"/>
      <c r="T195" s="54"/>
      <c r="U195" s="54"/>
      <c r="V195" s="42"/>
      <c r="W195" s="8"/>
      <c r="X195" s="44"/>
      <c r="Y195" s="44"/>
      <c r="Z195" s="54"/>
      <c r="AA195" s="54"/>
      <c r="AB195" s="47"/>
      <c r="AC195" s="17"/>
      <c r="AD195" s="49"/>
      <c r="AE195" s="49"/>
      <c r="AF195" s="54"/>
      <c r="AG195" s="54"/>
      <c r="AH195" s="50"/>
      <c r="AI195" s="21"/>
      <c r="AJ195" s="51"/>
      <c r="AK195" s="51"/>
      <c r="AL195" s="54"/>
      <c r="AM195" s="54"/>
      <c r="AN195" s="53"/>
      <c r="AO195" s="31"/>
      <c r="AP195" s="51"/>
      <c r="AQ195" s="51"/>
      <c r="AR195" s="96"/>
      <c r="AS195" s="96"/>
      <c r="AT195" s="30"/>
      <c r="AU195" s="54"/>
      <c r="AV195" s="30"/>
      <c r="AW195" s="30"/>
      <c r="AX195" s="30"/>
      <c r="AY195" s="30"/>
      <c r="AZ195" s="30"/>
      <c r="BA195" s="30"/>
      <c r="BB195" s="30"/>
      <c r="BC195" s="30"/>
      <c r="BD195" s="30"/>
    </row>
    <row r="196" spans="2:56" ht="15.75" customHeight="1" x14ac:dyDescent="0.2">
      <c r="B196" s="15"/>
      <c r="C196" s="15"/>
      <c r="D196" s="17"/>
      <c r="E196" s="18"/>
      <c r="F196" s="32"/>
      <c r="G196" s="32"/>
      <c r="H196" s="54"/>
      <c r="I196" s="54"/>
      <c r="J196" s="35"/>
      <c r="K196" s="19"/>
      <c r="L196" s="37"/>
      <c r="M196" s="37"/>
      <c r="N196" s="54"/>
      <c r="O196" s="54"/>
      <c r="P196" s="35"/>
      <c r="Q196" s="20"/>
      <c r="R196" s="39"/>
      <c r="S196" s="39"/>
      <c r="T196" s="54"/>
      <c r="U196" s="54"/>
      <c r="V196" s="42"/>
      <c r="W196" s="8"/>
      <c r="X196" s="44"/>
      <c r="Y196" s="44"/>
      <c r="Z196" s="54"/>
      <c r="AA196" s="54"/>
      <c r="AB196" s="47"/>
      <c r="AC196" s="17"/>
      <c r="AD196" s="49"/>
      <c r="AE196" s="49"/>
      <c r="AF196" s="54"/>
      <c r="AG196" s="54"/>
      <c r="AH196" s="50"/>
      <c r="AI196" s="21"/>
      <c r="AJ196" s="51"/>
      <c r="AK196" s="51"/>
      <c r="AL196" s="54"/>
      <c r="AM196" s="54"/>
      <c r="AN196" s="53"/>
      <c r="AO196" s="31"/>
      <c r="AP196" s="51"/>
      <c r="AQ196" s="51"/>
      <c r="AR196" s="96"/>
      <c r="AS196" s="96"/>
      <c r="AT196" s="30"/>
      <c r="AU196" s="54"/>
      <c r="AV196" s="30"/>
      <c r="AW196" s="30"/>
      <c r="AX196" s="30"/>
      <c r="AY196" s="30"/>
      <c r="AZ196" s="30"/>
      <c r="BA196" s="30"/>
      <c r="BB196" s="30"/>
      <c r="BC196" s="30"/>
      <c r="BD196" s="30"/>
    </row>
    <row r="197" spans="2:56" ht="15.75" customHeight="1" x14ac:dyDescent="0.2">
      <c r="B197" s="15"/>
      <c r="C197" s="15"/>
      <c r="D197" s="17"/>
      <c r="E197" s="18"/>
      <c r="F197" s="32"/>
      <c r="G197" s="32"/>
      <c r="H197" s="54"/>
      <c r="I197" s="54"/>
      <c r="J197" s="35"/>
      <c r="K197" s="19"/>
      <c r="L197" s="37"/>
      <c r="M197" s="37"/>
      <c r="N197" s="54"/>
      <c r="O197" s="54"/>
      <c r="P197" s="35"/>
      <c r="Q197" s="20"/>
      <c r="R197" s="39"/>
      <c r="S197" s="39"/>
      <c r="T197" s="54"/>
      <c r="U197" s="54"/>
      <c r="V197" s="42"/>
      <c r="W197" s="8"/>
      <c r="X197" s="44"/>
      <c r="Y197" s="44"/>
      <c r="Z197" s="54"/>
      <c r="AA197" s="54"/>
      <c r="AB197" s="47"/>
      <c r="AC197" s="17"/>
      <c r="AD197" s="49"/>
      <c r="AE197" s="49"/>
      <c r="AF197" s="54"/>
      <c r="AG197" s="54"/>
      <c r="AH197" s="50"/>
      <c r="AI197" s="21"/>
      <c r="AJ197" s="51"/>
      <c r="AK197" s="51"/>
      <c r="AL197" s="54"/>
      <c r="AM197" s="54"/>
      <c r="AN197" s="53"/>
      <c r="AO197" s="31"/>
      <c r="AP197" s="51"/>
      <c r="AQ197" s="51"/>
      <c r="AR197" s="96"/>
      <c r="AS197" s="96"/>
      <c r="AT197" s="30"/>
      <c r="AU197" s="54"/>
      <c r="AV197" s="30"/>
      <c r="AW197" s="30"/>
      <c r="AX197" s="30"/>
      <c r="AY197" s="30"/>
      <c r="AZ197" s="30"/>
      <c r="BA197" s="30"/>
      <c r="BB197" s="30"/>
      <c r="BC197" s="30"/>
      <c r="BD197" s="30"/>
    </row>
    <row r="198" spans="2:56" ht="15.75" customHeight="1" x14ac:dyDescent="0.2">
      <c r="B198" s="15"/>
      <c r="C198" s="15"/>
      <c r="D198" s="17"/>
      <c r="E198" s="18"/>
      <c r="F198" s="32"/>
      <c r="G198" s="32"/>
      <c r="H198" s="54"/>
      <c r="I198" s="54"/>
      <c r="J198" s="35"/>
      <c r="K198" s="19"/>
      <c r="L198" s="37"/>
      <c r="M198" s="37"/>
      <c r="N198" s="54"/>
      <c r="O198" s="54"/>
      <c r="P198" s="35"/>
      <c r="Q198" s="20"/>
      <c r="R198" s="39"/>
      <c r="S198" s="39"/>
      <c r="T198" s="54"/>
      <c r="U198" s="54"/>
      <c r="V198" s="42"/>
      <c r="W198" s="8"/>
      <c r="X198" s="44"/>
      <c r="Y198" s="44"/>
      <c r="Z198" s="54"/>
      <c r="AA198" s="54"/>
      <c r="AB198" s="47"/>
      <c r="AC198" s="17"/>
      <c r="AD198" s="49"/>
      <c r="AE198" s="49"/>
      <c r="AF198" s="54"/>
      <c r="AG198" s="54"/>
      <c r="AH198" s="50"/>
      <c r="AI198" s="21"/>
      <c r="AJ198" s="51"/>
      <c r="AK198" s="51"/>
      <c r="AL198" s="54"/>
      <c r="AM198" s="54"/>
      <c r="AN198" s="53"/>
      <c r="AO198" s="31"/>
      <c r="AP198" s="51"/>
      <c r="AQ198" s="51"/>
      <c r="AR198" s="96"/>
      <c r="AS198" s="96"/>
      <c r="AT198" s="30"/>
      <c r="AU198" s="54"/>
      <c r="AV198" s="30"/>
      <c r="AW198" s="30"/>
      <c r="AX198" s="30"/>
      <c r="AY198" s="30"/>
      <c r="AZ198" s="30"/>
      <c r="BA198" s="30"/>
      <c r="BB198" s="30"/>
      <c r="BC198" s="30"/>
      <c r="BD198" s="30"/>
    </row>
    <row r="199" spans="2:56" ht="15.75" customHeight="1" x14ac:dyDescent="0.2">
      <c r="B199" s="15"/>
      <c r="C199" s="15"/>
      <c r="D199" s="17"/>
      <c r="E199" s="18"/>
      <c r="F199" s="32"/>
      <c r="G199" s="32"/>
      <c r="H199" s="54"/>
      <c r="I199" s="54"/>
      <c r="J199" s="35"/>
      <c r="K199" s="19"/>
      <c r="L199" s="37"/>
      <c r="M199" s="37"/>
      <c r="N199" s="54"/>
      <c r="O199" s="54"/>
      <c r="P199" s="35"/>
      <c r="Q199" s="20"/>
      <c r="R199" s="39"/>
      <c r="S199" s="39"/>
      <c r="T199" s="54"/>
      <c r="U199" s="54"/>
      <c r="V199" s="42"/>
      <c r="W199" s="8"/>
      <c r="X199" s="44"/>
      <c r="Y199" s="44"/>
      <c r="Z199" s="54"/>
      <c r="AA199" s="54"/>
      <c r="AB199" s="47"/>
      <c r="AC199" s="17"/>
      <c r="AD199" s="49"/>
      <c r="AE199" s="49"/>
      <c r="AF199" s="54"/>
      <c r="AG199" s="54"/>
      <c r="AH199" s="50"/>
      <c r="AI199" s="21"/>
      <c r="AJ199" s="51"/>
      <c r="AK199" s="51"/>
      <c r="AL199" s="54"/>
      <c r="AM199" s="54"/>
      <c r="AN199" s="53"/>
      <c r="AO199" s="31"/>
      <c r="AP199" s="51"/>
      <c r="AQ199" s="51"/>
      <c r="AR199" s="96"/>
      <c r="AS199" s="96"/>
      <c r="AT199" s="30"/>
      <c r="AU199" s="54"/>
      <c r="AV199" s="30"/>
      <c r="AW199" s="30"/>
      <c r="AX199" s="30"/>
      <c r="AY199" s="30"/>
      <c r="AZ199" s="30"/>
      <c r="BA199" s="30"/>
      <c r="BB199" s="30"/>
      <c r="BC199" s="30"/>
      <c r="BD199" s="30"/>
    </row>
    <row r="200" spans="2:56" ht="15.75" customHeight="1" x14ac:dyDescent="0.2">
      <c r="B200" s="15"/>
      <c r="C200" s="15"/>
      <c r="D200" s="17"/>
      <c r="E200" s="18"/>
      <c r="F200" s="32"/>
      <c r="G200" s="32"/>
      <c r="H200" s="54"/>
      <c r="I200" s="54"/>
      <c r="J200" s="35"/>
      <c r="K200" s="19"/>
      <c r="L200" s="37"/>
      <c r="M200" s="37"/>
      <c r="N200" s="54"/>
      <c r="O200" s="54"/>
      <c r="P200" s="35"/>
      <c r="Q200" s="20"/>
      <c r="R200" s="39"/>
      <c r="S200" s="39"/>
      <c r="T200" s="54"/>
      <c r="U200" s="54"/>
      <c r="V200" s="42"/>
      <c r="W200" s="8"/>
      <c r="X200" s="44"/>
      <c r="Y200" s="44"/>
      <c r="Z200" s="54"/>
      <c r="AA200" s="54"/>
      <c r="AB200" s="47"/>
      <c r="AC200" s="17"/>
      <c r="AD200" s="49"/>
      <c r="AE200" s="49"/>
      <c r="AF200" s="54"/>
      <c r="AG200" s="54"/>
      <c r="AH200" s="50"/>
      <c r="AI200" s="21"/>
      <c r="AJ200" s="51"/>
      <c r="AK200" s="51"/>
      <c r="AL200" s="54"/>
      <c r="AM200" s="54"/>
      <c r="AN200" s="53"/>
      <c r="AO200" s="31"/>
      <c r="AP200" s="51"/>
      <c r="AQ200" s="51"/>
      <c r="AR200" s="96"/>
      <c r="AS200" s="96"/>
      <c r="AT200" s="30"/>
      <c r="AU200" s="54"/>
      <c r="AV200" s="30"/>
      <c r="AW200" s="30"/>
      <c r="AX200" s="30"/>
      <c r="AY200" s="30"/>
      <c r="AZ200" s="30"/>
      <c r="BA200" s="30"/>
      <c r="BB200" s="30"/>
      <c r="BC200" s="30"/>
      <c r="BD200" s="30"/>
    </row>
    <row r="201" spans="2:56" ht="15.75" customHeight="1" x14ac:dyDescent="0.2">
      <c r="B201" s="15"/>
      <c r="C201" s="15"/>
      <c r="D201" s="17"/>
      <c r="E201" s="18"/>
      <c r="F201" s="32"/>
      <c r="G201" s="32"/>
      <c r="H201" s="54"/>
      <c r="I201" s="54"/>
      <c r="J201" s="35"/>
      <c r="K201" s="19"/>
      <c r="L201" s="37"/>
      <c r="M201" s="37"/>
      <c r="N201" s="54"/>
      <c r="O201" s="54"/>
      <c r="P201" s="35"/>
      <c r="Q201" s="20"/>
      <c r="R201" s="39"/>
      <c r="S201" s="39"/>
      <c r="T201" s="54"/>
      <c r="U201" s="54"/>
      <c r="V201" s="42"/>
      <c r="W201" s="8"/>
      <c r="X201" s="44"/>
      <c r="Y201" s="44"/>
      <c r="Z201" s="54"/>
      <c r="AA201" s="54"/>
      <c r="AB201" s="47"/>
      <c r="AC201" s="17"/>
      <c r="AD201" s="49"/>
      <c r="AE201" s="49"/>
      <c r="AF201" s="54"/>
      <c r="AG201" s="54"/>
      <c r="AH201" s="50"/>
      <c r="AI201" s="21"/>
      <c r="AJ201" s="51"/>
      <c r="AK201" s="51"/>
      <c r="AL201" s="54"/>
      <c r="AM201" s="54"/>
      <c r="AN201" s="53"/>
      <c r="AO201" s="31"/>
      <c r="AP201" s="51"/>
      <c r="AQ201" s="51"/>
      <c r="AR201" s="96"/>
      <c r="AS201" s="96"/>
      <c r="AT201" s="30"/>
      <c r="AU201" s="54"/>
      <c r="AV201" s="30"/>
      <c r="AW201" s="30"/>
      <c r="AX201" s="30"/>
      <c r="AY201" s="30"/>
      <c r="AZ201" s="30"/>
      <c r="BA201" s="30"/>
      <c r="BB201" s="30"/>
      <c r="BC201" s="30"/>
      <c r="BD201" s="30"/>
    </row>
    <row r="202" spans="2:56" ht="15.75" customHeight="1" x14ac:dyDescent="0.2">
      <c r="B202" s="15"/>
      <c r="C202" s="15"/>
      <c r="D202" s="17"/>
      <c r="E202" s="18"/>
      <c r="F202" s="32"/>
      <c r="G202" s="32"/>
      <c r="H202" s="54"/>
      <c r="I202" s="54"/>
      <c r="J202" s="35"/>
      <c r="K202" s="19"/>
      <c r="L202" s="37"/>
      <c r="M202" s="37"/>
      <c r="N202" s="54"/>
      <c r="O202" s="54"/>
      <c r="P202" s="35"/>
      <c r="Q202" s="20"/>
      <c r="R202" s="39"/>
      <c r="S202" s="39"/>
      <c r="T202" s="54"/>
      <c r="U202" s="54"/>
      <c r="V202" s="42"/>
      <c r="W202" s="8"/>
      <c r="X202" s="44"/>
      <c r="Y202" s="44"/>
      <c r="Z202" s="54"/>
      <c r="AA202" s="54"/>
      <c r="AB202" s="47"/>
      <c r="AC202" s="17"/>
      <c r="AD202" s="49"/>
      <c r="AE202" s="49"/>
      <c r="AF202" s="54"/>
      <c r="AG202" s="54"/>
      <c r="AH202" s="50"/>
      <c r="AI202" s="21"/>
      <c r="AJ202" s="51"/>
      <c r="AK202" s="51"/>
      <c r="AL202" s="54"/>
      <c r="AM202" s="54"/>
      <c r="AN202" s="53"/>
      <c r="AO202" s="31"/>
      <c r="AP202" s="51"/>
      <c r="AQ202" s="51"/>
      <c r="AR202" s="96"/>
      <c r="AS202" s="96"/>
      <c r="AT202" s="30"/>
      <c r="AU202" s="54"/>
      <c r="AV202" s="30"/>
      <c r="AW202" s="30"/>
      <c r="AX202" s="30"/>
      <c r="AY202" s="30"/>
      <c r="AZ202" s="30"/>
      <c r="BA202" s="30"/>
      <c r="BB202" s="30"/>
      <c r="BC202" s="30"/>
      <c r="BD202" s="30"/>
    </row>
    <row r="203" spans="2:56" ht="15.75" customHeight="1" x14ac:dyDescent="0.2">
      <c r="B203" s="15"/>
      <c r="C203" s="15"/>
      <c r="D203" s="17"/>
      <c r="E203" s="18"/>
      <c r="F203" s="32"/>
      <c r="G203" s="32"/>
      <c r="H203" s="54"/>
      <c r="I203" s="54"/>
      <c r="J203" s="35"/>
      <c r="K203" s="19"/>
      <c r="L203" s="37"/>
      <c r="M203" s="37"/>
      <c r="N203" s="54"/>
      <c r="O203" s="54"/>
      <c r="P203" s="35"/>
      <c r="Q203" s="20"/>
      <c r="R203" s="39"/>
      <c r="S203" s="39"/>
      <c r="T203" s="54"/>
      <c r="U203" s="54"/>
      <c r="V203" s="42"/>
      <c r="W203" s="8"/>
      <c r="X203" s="44"/>
      <c r="Y203" s="44"/>
      <c r="Z203" s="54"/>
      <c r="AA203" s="54"/>
      <c r="AB203" s="47"/>
      <c r="AC203" s="17"/>
      <c r="AD203" s="49"/>
      <c r="AE203" s="49"/>
      <c r="AF203" s="54"/>
      <c r="AG203" s="54"/>
      <c r="AH203" s="50"/>
      <c r="AI203" s="21"/>
      <c r="AJ203" s="51"/>
      <c r="AK203" s="51"/>
      <c r="AL203" s="54"/>
      <c r="AM203" s="54"/>
      <c r="AN203" s="53"/>
      <c r="AO203" s="31"/>
      <c r="AP203" s="51"/>
      <c r="AQ203" s="51"/>
      <c r="AR203" s="96"/>
      <c r="AS203" s="96"/>
      <c r="AT203" s="30"/>
      <c r="AU203" s="54"/>
      <c r="AV203" s="30"/>
      <c r="AW203" s="30"/>
      <c r="AX203" s="30"/>
      <c r="AY203" s="30"/>
      <c r="AZ203" s="30"/>
      <c r="BA203" s="30"/>
      <c r="BB203" s="30"/>
      <c r="BC203" s="30"/>
      <c r="BD203" s="30"/>
    </row>
    <row r="204" spans="2:56" ht="15.75" customHeight="1" x14ac:dyDescent="0.2">
      <c r="B204" s="15"/>
      <c r="C204" s="15"/>
      <c r="D204" s="17"/>
      <c r="E204" s="18"/>
      <c r="F204" s="32"/>
      <c r="G204" s="32"/>
      <c r="H204" s="54"/>
      <c r="I204" s="54"/>
      <c r="J204" s="35"/>
      <c r="K204" s="19"/>
      <c r="L204" s="37"/>
      <c r="M204" s="37"/>
      <c r="N204" s="54"/>
      <c r="O204" s="54"/>
      <c r="P204" s="35"/>
      <c r="Q204" s="20"/>
      <c r="R204" s="39"/>
      <c r="S204" s="39"/>
      <c r="T204" s="54"/>
      <c r="U204" s="54"/>
      <c r="V204" s="42"/>
      <c r="W204" s="8"/>
      <c r="X204" s="44"/>
      <c r="Y204" s="44"/>
      <c r="Z204" s="54"/>
      <c r="AA204" s="54"/>
      <c r="AB204" s="47"/>
      <c r="AC204" s="17"/>
      <c r="AD204" s="49"/>
      <c r="AE204" s="49"/>
      <c r="AF204" s="54"/>
      <c r="AG204" s="54"/>
      <c r="AH204" s="50"/>
      <c r="AI204" s="21"/>
      <c r="AJ204" s="51"/>
      <c r="AK204" s="51"/>
      <c r="AL204" s="54"/>
      <c r="AM204" s="54"/>
      <c r="AN204" s="53"/>
      <c r="AO204" s="31"/>
      <c r="AP204" s="51"/>
      <c r="AQ204" s="51"/>
      <c r="AR204" s="96"/>
      <c r="AS204" s="96"/>
      <c r="AT204" s="30"/>
      <c r="AU204" s="54"/>
      <c r="AV204" s="30"/>
      <c r="AW204" s="30"/>
      <c r="AX204" s="30"/>
      <c r="AY204" s="30"/>
      <c r="AZ204" s="30"/>
      <c r="BA204" s="30"/>
      <c r="BB204" s="30"/>
      <c r="BC204" s="30"/>
      <c r="BD204" s="30"/>
    </row>
    <row r="205" spans="2:56" ht="15.75" customHeight="1" x14ac:dyDescent="0.2">
      <c r="B205" s="15"/>
      <c r="C205" s="15"/>
      <c r="D205" s="17"/>
      <c r="E205" s="18"/>
      <c r="F205" s="32"/>
      <c r="G205" s="32"/>
      <c r="H205" s="54"/>
      <c r="I205" s="54"/>
      <c r="J205" s="35"/>
      <c r="K205" s="19"/>
      <c r="L205" s="37"/>
      <c r="M205" s="37"/>
      <c r="N205" s="54"/>
      <c r="O205" s="54"/>
      <c r="P205" s="35"/>
      <c r="Q205" s="20"/>
      <c r="R205" s="39"/>
      <c r="S205" s="39"/>
      <c r="T205" s="54"/>
      <c r="U205" s="54"/>
      <c r="V205" s="42"/>
      <c r="W205" s="8"/>
      <c r="X205" s="44"/>
      <c r="Y205" s="44"/>
      <c r="Z205" s="54"/>
      <c r="AA205" s="54"/>
      <c r="AB205" s="47"/>
      <c r="AC205" s="17"/>
      <c r="AD205" s="49"/>
      <c r="AE205" s="49"/>
      <c r="AF205" s="54"/>
      <c r="AG205" s="54"/>
      <c r="AH205" s="50"/>
      <c r="AI205" s="21"/>
      <c r="AJ205" s="51"/>
      <c r="AK205" s="51"/>
      <c r="AL205" s="54"/>
      <c r="AM205" s="54"/>
      <c r="AN205" s="53"/>
      <c r="AO205" s="31"/>
      <c r="AP205" s="51"/>
      <c r="AQ205" s="51"/>
      <c r="AR205" s="96"/>
      <c r="AS205" s="96"/>
      <c r="AT205" s="30"/>
      <c r="AU205" s="54"/>
      <c r="AV205" s="30"/>
      <c r="AW205" s="30"/>
      <c r="AX205" s="30"/>
      <c r="AY205" s="30"/>
      <c r="AZ205" s="30"/>
      <c r="BA205" s="30"/>
      <c r="BB205" s="30"/>
      <c r="BC205" s="30"/>
      <c r="BD205" s="30"/>
    </row>
    <row r="206" spans="2:56" ht="15.75" customHeight="1" x14ac:dyDescent="0.2">
      <c r="B206" s="15"/>
      <c r="C206" s="15"/>
      <c r="D206" s="17"/>
      <c r="E206" s="18"/>
      <c r="F206" s="32"/>
      <c r="G206" s="32"/>
      <c r="H206" s="54"/>
      <c r="I206" s="54"/>
      <c r="J206" s="35"/>
      <c r="K206" s="19"/>
      <c r="L206" s="37"/>
      <c r="M206" s="37"/>
      <c r="N206" s="54"/>
      <c r="O206" s="54"/>
      <c r="P206" s="35"/>
      <c r="Q206" s="20"/>
      <c r="R206" s="39"/>
      <c r="S206" s="39"/>
      <c r="T206" s="54"/>
      <c r="U206" s="54"/>
      <c r="V206" s="42"/>
      <c r="W206" s="8"/>
      <c r="X206" s="44"/>
      <c r="Y206" s="44"/>
      <c r="Z206" s="54"/>
      <c r="AA206" s="54"/>
      <c r="AB206" s="47"/>
      <c r="AC206" s="17"/>
      <c r="AD206" s="49"/>
      <c r="AE206" s="49"/>
      <c r="AF206" s="54"/>
      <c r="AG206" s="54"/>
      <c r="AH206" s="50"/>
      <c r="AI206" s="21"/>
      <c r="AJ206" s="51"/>
      <c r="AK206" s="51"/>
      <c r="AL206" s="54"/>
      <c r="AM206" s="54"/>
      <c r="AN206" s="53"/>
      <c r="AO206" s="31"/>
      <c r="AP206" s="51"/>
      <c r="AQ206" s="51"/>
      <c r="AR206" s="96"/>
      <c r="AS206" s="96"/>
      <c r="AT206" s="30"/>
      <c r="AU206" s="54"/>
      <c r="AV206" s="30"/>
      <c r="AW206" s="30"/>
      <c r="AX206" s="30"/>
      <c r="AY206" s="30"/>
      <c r="AZ206" s="30"/>
      <c r="BA206" s="30"/>
      <c r="BB206" s="30"/>
      <c r="BC206" s="30"/>
      <c r="BD206" s="30"/>
    </row>
    <row r="207" spans="2:56" ht="15.75" customHeight="1" x14ac:dyDescent="0.2">
      <c r="B207" s="15"/>
      <c r="C207" s="15"/>
      <c r="D207" s="17"/>
      <c r="E207" s="18"/>
      <c r="F207" s="32"/>
      <c r="G207" s="32"/>
      <c r="H207" s="54"/>
      <c r="I207" s="54"/>
      <c r="J207" s="35"/>
      <c r="K207" s="19"/>
      <c r="L207" s="37"/>
      <c r="M207" s="37"/>
      <c r="N207" s="54"/>
      <c r="O207" s="54"/>
      <c r="P207" s="35"/>
      <c r="Q207" s="20"/>
      <c r="R207" s="39"/>
      <c r="S207" s="39"/>
      <c r="T207" s="54"/>
      <c r="U207" s="54"/>
      <c r="V207" s="42"/>
      <c r="W207" s="8"/>
      <c r="X207" s="44"/>
      <c r="Y207" s="44"/>
      <c r="Z207" s="54"/>
      <c r="AA207" s="54"/>
      <c r="AB207" s="47"/>
      <c r="AC207" s="17"/>
      <c r="AD207" s="49"/>
      <c r="AE207" s="49"/>
      <c r="AF207" s="54"/>
      <c r="AG207" s="54"/>
      <c r="AH207" s="50"/>
      <c r="AI207" s="21"/>
      <c r="AJ207" s="51"/>
      <c r="AK207" s="51"/>
      <c r="AL207" s="54"/>
      <c r="AM207" s="54"/>
      <c r="AN207" s="53"/>
      <c r="AO207" s="31"/>
      <c r="AP207" s="51"/>
      <c r="AQ207" s="51"/>
      <c r="AR207" s="96"/>
      <c r="AS207" s="96"/>
      <c r="AT207" s="30"/>
      <c r="AU207" s="54"/>
      <c r="AV207" s="30"/>
      <c r="AW207" s="30"/>
      <c r="AX207" s="30"/>
      <c r="AY207" s="30"/>
      <c r="AZ207" s="30"/>
      <c r="BA207" s="30"/>
      <c r="BB207" s="30"/>
      <c r="BC207" s="30"/>
      <c r="BD207" s="30"/>
    </row>
    <row r="208" spans="2:56" ht="15.75" customHeight="1" x14ac:dyDescent="0.2">
      <c r="B208" s="15"/>
      <c r="C208" s="15"/>
      <c r="D208" s="17"/>
      <c r="E208" s="18"/>
      <c r="F208" s="32"/>
      <c r="G208" s="32"/>
      <c r="H208" s="54"/>
      <c r="I208" s="54"/>
      <c r="J208" s="35"/>
      <c r="K208" s="19"/>
      <c r="L208" s="37"/>
      <c r="M208" s="37"/>
      <c r="N208" s="54"/>
      <c r="O208" s="54"/>
      <c r="P208" s="35"/>
      <c r="Q208" s="20"/>
      <c r="R208" s="39"/>
      <c r="S208" s="39"/>
      <c r="T208" s="54"/>
      <c r="U208" s="54"/>
      <c r="V208" s="42"/>
      <c r="W208" s="8"/>
      <c r="X208" s="44"/>
      <c r="Y208" s="44"/>
      <c r="Z208" s="30"/>
      <c r="AA208" s="30"/>
      <c r="AB208" s="47"/>
      <c r="AC208" s="17"/>
      <c r="AD208" s="49"/>
      <c r="AE208" s="49"/>
      <c r="AF208" s="30"/>
      <c r="AG208" s="30"/>
      <c r="AH208" s="50"/>
      <c r="AI208" s="21"/>
      <c r="AJ208" s="51"/>
      <c r="AK208" s="51"/>
      <c r="AL208" s="30"/>
      <c r="AM208" s="30"/>
      <c r="AN208" s="53"/>
      <c r="AO208" s="31"/>
      <c r="AP208" s="51"/>
      <c r="AQ208" s="51"/>
      <c r="AR208" s="96"/>
      <c r="AS208" s="96"/>
      <c r="AT208" s="30"/>
      <c r="AU208" s="54"/>
      <c r="AV208" s="30"/>
      <c r="AW208" s="30"/>
      <c r="AX208" s="30"/>
      <c r="AY208" s="30"/>
      <c r="AZ208" s="30"/>
      <c r="BA208" s="30"/>
      <c r="BB208" s="30"/>
      <c r="BC208" s="30"/>
      <c r="BD208" s="30"/>
    </row>
    <row r="209" spans="2:56" ht="15.75" customHeight="1" x14ac:dyDescent="0.2">
      <c r="B209" s="15"/>
      <c r="C209" s="15"/>
      <c r="D209" s="17"/>
      <c r="E209" s="18"/>
      <c r="F209" s="32"/>
      <c r="G209" s="32"/>
      <c r="H209" s="30"/>
      <c r="I209" s="30"/>
      <c r="J209" s="35"/>
      <c r="K209" s="19"/>
      <c r="L209" s="37"/>
      <c r="M209" s="37"/>
      <c r="N209" s="30"/>
      <c r="O209" s="30"/>
      <c r="P209" s="35"/>
      <c r="Q209" s="20"/>
      <c r="R209" s="39"/>
      <c r="S209" s="39"/>
      <c r="T209" s="30"/>
      <c r="U209" s="30"/>
      <c r="V209" s="42"/>
      <c r="W209" s="8"/>
      <c r="X209" s="44"/>
      <c r="Y209" s="44"/>
      <c r="Z209" s="54"/>
      <c r="AA209" s="54"/>
      <c r="AB209" s="47"/>
      <c r="AC209" s="17"/>
      <c r="AD209" s="49"/>
      <c r="AE209" s="49"/>
      <c r="AF209" s="54"/>
      <c r="AG209" s="54"/>
      <c r="AH209" s="50"/>
      <c r="AI209" s="21"/>
      <c r="AJ209" s="51"/>
      <c r="AK209" s="51"/>
      <c r="AL209" s="54"/>
      <c r="AM209" s="54"/>
      <c r="AN209" s="53"/>
      <c r="AO209" s="31"/>
      <c r="AP209" s="51"/>
      <c r="AQ209" s="51"/>
      <c r="AR209" s="96"/>
      <c r="AS209" s="96"/>
      <c r="AT209" s="30"/>
      <c r="AU209" s="54"/>
      <c r="AV209" s="30"/>
      <c r="AW209" s="30"/>
      <c r="AX209" s="30"/>
      <c r="AY209" s="30"/>
      <c r="AZ209" s="30"/>
      <c r="BA209" s="30"/>
      <c r="BB209" s="30"/>
      <c r="BC209" s="30"/>
      <c r="BD209" s="30"/>
    </row>
    <row r="210" spans="2:56" ht="15.75" customHeight="1" x14ac:dyDescent="0.2">
      <c r="B210" s="15"/>
      <c r="C210" s="15"/>
      <c r="D210" s="17"/>
      <c r="E210" s="18"/>
      <c r="F210" s="32"/>
      <c r="G210" s="32"/>
      <c r="H210" s="30"/>
      <c r="I210" s="30"/>
      <c r="J210" s="35"/>
      <c r="K210" s="19"/>
      <c r="L210" s="37"/>
      <c r="M210" s="37"/>
      <c r="N210" s="54"/>
      <c r="O210" s="54"/>
      <c r="P210" s="35"/>
      <c r="Q210" s="20"/>
      <c r="R210" s="39"/>
      <c r="S210" s="39"/>
      <c r="T210" s="30"/>
      <c r="U210" s="30"/>
      <c r="V210" s="42"/>
      <c r="W210" s="8"/>
      <c r="X210" s="44"/>
      <c r="Y210" s="44"/>
      <c r="Z210" s="54"/>
      <c r="AA210" s="54"/>
      <c r="AB210" s="47"/>
      <c r="AC210" s="17"/>
      <c r="AD210" s="49"/>
      <c r="AE210" s="49"/>
      <c r="AF210" s="30"/>
      <c r="AG210" s="30"/>
      <c r="AH210" s="50"/>
      <c r="AI210" s="21"/>
      <c r="AJ210" s="51"/>
      <c r="AK210" s="51"/>
      <c r="AL210" s="54"/>
      <c r="AM210" s="54"/>
      <c r="AN210" s="53"/>
      <c r="AO210" s="31"/>
      <c r="AP210" s="51"/>
      <c r="AQ210" s="51"/>
      <c r="AR210" s="96"/>
      <c r="AS210" s="96"/>
      <c r="AT210" s="30"/>
      <c r="AU210" s="54"/>
      <c r="AV210" s="30"/>
      <c r="AW210" s="30"/>
      <c r="AX210" s="30"/>
      <c r="AY210" s="30"/>
      <c r="AZ210" s="30"/>
      <c r="BA210" s="30"/>
      <c r="BB210" s="30"/>
      <c r="BC210" s="30"/>
      <c r="BD210" s="30"/>
    </row>
    <row r="211" spans="2:56" ht="15.75" customHeight="1" x14ac:dyDescent="0.2">
      <c r="B211" s="15"/>
      <c r="C211" s="15"/>
      <c r="D211" s="17"/>
      <c r="E211" s="18"/>
      <c r="F211" s="32"/>
      <c r="G211" s="32"/>
      <c r="H211" s="30"/>
      <c r="I211" s="30"/>
      <c r="J211" s="35"/>
      <c r="K211" s="19"/>
      <c r="L211" s="37"/>
      <c r="M211" s="37"/>
      <c r="N211" s="30"/>
      <c r="O211" s="30"/>
      <c r="P211" s="35"/>
      <c r="Q211" s="20"/>
      <c r="R211" s="39"/>
      <c r="S211" s="39"/>
      <c r="T211" s="54"/>
      <c r="U211" s="54"/>
      <c r="V211" s="42"/>
      <c r="W211" s="8"/>
      <c r="X211" s="44"/>
      <c r="Y211" s="44"/>
      <c r="Z211" s="54"/>
      <c r="AA211" s="54"/>
      <c r="AB211" s="47"/>
      <c r="AC211" s="17"/>
      <c r="AD211" s="49"/>
      <c r="AE211" s="49"/>
      <c r="AF211" s="54"/>
      <c r="AG211" s="54"/>
      <c r="AH211" s="50"/>
      <c r="AI211" s="21"/>
      <c r="AJ211" s="51"/>
      <c r="AK211" s="51"/>
      <c r="AL211" s="54"/>
      <c r="AM211" s="54"/>
      <c r="AN211" s="53"/>
      <c r="AO211" s="31"/>
      <c r="AP211" s="51"/>
      <c r="AQ211" s="51"/>
      <c r="AR211" s="96"/>
      <c r="AS211" s="96"/>
      <c r="AT211" s="30"/>
      <c r="AU211" s="54"/>
      <c r="AV211" s="30"/>
      <c r="AW211" s="30"/>
      <c r="AX211" s="30"/>
      <c r="AY211" s="30"/>
      <c r="AZ211" s="30"/>
      <c r="BA211" s="30"/>
      <c r="BB211" s="30"/>
      <c r="BC211" s="30"/>
      <c r="BD211" s="30"/>
    </row>
    <row r="212" spans="2:56" ht="15.75" customHeight="1" x14ac:dyDescent="0.2">
      <c r="B212" s="15"/>
      <c r="C212" s="15"/>
      <c r="D212" s="17"/>
      <c r="E212" s="18"/>
      <c r="F212" s="32"/>
      <c r="G212" s="32"/>
      <c r="H212" s="54"/>
      <c r="I212" s="54"/>
      <c r="J212" s="35"/>
      <c r="K212" s="19"/>
      <c r="L212" s="37"/>
      <c r="M212" s="37"/>
      <c r="N212" s="54"/>
      <c r="O212" s="54"/>
      <c r="P212" s="35"/>
      <c r="Q212" s="20"/>
      <c r="R212" s="39"/>
      <c r="S212" s="39"/>
      <c r="T212" s="54"/>
      <c r="U212" s="54"/>
      <c r="V212" s="42"/>
      <c r="W212" s="8"/>
      <c r="X212" s="44"/>
      <c r="Y212" s="44"/>
      <c r="Z212" s="54"/>
      <c r="AA212" s="54"/>
      <c r="AB212" s="47"/>
      <c r="AC212" s="17"/>
      <c r="AD212" s="49"/>
      <c r="AE212" s="49"/>
      <c r="AF212" s="30"/>
      <c r="AG212" s="30"/>
      <c r="AH212" s="50"/>
      <c r="AI212" s="21"/>
      <c r="AJ212" s="51"/>
      <c r="AK212" s="51"/>
      <c r="AL212" s="54"/>
      <c r="AM212" s="54"/>
      <c r="AN212" s="53"/>
      <c r="AO212" s="31"/>
      <c r="AP212" s="51"/>
      <c r="AQ212" s="51"/>
      <c r="AR212" s="96"/>
      <c r="AS212" s="96"/>
      <c r="AT212" s="30"/>
      <c r="AU212" s="54"/>
      <c r="AV212" s="30"/>
      <c r="AW212" s="30"/>
      <c r="AX212" s="30"/>
      <c r="AY212" s="30"/>
      <c r="AZ212" s="30"/>
      <c r="BA212" s="30"/>
      <c r="BB212" s="30"/>
      <c r="BC212" s="30"/>
      <c r="BD212" s="30"/>
    </row>
    <row r="213" spans="2:56" ht="15.75" customHeight="1" x14ac:dyDescent="0.2">
      <c r="B213" s="15"/>
      <c r="C213" s="15"/>
      <c r="D213" s="17"/>
      <c r="E213" s="18"/>
      <c r="F213" s="32"/>
      <c r="G213" s="32"/>
      <c r="H213" s="54"/>
      <c r="I213" s="54"/>
      <c r="J213" s="35"/>
      <c r="K213" s="19"/>
      <c r="L213" s="37"/>
      <c r="M213" s="37"/>
      <c r="N213" s="54"/>
      <c r="O213" s="54"/>
      <c r="P213" s="35"/>
      <c r="Q213" s="20"/>
      <c r="R213" s="39"/>
      <c r="S213" s="39"/>
      <c r="T213" s="54"/>
      <c r="U213" s="54"/>
      <c r="V213" s="42"/>
      <c r="W213" s="8"/>
      <c r="X213" s="44"/>
      <c r="Y213" s="44"/>
      <c r="Z213" s="54"/>
      <c r="AA213" s="54"/>
      <c r="AB213" s="47"/>
      <c r="AC213" s="17"/>
      <c r="AD213" s="49"/>
      <c r="AE213" s="49"/>
      <c r="AF213" s="30"/>
      <c r="AG213" s="30"/>
      <c r="AH213" s="50"/>
      <c r="AI213" s="21"/>
      <c r="AJ213" s="51"/>
      <c r="AK213" s="51"/>
      <c r="AL213" s="30"/>
      <c r="AM213" s="30"/>
      <c r="AN213" s="53"/>
      <c r="AO213" s="31"/>
      <c r="AP213" s="51"/>
      <c r="AQ213" s="51"/>
      <c r="AR213" s="85"/>
      <c r="AS213" s="96"/>
      <c r="AT213" s="30"/>
      <c r="AU213" s="54"/>
      <c r="AV213" s="30"/>
      <c r="AW213" s="30"/>
      <c r="AX213" s="30"/>
      <c r="AY213" s="30"/>
      <c r="AZ213" s="30"/>
      <c r="BA213" s="30"/>
      <c r="BB213" s="30"/>
      <c r="BC213" s="30"/>
      <c r="BD213" s="30"/>
    </row>
    <row r="214" spans="2:56" ht="15.75" customHeight="1" x14ac:dyDescent="0.2">
      <c r="B214" s="15"/>
      <c r="C214" s="15"/>
      <c r="D214" s="17"/>
      <c r="E214" s="18"/>
      <c r="F214" s="32"/>
      <c r="G214" s="32"/>
      <c r="H214" s="54"/>
      <c r="I214" s="54"/>
      <c r="J214" s="35"/>
      <c r="K214" s="19"/>
      <c r="L214" s="37"/>
      <c r="M214" s="37"/>
      <c r="N214" s="54"/>
      <c r="O214" s="54"/>
      <c r="P214" s="35"/>
      <c r="Q214" s="20"/>
      <c r="R214" s="39"/>
      <c r="S214" s="39"/>
      <c r="T214" s="54"/>
      <c r="U214" s="54"/>
      <c r="V214" s="42"/>
      <c r="W214" s="8"/>
      <c r="X214" s="44"/>
      <c r="Y214" s="44"/>
      <c r="Z214" s="30"/>
      <c r="AA214" s="30"/>
      <c r="AB214" s="47"/>
      <c r="AC214" s="17"/>
      <c r="AD214" s="49"/>
      <c r="AE214" s="49"/>
      <c r="AF214" s="30"/>
      <c r="AG214" s="30"/>
      <c r="AH214" s="50"/>
      <c r="AI214" s="21"/>
      <c r="AJ214" s="51"/>
      <c r="AK214" s="51"/>
      <c r="AL214" s="30"/>
      <c r="AM214" s="30"/>
      <c r="AN214" s="53"/>
      <c r="AO214" s="31"/>
      <c r="AP214" s="51"/>
      <c r="AQ214" s="51"/>
      <c r="AR214" s="85"/>
      <c r="AS214" s="96"/>
      <c r="AT214" s="30"/>
      <c r="AU214" s="54"/>
      <c r="AV214" s="30"/>
      <c r="AW214" s="30"/>
      <c r="AX214" s="30"/>
      <c r="AY214" s="30"/>
      <c r="AZ214" s="30"/>
      <c r="BA214" s="30"/>
      <c r="BB214" s="30"/>
      <c r="BC214" s="30"/>
      <c r="BD214" s="30"/>
    </row>
    <row r="215" spans="2:56" ht="15.75" customHeight="1" x14ac:dyDescent="0.2">
      <c r="B215" s="15"/>
      <c r="C215" s="15"/>
      <c r="D215" s="17"/>
      <c r="E215" s="18"/>
      <c r="F215" s="32"/>
      <c r="G215" s="32"/>
      <c r="H215" s="30"/>
      <c r="I215" s="30"/>
      <c r="J215" s="35"/>
      <c r="K215" s="19"/>
      <c r="L215" s="37"/>
      <c r="M215" s="37"/>
      <c r="N215" s="30"/>
      <c r="O215" s="30"/>
      <c r="P215" s="35"/>
      <c r="Q215" s="20"/>
      <c r="R215" s="39"/>
      <c r="S215" s="39"/>
      <c r="T215" s="54"/>
      <c r="U215" s="54"/>
      <c r="V215" s="42"/>
      <c r="W215" s="8"/>
      <c r="X215" s="44"/>
      <c r="Y215" s="44"/>
      <c r="Z215" s="54"/>
      <c r="AA215" s="54"/>
      <c r="AB215" s="47"/>
      <c r="AC215" s="17"/>
      <c r="AD215" s="49"/>
      <c r="AE215" s="49"/>
      <c r="AF215" s="54"/>
      <c r="AG215" s="54"/>
      <c r="AH215" s="50"/>
      <c r="AI215" s="21"/>
      <c r="AJ215" s="51"/>
      <c r="AK215" s="51"/>
      <c r="AL215" s="30"/>
      <c r="AM215" s="30"/>
      <c r="AN215" s="53"/>
      <c r="AO215" s="31"/>
      <c r="AP215" s="51"/>
      <c r="AQ215" s="51"/>
      <c r="AR215" s="85"/>
      <c r="AS215" s="96"/>
      <c r="AT215" s="30"/>
      <c r="AU215" s="54"/>
      <c r="AV215" s="30"/>
      <c r="AW215" s="30"/>
      <c r="AX215" s="30"/>
      <c r="AY215" s="30"/>
      <c r="AZ215" s="30"/>
      <c r="BA215" s="30"/>
      <c r="BB215" s="30"/>
      <c r="BC215" s="30"/>
      <c r="BD215" s="30"/>
    </row>
    <row r="216" spans="2:56" ht="15.75" customHeight="1" x14ac:dyDescent="0.2">
      <c r="B216" s="15"/>
      <c r="C216" s="15"/>
      <c r="D216" s="17"/>
      <c r="E216" s="18"/>
      <c r="F216" s="32"/>
      <c r="G216" s="32"/>
      <c r="H216" s="54"/>
      <c r="I216" s="54"/>
      <c r="J216" s="35"/>
      <c r="K216" s="19"/>
      <c r="L216" s="37"/>
      <c r="M216" s="37"/>
      <c r="N216" s="54"/>
      <c r="O216" s="54"/>
      <c r="P216" s="35"/>
      <c r="Q216" s="20"/>
      <c r="R216" s="39"/>
      <c r="S216" s="39"/>
      <c r="T216" s="54"/>
      <c r="U216" s="54"/>
      <c r="V216" s="42"/>
      <c r="W216" s="8"/>
      <c r="X216" s="44"/>
      <c r="Y216" s="44"/>
      <c r="Z216" s="54"/>
      <c r="AA216" s="54"/>
      <c r="AB216" s="47"/>
      <c r="AC216" s="17"/>
      <c r="AD216" s="49"/>
      <c r="AE216" s="49"/>
      <c r="AF216" s="30"/>
      <c r="AG216" s="30"/>
      <c r="AH216" s="50"/>
      <c r="AI216" s="21"/>
      <c r="AJ216" s="51"/>
      <c r="AK216" s="51"/>
      <c r="AL216" s="30"/>
      <c r="AM216" s="30"/>
      <c r="AN216" s="53"/>
      <c r="AO216" s="31"/>
      <c r="AP216" s="51"/>
      <c r="AQ216" s="51"/>
      <c r="AR216" s="85"/>
      <c r="AS216" s="96"/>
      <c r="AT216" s="30"/>
      <c r="AU216" s="54"/>
      <c r="AV216" s="30"/>
      <c r="AW216" s="30"/>
      <c r="AX216" s="30"/>
      <c r="AY216" s="30"/>
      <c r="AZ216" s="30"/>
      <c r="BA216" s="30"/>
      <c r="BB216" s="30"/>
      <c r="BC216" s="30"/>
      <c r="BD216" s="30"/>
    </row>
    <row r="217" spans="2:56" ht="15.75" customHeight="1" x14ac:dyDescent="0.2">
      <c r="B217" s="15"/>
      <c r="C217" s="15"/>
      <c r="D217" s="17"/>
      <c r="E217" s="18"/>
      <c r="F217" s="32"/>
      <c r="G217" s="32"/>
      <c r="H217" s="54"/>
      <c r="I217" s="54"/>
      <c r="J217" s="35"/>
      <c r="K217" s="19"/>
      <c r="L217" s="37"/>
      <c r="M217" s="37"/>
      <c r="N217" s="54"/>
      <c r="O217" s="54"/>
      <c r="P217" s="35"/>
      <c r="Q217" s="20"/>
      <c r="R217" s="39"/>
      <c r="S217" s="39"/>
      <c r="T217" s="54"/>
      <c r="U217" s="54"/>
      <c r="V217" s="42"/>
      <c r="W217" s="8"/>
      <c r="X217" s="44"/>
      <c r="Y217" s="44"/>
      <c r="Z217" s="30"/>
      <c r="AA217" s="30"/>
      <c r="AB217" s="47"/>
      <c r="AC217" s="17"/>
      <c r="AD217" s="49"/>
      <c r="AE217" s="49"/>
      <c r="AF217" s="54"/>
      <c r="AG217" s="54"/>
      <c r="AH217" s="50"/>
      <c r="AI217" s="21"/>
      <c r="AJ217" s="51"/>
      <c r="AK217" s="51"/>
      <c r="AL217" s="54"/>
      <c r="AM217" s="54"/>
      <c r="AN217" s="53"/>
      <c r="AO217" s="31"/>
      <c r="AP217" s="51"/>
      <c r="AQ217" s="51"/>
      <c r="AR217" s="85"/>
      <c r="AS217" s="96"/>
      <c r="AT217" s="30"/>
      <c r="AU217" s="54"/>
      <c r="AV217" s="30"/>
      <c r="AW217" s="30"/>
      <c r="AX217" s="30"/>
      <c r="AY217" s="30"/>
      <c r="AZ217" s="30"/>
      <c r="BA217" s="30"/>
      <c r="BB217" s="30"/>
      <c r="BC217" s="30"/>
      <c r="BD217" s="30"/>
    </row>
    <row r="218" spans="2:56" ht="15.75" customHeight="1" x14ac:dyDescent="0.2">
      <c r="B218" s="15"/>
      <c r="C218" s="15"/>
      <c r="D218" s="17"/>
      <c r="E218" s="18"/>
      <c r="F218" s="32"/>
      <c r="G218" s="32"/>
      <c r="H218" s="54"/>
      <c r="I218" s="54"/>
      <c r="J218" s="35"/>
      <c r="K218" s="19"/>
      <c r="L218" s="37"/>
      <c r="M218" s="37"/>
      <c r="N218" s="54"/>
      <c r="O218" s="54"/>
      <c r="P218" s="35"/>
      <c r="Q218" s="20"/>
      <c r="R218" s="39"/>
      <c r="S218" s="39"/>
      <c r="T218" s="54"/>
      <c r="U218" s="54"/>
      <c r="V218" s="42"/>
      <c r="W218" s="8"/>
      <c r="X218" s="44"/>
      <c r="Y218" s="44"/>
      <c r="Z218" s="30"/>
      <c r="AA218" s="30"/>
      <c r="AB218" s="47"/>
      <c r="AC218" s="17"/>
      <c r="AD218" s="49"/>
      <c r="AE218" s="49"/>
      <c r="AF218" s="54"/>
      <c r="AG218" s="54"/>
      <c r="AH218" s="50"/>
      <c r="AI218" s="21"/>
      <c r="AJ218" s="51"/>
      <c r="AK218" s="51"/>
      <c r="AL218" s="30"/>
      <c r="AM218" s="30"/>
      <c r="AN218" s="53"/>
      <c r="AO218" s="31"/>
      <c r="AP218" s="51"/>
      <c r="AQ218" s="51"/>
      <c r="AR218" s="85"/>
      <c r="AS218" s="96"/>
      <c r="AT218" s="30"/>
      <c r="AU218" s="54"/>
      <c r="AV218" s="30"/>
      <c r="AW218" s="30"/>
      <c r="AX218" s="30"/>
      <c r="AY218" s="30"/>
      <c r="AZ218" s="30"/>
      <c r="BA218" s="30"/>
      <c r="BB218" s="30"/>
      <c r="BC218" s="30"/>
      <c r="BD218" s="30"/>
    </row>
    <row r="219" spans="2:56" ht="15.75" customHeight="1" x14ac:dyDescent="0.2">
      <c r="B219" s="15"/>
      <c r="C219" s="15"/>
      <c r="D219" s="17"/>
      <c r="E219" s="18"/>
      <c r="F219" s="32"/>
      <c r="G219" s="32"/>
      <c r="H219" s="54"/>
      <c r="I219" s="54"/>
      <c r="J219" s="35"/>
      <c r="K219" s="19"/>
      <c r="L219" s="37"/>
      <c r="M219" s="37"/>
      <c r="N219" s="54"/>
      <c r="O219" s="54"/>
      <c r="P219" s="35"/>
      <c r="Q219" s="20"/>
      <c r="R219" s="39"/>
      <c r="S219" s="39"/>
      <c r="T219" s="30"/>
      <c r="U219" s="30"/>
      <c r="V219" s="42"/>
      <c r="W219" s="8"/>
      <c r="X219" s="44"/>
      <c r="Y219" s="44"/>
      <c r="Z219" s="54"/>
      <c r="AA219" s="54"/>
      <c r="AB219" s="47"/>
      <c r="AC219" s="17"/>
      <c r="AD219" s="49"/>
      <c r="AE219" s="49"/>
      <c r="AF219" s="30"/>
      <c r="AG219" s="30"/>
      <c r="AH219" s="50"/>
      <c r="AI219" s="21"/>
      <c r="AJ219" s="51"/>
      <c r="AK219" s="51"/>
      <c r="AL219" s="30"/>
      <c r="AM219" s="30"/>
      <c r="AN219" s="53"/>
      <c r="AO219" s="31"/>
      <c r="AP219" s="51"/>
      <c r="AQ219" s="51"/>
      <c r="AR219" s="85"/>
      <c r="AS219" s="96"/>
      <c r="AT219" s="30"/>
      <c r="AU219" s="54"/>
      <c r="AV219" s="30"/>
      <c r="AW219" s="30"/>
      <c r="AX219" s="30"/>
      <c r="AY219" s="30"/>
      <c r="AZ219" s="30"/>
      <c r="BA219" s="30"/>
      <c r="BB219" s="30"/>
      <c r="BC219" s="30"/>
      <c r="BD219" s="30"/>
    </row>
    <row r="220" spans="2:56" ht="15.75" customHeight="1" x14ac:dyDescent="0.2">
      <c r="B220" s="15"/>
      <c r="C220" s="16"/>
      <c r="D220" s="17"/>
      <c r="E220" s="18"/>
      <c r="F220" s="32"/>
      <c r="G220" s="32"/>
      <c r="H220" s="30"/>
      <c r="I220" s="30"/>
      <c r="J220" s="35"/>
      <c r="K220" s="18"/>
      <c r="L220" s="37"/>
      <c r="M220" s="37"/>
      <c r="N220" s="30"/>
      <c r="O220" s="30"/>
      <c r="P220" s="35"/>
      <c r="Q220" s="18"/>
      <c r="R220" s="39"/>
      <c r="S220" s="39"/>
      <c r="T220" s="30"/>
      <c r="U220" s="30"/>
      <c r="V220" s="43"/>
      <c r="W220" s="23"/>
      <c r="X220" s="44"/>
      <c r="Y220" s="44"/>
      <c r="Z220" s="54"/>
      <c r="AA220" s="54"/>
      <c r="AB220" s="47"/>
      <c r="AC220" s="18"/>
      <c r="AD220" s="49"/>
      <c r="AE220" s="49"/>
      <c r="AF220" s="30"/>
      <c r="AG220" s="30"/>
      <c r="AH220" s="50"/>
      <c r="AI220" s="18"/>
      <c r="AJ220" s="51"/>
      <c r="AK220" s="51"/>
      <c r="AL220" s="30"/>
      <c r="AM220" s="30"/>
      <c r="AN220" s="53"/>
      <c r="AO220" s="31"/>
      <c r="AP220" s="51"/>
      <c r="AQ220" s="51"/>
      <c r="AR220" s="85"/>
      <c r="AS220" s="96"/>
      <c r="AT220" s="30"/>
      <c r="AU220" s="54"/>
      <c r="AV220" s="30"/>
      <c r="AW220" s="30"/>
      <c r="AX220" s="30"/>
      <c r="AY220" s="30"/>
      <c r="AZ220" s="30"/>
      <c r="BA220" s="30"/>
      <c r="BB220" s="30"/>
      <c r="BC220" s="30"/>
      <c r="BD220" s="30"/>
    </row>
    <row r="221" spans="2:56" ht="15.75" customHeight="1" x14ac:dyDescent="0.2">
      <c r="B221" s="15"/>
      <c r="C221" s="15"/>
      <c r="D221" s="17"/>
      <c r="E221" s="18"/>
      <c r="F221" s="32"/>
      <c r="G221" s="32"/>
      <c r="H221" s="30"/>
      <c r="I221" s="30"/>
      <c r="J221" s="35"/>
      <c r="K221" s="19"/>
      <c r="L221" s="37"/>
      <c r="M221" s="37"/>
      <c r="N221" s="30"/>
      <c r="O221" s="30"/>
      <c r="P221" s="35"/>
      <c r="Q221" s="20"/>
      <c r="R221" s="39"/>
      <c r="S221" s="39"/>
      <c r="T221" s="30"/>
      <c r="U221" s="30"/>
      <c r="V221" s="42"/>
      <c r="W221" s="8"/>
      <c r="X221" s="44"/>
      <c r="Y221" s="44"/>
      <c r="Z221" s="30"/>
      <c r="AA221" s="30"/>
      <c r="AB221" s="47"/>
      <c r="AC221" s="17"/>
      <c r="AD221" s="49"/>
      <c r="AE221" s="49"/>
      <c r="AF221" s="54"/>
      <c r="AG221" s="54"/>
      <c r="AH221" s="50"/>
      <c r="AI221" s="21"/>
      <c r="AJ221" s="51"/>
      <c r="AK221" s="51"/>
      <c r="AL221" s="54"/>
      <c r="AM221" s="54"/>
      <c r="AN221" s="53"/>
      <c r="AO221" s="31"/>
      <c r="AP221" s="51"/>
      <c r="AQ221" s="51"/>
      <c r="AR221" s="85"/>
      <c r="AS221" s="96"/>
      <c r="AT221" s="30"/>
      <c r="AU221" s="54"/>
      <c r="AV221" s="30"/>
      <c r="AW221" s="30"/>
      <c r="AX221" s="30"/>
      <c r="AY221" s="30"/>
      <c r="AZ221" s="30"/>
      <c r="BA221" s="30"/>
      <c r="BB221" s="30"/>
      <c r="BC221" s="30"/>
      <c r="BD221" s="30"/>
    </row>
    <row r="222" spans="2:56" ht="15.75" customHeight="1" x14ac:dyDescent="0.2">
      <c r="B222" s="15"/>
      <c r="C222" s="15"/>
      <c r="D222" s="17"/>
      <c r="E222" s="18"/>
      <c r="F222" s="32"/>
      <c r="G222" s="32"/>
      <c r="H222" s="30"/>
      <c r="I222" s="30"/>
      <c r="J222" s="35"/>
      <c r="K222" s="19"/>
      <c r="L222" s="37"/>
      <c r="M222" s="37"/>
      <c r="N222" s="30"/>
      <c r="O222" s="30"/>
      <c r="P222" s="35"/>
      <c r="Q222" s="20"/>
      <c r="R222" s="39"/>
      <c r="S222" s="39"/>
      <c r="T222" s="30"/>
      <c r="U222" s="30"/>
      <c r="V222" s="42"/>
      <c r="W222" s="8"/>
      <c r="X222" s="44"/>
      <c r="Y222" s="44"/>
      <c r="Z222" s="30"/>
      <c r="AA222" s="30"/>
      <c r="AB222" s="47"/>
      <c r="AC222" s="17"/>
      <c r="AD222" s="49"/>
      <c r="AE222" s="49"/>
      <c r="AF222" s="30"/>
      <c r="AG222" s="30"/>
      <c r="AH222" s="50"/>
      <c r="AI222" s="21"/>
      <c r="AJ222" s="51"/>
      <c r="AK222" s="51"/>
      <c r="AL222" s="30"/>
      <c r="AM222" s="30"/>
      <c r="AN222" s="53"/>
      <c r="AO222" s="31"/>
      <c r="AP222" s="51"/>
      <c r="AQ222" s="51"/>
      <c r="AR222" s="85"/>
      <c r="AS222" s="96"/>
      <c r="AT222" s="30"/>
      <c r="AU222" s="54"/>
      <c r="AV222" s="30"/>
      <c r="AW222" s="30"/>
      <c r="AX222" s="30"/>
      <c r="AY222" s="30"/>
      <c r="AZ222" s="30"/>
      <c r="BA222" s="30"/>
      <c r="BB222" s="30"/>
      <c r="BC222" s="30"/>
      <c r="BD222" s="30"/>
    </row>
    <row r="223" spans="2:56" ht="15.75" customHeight="1" x14ac:dyDescent="0.2">
      <c r="B223" s="15"/>
      <c r="C223" s="15"/>
      <c r="D223" s="17"/>
      <c r="E223" s="18"/>
      <c r="F223" s="32"/>
      <c r="G223" s="32"/>
      <c r="H223" s="54"/>
      <c r="I223" s="54"/>
      <c r="J223" s="35"/>
      <c r="K223" s="19"/>
      <c r="L223" s="37"/>
      <c r="M223" s="37"/>
      <c r="N223" s="30"/>
      <c r="O223" s="30"/>
      <c r="P223" s="35"/>
      <c r="Q223" s="20"/>
      <c r="R223" s="39"/>
      <c r="S223" s="39"/>
      <c r="T223" s="30"/>
      <c r="U223" s="30"/>
      <c r="V223" s="42"/>
      <c r="W223" s="8"/>
      <c r="X223" s="44"/>
      <c r="Y223" s="44"/>
      <c r="Z223" s="30"/>
      <c r="AA223" s="30"/>
      <c r="AB223" s="47"/>
      <c r="AC223" s="17"/>
      <c r="AD223" s="49"/>
      <c r="AE223" s="49"/>
      <c r="AF223" s="30"/>
      <c r="AG223" s="30"/>
      <c r="AH223" s="50"/>
      <c r="AI223" s="21"/>
      <c r="AJ223" s="51"/>
      <c r="AK223" s="51"/>
      <c r="AL223" s="30"/>
      <c r="AM223" s="30"/>
      <c r="AN223" s="53"/>
      <c r="AO223" s="31"/>
      <c r="AP223" s="51"/>
      <c r="AQ223" s="51"/>
      <c r="AR223" s="85"/>
      <c r="AS223" s="96"/>
      <c r="AT223" s="30"/>
      <c r="AU223" s="54"/>
      <c r="AV223" s="30"/>
      <c r="AW223" s="30"/>
      <c r="AX223" s="30"/>
      <c r="AY223" s="30"/>
      <c r="AZ223" s="30"/>
      <c r="BA223" s="30"/>
      <c r="BB223" s="30"/>
      <c r="BC223" s="30"/>
      <c r="BD223" s="30"/>
    </row>
    <row r="224" spans="2:56" ht="15.75" customHeight="1" x14ac:dyDescent="0.2">
      <c r="B224" s="15"/>
      <c r="C224" s="15"/>
      <c r="D224" s="17"/>
      <c r="E224" s="18"/>
      <c r="F224" s="32"/>
      <c r="G224" s="32"/>
      <c r="H224" s="30"/>
      <c r="I224" s="30"/>
      <c r="J224" s="35"/>
      <c r="K224" s="19"/>
      <c r="L224" s="37"/>
      <c r="M224" s="37"/>
      <c r="N224" s="30"/>
      <c r="O224" s="30"/>
      <c r="P224" s="35"/>
      <c r="Q224" s="20"/>
      <c r="R224" s="39"/>
      <c r="S224" s="39"/>
      <c r="T224" s="30"/>
      <c r="U224" s="30"/>
      <c r="V224" s="42"/>
      <c r="W224" s="8"/>
      <c r="X224" s="44"/>
      <c r="Y224" s="44"/>
      <c r="Z224" s="30"/>
      <c r="AA224" s="30"/>
      <c r="AB224" s="47"/>
      <c r="AC224" s="17"/>
      <c r="AD224" s="49"/>
      <c r="AE224" s="49"/>
      <c r="AF224" s="30"/>
      <c r="AG224" s="30"/>
      <c r="AH224" s="50"/>
      <c r="AI224" s="21"/>
      <c r="AJ224" s="51"/>
      <c r="AK224" s="51"/>
      <c r="AL224" s="30"/>
      <c r="AM224" s="30"/>
      <c r="AN224" s="53"/>
      <c r="AO224" s="31"/>
      <c r="AP224" s="51"/>
      <c r="AQ224" s="51"/>
      <c r="AR224" s="85"/>
      <c r="AS224" s="96"/>
      <c r="AT224" s="30"/>
      <c r="AU224" s="54"/>
      <c r="AV224" s="30"/>
      <c r="AW224" s="30"/>
      <c r="AX224" s="30"/>
      <c r="AY224" s="30"/>
      <c r="AZ224" s="30"/>
      <c r="BA224" s="30"/>
      <c r="BB224" s="30"/>
      <c r="BC224" s="30"/>
      <c r="BD224" s="30"/>
    </row>
    <row r="225" spans="40:47" x14ac:dyDescent="0.2">
      <c r="AN225" s="21">
        <f>SUM(AN123:AN224)</f>
        <v>0</v>
      </c>
      <c r="AO225" s="21">
        <f>SUM(AO123:AO224)</f>
        <v>0</v>
      </c>
      <c r="AP225" s="51" t="e">
        <f>AO225/AN225</f>
        <v>#DIV/0!</v>
      </c>
      <c r="AQ225" s="51"/>
      <c r="AS225" s="96"/>
      <c r="AU225" s="54"/>
    </row>
    <row r="226" spans="40:47" x14ac:dyDescent="0.2">
      <c r="AS226" s="96"/>
      <c r="AU226" s="54"/>
    </row>
    <row r="227" spans="40:47" x14ac:dyDescent="0.2">
      <c r="AS227" s="96"/>
      <c r="AU227" s="54"/>
    </row>
    <row r="228" spans="40:47" x14ac:dyDescent="0.2">
      <c r="AS228" s="96"/>
      <c r="AU228" s="54"/>
    </row>
    <row r="229" spans="40:47" x14ac:dyDescent="0.2">
      <c r="AS229" s="96"/>
      <c r="AU229" s="54"/>
    </row>
    <row r="230" spans="40:47" x14ac:dyDescent="0.2">
      <c r="AS230" s="96"/>
    </row>
    <row r="231" spans="40:47" x14ac:dyDescent="0.2">
      <c r="AS231" s="96"/>
    </row>
    <row r="232" spans="40:47" x14ac:dyDescent="0.2">
      <c r="AS232" s="96"/>
    </row>
    <row r="233" spans="40:47" x14ac:dyDescent="0.2">
      <c r="AS233" s="96"/>
    </row>
    <row r="234" spans="40:47" x14ac:dyDescent="0.2">
      <c r="AS234" s="96"/>
    </row>
    <row r="235" spans="40:47" x14ac:dyDescent="0.2">
      <c r="AS235" s="96"/>
    </row>
    <row r="236" spans="40:47" x14ac:dyDescent="0.2">
      <c r="AS236" s="96"/>
    </row>
    <row r="237" spans="40:47" x14ac:dyDescent="0.2">
      <c r="AS237" s="96"/>
    </row>
    <row r="238" spans="40:47" x14ac:dyDescent="0.2">
      <c r="AS238" s="96"/>
    </row>
    <row r="239" spans="40:47" x14ac:dyDescent="0.2">
      <c r="AS239" s="96"/>
    </row>
    <row r="240" spans="40:47" x14ac:dyDescent="0.2">
      <c r="AS240" s="96"/>
    </row>
    <row r="241" spans="45:45" x14ac:dyDescent="0.2">
      <c r="AS241" s="96"/>
    </row>
    <row r="242" spans="45:45" x14ac:dyDescent="0.2">
      <c r="AS242" s="96"/>
    </row>
    <row r="243" spans="45:45" x14ac:dyDescent="0.2">
      <c r="AS243" s="96"/>
    </row>
    <row r="244" spans="45:45" x14ac:dyDescent="0.2">
      <c r="AS244" s="96"/>
    </row>
    <row r="245" spans="45:45" x14ac:dyDescent="0.2">
      <c r="AS245" s="96"/>
    </row>
    <row r="246" spans="45:45" x14ac:dyDescent="0.2">
      <c r="AS246" s="96"/>
    </row>
    <row r="247" spans="45:45" x14ac:dyDescent="0.2">
      <c r="AS247" s="96"/>
    </row>
    <row r="248" spans="45:45" x14ac:dyDescent="0.2">
      <c r="AS248" s="96"/>
    </row>
    <row r="249" spans="45:45" x14ac:dyDescent="0.2">
      <c r="AS249" s="96"/>
    </row>
    <row r="250" spans="45:45" x14ac:dyDescent="0.2">
      <c r="AS250" s="96"/>
    </row>
    <row r="251" spans="45:45" x14ac:dyDescent="0.2">
      <c r="AS251" s="96"/>
    </row>
    <row r="252" spans="45:45" x14ac:dyDescent="0.2">
      <c r="AS252" s="96"/>
    </row>
    <row r="253" spans="45:45" x14ac:dyDescent="0.2">
      <c r="AS253" s="96"/>
    </row>
    <row r="254" spans="45:45" x14ac:dyDescent="0.2">
      <c r="AS254" s="96"/>
    </row>
    <row r="255" spans="45:45" x14ac:dyDescent="0.2">
      <c r="AS255" s="96"/>
    </row>
    <row r="256" spans="45:45" x14ac:dyDescent="0.2">
      <c r="AS256" s="96"/>
    </row>
    <row r="257" spans="45:45" x14ac:dyDescent="0.2">
      <c r="AS257" s="96"/>
    </row>
    <row r="258" spans="45:45" x14ac:dyDescent="0.2">
      <c r="AS258" s="96"/>
    </row>
    <row r="259" spans="45:45" x14ac:dyDescent="0.2">
      <c r="AS259" s="96"/>
    </row>
    <row r="260" spans="45:45" x14ac:dyDescent="0.2">
      <c r="AS260" s="96"/>
    </row>
    <row r="261" spans="45:45" x14ac:dyDescent="0.2">
      <c r="AS261" s="96"/>
    </row>
    <row r="262" spans="45:45" x14ac:dyDescent="0.2">
      <c r="AS262" s="96"/>
    </row>
    <row r="263" spans="45:45" x14ac:dyDescent="0.2">
      <c r="AS263" s="96"/>
    </row>
    <row r="264" spans="45:45" x14ac:dyDescent="0.2">
      <c r="AS264" s="96"/>
    </row>
    <row r="265" spans="45:45" x14ac:dyDescent="0.2">
      <c r="AS265" s="96"/>
    </row>
    <row r="266" spans="45:45" x14ac:dyDescent="0.2">
      <c r="AS266" s="96"/>
    </row>
    <row r="267" spans="45:45" x14ac:dyDescent="0.2">
      <c r="AS267" s="96"/>
    </row>
    <row r="268" spans="45:45" x14ac:dyDescent="0.2">
      <c r="AS268" s="96"/>
    </row>
    <row r="269" spans="45:45" x14ac:dyDescent="0.2">
      <c r="AS269" s="96"/>
    </row>
    <row r="270" spans="45:45" x14ac:dyDescent="0.2">
      <c r="AS270" s="96"/>
    </row>
    <row r="271" spans="45:45" x14ac:dyDescent="0.2">
      <c r="AS271" s="96"/>
    </row>
    <row r="272" spans="45:45" x14ac:dyDescent="0.2">
      <c r="AS272" s="96"/>
    </row>
    <row r="273" spans="45:45" x14ac:dyDescent="0.2">
      <c r="AS273" s="96"/>
    </row>
    <row r="274" spans="45:45" x14ac:dyDescent="0.2">
      <c r="AS274" s="96"/>
    </row>
    <row r="275" spans="45:45" x14ac:dyDescent="0.2">
      <c r="AS275" s="96"/>
    </row>
    <row r="276" spans="45:45" x14ac:dyDescent="0.2">
      <c r="AS276" s="96"/>
    </row>
    <row r="277" spans="45:45" x14ac:dyDescent="0.2">
      <c r="AS277" s="96"/>
    </row>
    <row r="278" spans="45:45" x14ac:dyDescent="0.2">
      <c r="AS278" s="96"/>
    </row>
    <row r="279" spans="45:45" x14ac:dyDescent="0.2">
      <c r="AS279" s="96"/>
    </row>
    <row r="280" spans="45:45" x14ac:dyDescent="0.2">
      <c r="AS280" s="96"/>
    </row>
    <row r="281" spans="45:45" x14ac:dyDescent="0.2">
      <c r="AS281" s="96"/>
    </row>
    <row r="282" spans="45:45" x14ac:dyDescent="0.2">
      <c r="AS282" s="96"/>
    </row>
    <row r="283" spans="45:45" x14ac:dyDescent="0.2">
      <c r="AS283" s="96"/>
    </row>
    <row r="284" spans="45:45" x14ac:dyDescent="0.2">
      <c r="AS284" s="96"/>
    </row>
    <row r="285" spans="45:45" x14ac:dyDescent="0.2">
      <c r="AS285" s="96"/>
    </row>
    <row r="286" spans="45:45" x14ac:dyDescent="0.2">
      <c r="AS286" s="96"/>
    </row>
    <row r="287" spans="45:45" x14ac:dyDescent="0.2">
      <c r="AS287" s="96"/>
    </row>
    <row r="288" spans="45:45" x14ac:dyDescent="0.2">
      <c r="AS288" s="96"/>
    </row>
    <row r="289" spans="45:45" x14ac:dyDescent="0.2">
      <c r="AS289" s="96"/>
    </row>
    <row r="290" spans="45:45" x14ac:dyDescent="0.2">
      <c r="AS290" s="96"/>
    </row>
    <row r="291" spans="45:45" x14ac:dyDescent="0.2">
      <c r="AS291" s="96"/>
    </row>
    <row r="292" spans="45:45" x14ac:dyDescent="0.2">
      <c r="AS292" s="96"/>
    </row>
    <row r="293" spans="45:45" x14ac:dyDescent="0.2">
      <c r="AS293" s="96"/>
    </row>
    <row r="294" spans="45:45" x14ac:dyDescent="0.2">
      <c r="AS294" s="96"/>
    </row>
    <row r="295" spans="45:45" x14ac:dyDescent="0.2">
      <c r="AS295" s="96"/>
    </row>
    <row r="296" spans="45:45" x14ac:dyDescent="0.2">
      <c r="AS296" s="96"/>
    </row>
    <row r="297" spans="45:45" x14ac:dyDescent="0.2">
      <c r="AS297" s="96"/>
    </row>
    <row r="298" spans="45:45" x14ac:dyDescent="0.2">
      <c r="AS298" s="96"/>
    </row>
    <row r="299" spans="45:45" x14ac:dyDescent="0.2">
      <c r="AS299" s="96"/>
    </row>
    <row r="300" spans="45:45" x14ac:dyDescent="0.2">
      <c r="AS300" s="96"/>
    </row>
    <row r="301" spans="45:45" x14ac:dyDescent="0.2">
      <c r="AS301" s="96"/>
    </row>
    <row r="302" spans="45:45" x14ac:dyDescent="0.2">
      <c r="AS302" s="96"/>
    </row>
    <row r="303" spans="45:45" x14ac:dyDescent="0.2">
      <c r="AS303" s="96"/>
    </row>
    <row r="304" spans="45:45" x14ac:dyDescent="0.2">
      <c r="AS304" s="96"/>
    </row>
    <row r="305" spans="45:45" x14ac:dyDescent="0.2">
      <c r="AS305" s="96"/>
    </row>
    <row r="306" spans="45:45" x14ac:dyDescent="0.2">
      <c r="AS306" s="96"/>
    </row>
    <row r="307" spans="45:45" x14ac:dyDescent="0.2">
      <c r="AS307" s="96"/>
    </row>
    <row r="308" spans="45:45" x14ac:dyDescent="0.2">
      <c r="AS308" s="96"/>
    </row>
    <row r="309" spans="45:45" x14ac:dyDescent="0.2">
      <c r="AS309" s="96"/>
    </row>
    <row r="310" spans="45:45" x14ac:dyDescent="0.2">
      <c r="AS310" s="96"/>
    </row>
    <row r="311" spans="45:45" x14ac:dyDescent="0.2">
      <c r="AS311" s="96"/>
    </row>
    <row r="312" spans="45:45" x14ac:dyDescent="0.2">
      <c r="AS312" s="96"/>
    </row>
    <row r="313" spans="45:45" x14ac:dyDescent="0.2">
      <c r="AS313" s="96"/>
    </row>
    <row r="314" spans="45:45" x14ac:dyDescent="0.2">
      <c r="AS314" s="96"/>
    </row>
    <row r="315" spans="45:45" x14ac:dyDescent="0.2">
      <c r="AS315" s="96"/>
    </row>
    <row r="316" spans="45:45" x14ac:dyDescent="0.2">
      <c r="AS316" s="96"/>
    </row>
    <row r="317" spans="45:45" x14ac:dyDescent="0.2">
      <c r="AS317" s="96"/>
    </row>
    <row r="318" spans="45:45" x14ac:dyDescent="0.2">
      <c r="AS318" s="96"/>
    </row>
    <row r="319" spans="45:45" x14ac:dyDescent="0.2">
      <c r="AS319" s="96"/>
    </row>
    <row r="320" spans="45:45" x14ac:dyDescent="0.2">
      <c r="AS320" s="96"/>
    </row>
    <row r="321" spans="45:45" x14ac:dyDescent="0.2">
      <c r="AS321" s="96"/>
    </row>
    <row r="322" spans="45:45" x14ac:dyDescent="0.2">
      <c r="AS322" s="96"/>
    </row>
    <row r="323" spans="45:45" x14ac:dyDescent="0.2">
      <c r="AS323" s="96"/>
    </row>
    <row r="324" spans="45:45" x14ac:dyDescent="0.2">
      <c r="AS324" s="96"/>
    </row>
    <row r="325" spans="45:45" x14ac:dyDescent="0.2">
      <c r="AS325" s="96"/>
    </row>
    <row r="326" spans="45:45" x14ac:dyDescent="0.2">
      <c r="AS326" s="96"/>
    </row>
    <row r="327" spans="45:45" x14ac:dyDescent="0.2">
      <c r="AS327" s="96"/>
    </row>
    <row r="328" spans="45:45" x14ac:dyDescent="0.2">
      <c r="AS328" s="96"/>
    </row>
    <row r="329" spans="45:45" x14ac:dyDescent="0.2">
      <c r="AS329" s="96"/>
    </row>
    <row r="330" spans="45:45" x14ac:dyDescent="0.2">
      <c r="AS330" s="96"/>
    </row>
    <row r="331" spans="45:45" x14ac:dyDescent="0.2">
      <c r="AS331" s="96"/>
    </row>
    <row r="332" spans="45:45" x14ac:dyDescent="0.2">
      <c r="AS332" s="96"/>
    </row>
    <row r="333" spans="45:45" x14ac:dyDescent="0.2">
      <c r="AS333" s="96"/>
    </row>
    <row r="334" spans="45:45" x14ac:dyDescent="0.2">
      <c r="AS334" s="96"/>
    </row>
    <row r="335" spans="45:45" x14ac:dyDescent="0.2">
      <c r="AS335" s="96"/>
    </row>
    <row r="336" spans="45:45" x14ac:dyDescent="0.2">
      <c r="AS336" s="96"/>
    </row>
    <row r="337" spans="45:45" x14ac:dyDescent="0.2">
      <c r="AS337" s="96"/>
    </row>
    <row r="338" spans="45:45" x14ac:dyDescent="0.2">
      <c r="AS338" s="96"/>
    </row>
    <row r="339" spans="45:45" x14ac:dyDescent="0.2">
      <c r="AS339" s="96"/>
    </row>
    <row r="340" spans="45:45" x14ac:dyDescent="0.2">
      <c r="AS340" s="96"/>
    </row>
    <row r="341" spans="45:45" x14ac:dyDescent="0.2">
      <c r="AS341" s="96"/>
    </row>
    <row r="342" spans="45:45" x14ac:dyDescent="0.2">
      <c r="AS342" s="96"/>
    </row>
    <row r="343" spans="45:45" x14ac:dyDescent="0.2">
      <c r="AS343" s="96"/>
    </row>
    <row r="344" spans="45:45" x14ac:dyDescent="0.2">
      <c r="AS344" s="96"/>
    </row>
    <row r="345" spans="45:45" x14ac:dyDescent="0.2">
      <c r="AS345" s="96"/>
    </row>
    <row r="346" spans="45:45" x14ac:dyDescent="0.2">
      <c r="AS346" s="96"/>
    </row>
    <row r="347" spans="45:45" x14ac:dyDescent="0.2">
      <c r="AS347" s="96"/>
    </row>
  </sheetData>
  <phoneticPr fontId="0" type="noConversion"/>
  <pageMargins left="0.7" right="0.7" top="0.75" bottom="0.75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37"/>
  <sheetViews>
    <sheetView showRuler="0" topLeftCell="T326" workbookViewId="0">
      <selection activeCell="AD340" sqref="AD340"/>
    </sheetView>
  </sheetViews>
  <sheetFormatPr baseColWidth="10" defaultColWidth="8.7109375" defaultRowHeight="16" x14ac:dyDescent="0.2"/>
  <cols>
    <col min="1" max="1" width="17" customWidth="1"/>
    <col min="2" max="2" width="21.42578125" customWidth="1"/>
    <col min="4" max="4" width="10.140625" customWidth="1"/>
    <col min="5" max="5" width="8.85546875" style="30" customWidth="1"/>
    <col min="6" max="6" width="5.28515625" style="85" customWidth="1"/>
    <col min="7" max="7" width="8.85546875" style="36" customWidth="1"/>
    <col min="8" max="9" width="10.28515625" customWidth="1"/>
    <col min="10" max="10" width="5.7109375" style="30" customWidth="1"/>
    <col min="11" max="11" width="8.85546875" style="36" customWidth="1"/>
    <col min="12" max="13" width="10.28515625" customWidth="1"/>
    <col min="14" max="14" width="6.28515625" style="85" customWidth="1"/>
    <col min="15" max="15" width="8.85546875" style="36" customWidth="1"/>
    <col min="18" max="18" width="6.7109375" style="85" customWidth="1"/>
    <col min="19" max="19" width="8.85546875" style="36" customWidth="1"/>
    <col min="20" max="21" width="11.140625" customWidth="1"/>
    <col min="22" max="22" width="6.7109375" style="85" customWidth="1"/>
    <col min="23" max="23" width="8.85546875" style="36" customWidth="1"/>
    <col min="24" max="24" width="10.5703125" customWidth="1"/>
    <col min="25" max="25" width="8.85546875" style="30" customWidth="1"/>
    <col min="26" max="26" width="6.7109375" style="85" customWidth="1"/>
    <col min="27" max="27" width="8.85546875" style="52" customWidth="1"/>
    <col min="28" max="28" width="11.5703125" style="30" customWidth="1"/>
    <col min="29" max="29" width="8.85546875" style="30" customWidth="1"/>
    <col min="30" max="30" width="6.7109375" style="85" customWidth="1"/>
    <col min="31" max="42" width="8.85546875" style="30" customWidth="1"/>
  </cols>
  <sheetData>
    <row r="1" spans="1:42" s="29" customFormat="1" ht="15.75" customHeight="1" x14ac:dyDescent="0.2">
      <c r="A1" s="24"/>
      <c r="B1" s="24"/>
      <c r="C1" s="24">
        <v>2001</v>
      </c>
      <c r="D1" s="24">
        <v>2001</v>
      </c>
      <c r="E1" s="24">
        <v>2001</v>
      </c>
      <c r="F1" s="95"/>
      <c r="G1" s="33">
        <v>2002</v>
      </c>
      <c r="H1" s="24">
        <v>2002</v>
      </c>
      <c r="I1" s="24">
        <v>2002</v>
      </c>
      <c r="J1" s="24"/>
      <c r="K1" s="33">
        <v>2003</v>
      </c>
      <c r="L1" s="24">
        <v>2003</v>
      </c>
      <c r="M1" s="24">
        <v>2003</v>
      </c>
      <c r="N1" s="95"/>
      <c r="O1" s="33">
        <v>2004</v>
      </c>
      <c r="P1" s="24">
        <v>2004</v>
      </c>
      <c r="Q1" s="24">
        <v>2004</v>
      </c>
      <c r="R1" s="95"/>
      <c r="S1" s="33">
        <v>2005</v>
      </c>
      <c r="T1" s="24">
        <v>2005</v>
      </c>
      <c r="U1" s="24">
        <v>2005</v>
      </c>
      <c r="V1" s="95"/>
      <c r="W1" s="33">
        <v>2006</v>
      </c>
      <c r="X1" s="24">
        <v>2006</v>
      </c>
      <c r="Y1" s="24">
        <v>2006</v>
      </c>
      <c r="Z1" s="95"/>
      <c r="AA1" s="33" t="s">
        <v>971</v>
      </c>
      <c r="AB1" s="24" t="s">
        <v>971</v>
      </c>
      <c r="AC1" s="24" t="s">
        <v>971</v>
      </c>
      <c r="AD1" s="95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</row>
    <row r="2" spans="1:42" s="29" customFormat="1" ht="15.75" customHeight="1" x14ac:dyDescent="0.2">
      <c r="A2" s="24" t="s">
        <v>2681</v>
      </c>
      <c r="B2" s="24" t="s">
        <v>2680</v>
      </c>
      <c r="C2" s="28" t="s">
        <v>1217</v>
      </c>
      <c r="D2" s="24" t="s">
        <v>2684</v>
      </c>
      <c r="E2" s="24" t="s">
        <v>970</v>
      </c>
      <c r="F2" s="95" t="s">
        <v>968</v>
      </c>
      <c r="G2" s="34" t="s">
        <v>1217</v>
      </c>
      <c r="H2" s="24" t="s">
        <v>2684</v>
      </c>
      <c r="I2" s="24" t="s">
        <v>970</v>
      </c>
      <c r="J2" s="24" t="s">
        <v>968</v>
      </c>
      <c r="K2" s="38" t="s">
        <v>1218</v>
      </c>
      <c r="L2" s="25" t="s">
        <v>855</v>
      </c>
      <c r="M2" s="25" t="s">
        <v>970</v>
      </c>
      <c r="N2" s="95" t="s">
        <v>968</v>
      </c>
      <c r="O2" s="40" t="s">
        <v>1024</v>
      </c>
      <c r="P2" s="26" t="s">
        <v>855</v>
      </c>
      <c r="Q2" s="26" t="s">
        <v>970</v>
      </c>
      <c r="R2" s="95" t="s">
        <v>968</v>
      </c>
      <c r="S2" s="45" t="s">
        <v>1219</v>
      </c>
      <c r="T2" s="25" t="s">
        <v>1461</v>
      </c>
      <c r="U2" s="25" t="s">
        <v>970</v>
      </c>
      <c r="V2" s="95" t="s">
        <v>968</v>
      </c>
      <c r="W2" s="33"/>
      <c r="X2" s="27" t="s">
        <v>1769</v>
      </c>
      <c r="Y2" s="24" t="s">
        <v>970</v>
      </c>
      <c r="Z2" s="95" t="s">
        <v>968</v>
      </c>
      <c r="AA2" s="33" t="s">
        <v>972</v>
      </c>
      <c r="AB2" s="24" t="s">
        <v>973</v>
      </c>
      <c r="AC2" s="24" t="s">
        <v>970</v>
      </c>
      <c r="AD2" s="95" t="s">
        <v>968</v>
      </c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</row>
    <row r="3" spans="1:42" ht="15.75" customHeight="1" x14ac:dyDescent="0.2">
      <c r="A3" s="15" t="s">
        <v>10</v>
      </c>
      <c r="B3" s="15" t="s">
        <v>9</v>
      </c>
      <c r="C3" s="72">
        <v>5815</v>
      </c>
      <c r="D3" s="18">
        <v>754423</v>
      </c>
      <c r="E3" s="32">
        <f t="shared" ref="E3:E66" si="0">D3/C3</f>
        <v>129.73740326741188</v>
      </c>
      <c r="F3" s="96">
        <v>3</v>
      </c>
      <c r="G3" s="71">
        <v>6124</v>
      </c>
      <c r="H3" s="19">
        <v>923331</v>
      </c>
      <c r="I3" s="37">
        <f t="shared" ref="I3:I9" si="1">H3/G3</f>
        <v>150.77253429131287</v>
      </c>
      <c r="J3" s="96">
        <v>4</v>
      </c>
      <c r="K3" s="71">
        <v>6564</v>
      </c>
      <c r="L3" s="20">
        <v>1112551</v>
      </c>
      <c r="M3" s="39">
        <f t="shared" ref="M3:M66" si="2">L3/K3</f>
        <v>169.49283973187082</v>
      </c>
      <c r="N3" s="96">
        <v>3</v>
      </c>
      <c r="O3" s="41">
        <v>6887</v>
      </c>
      <c r="P3" s="112">
        <v>1751057</v>
      </c>
      <c r="Q3" s="44">
        <f t="shared" ref="Q3:Q66" si="3">P3/O3</f>
        <v>254.25540874110644</v>
      </c>
      <c r="R3" s="96">
        <v>1</v>
      </c>
      <c r="S3" s="46">
        <v>7219</v>
      </c>
      <c r="T3" s="17">
        <v>2953782</v>
      </c>
      <c r="U3" s="49">
        <f t="shared" ref="U3:U66" si="4">T3/S3</f>
        <v>409.16775176617261</v>
      </c>
      <c r="V3" s="96">
        <v>1</v>
      </c>
      <c r="W3" s="70">
        <v>7594</v>
      </c>
      <c r="X3" s="21">
        <v>3088260</v>
      </c>
      <c r="Y3" s="51">
        <f t="shared" ref="Y3:Y66" si="5">X3/W3</f>
        <v>406.67105609691862</v>
      </c>
      <c r="Z3" s="96">
        <v>1</v>
      </c>
      <c r="AA3" s="120">
        <f t="shared" ref="AA3:AA34" si="6">C3+G3+K3+O3+S3+W3</f>
        <v>40203</v>
      </c>
      <c r="AB3" s="121">
        <f t="shared" ref="AB3:AB34" si="7">D3+H3+L3+P3+T3+X3</f>
        <v>10583404</v>
      </c>
      <c r="AC3" s="32">
        <f t="shared" ref="AC3:AC66" si="8">AB3/AA3</f>
        <v>263.24911076287839</v>
      </c>
      <c r="AD3" s="96">
        <v>1</v>
      </c>
      <c r="AE3" s="54"/>
      <c r="AF3" s="54">
        <v>1</v>
      </c>
    </row>
    <row r="4" spans="1:42" ht="15.75" customHeight="1" x14ac:dyDescent="0.2">
      <c r="A4" s="80" t="s">
        <v>57</v>
      </c>
      <c r="B4" s="79" t="s">
        <v>2478</v>
      </c>
      <c r="C4" s="77">
        <v>2481</v>
      </c>
      <c r="D4" s="76">
        <v>214358</v>
      </c>
      <c r="E4" s="97">
        <f t="shared" si="0"/>
        <v>86.399838774687623</v>
      </c>
      <c r="F4" s="96">
        <v>21</v>
      </c>
      <c r="G4" s="89">
        <v>2510</v>
      </c>
      <c r="H4" s="101">
        <v>210087</v>
      </c>
      <c r="I4" s="97">
        <f t="shared" si="1"/>
        <v>83.7</v>
      </c>
      <c r="J4" s="96">
        <v>30</v>
      </c>
      <c r="K4" s="89">
        <v>2530</v>
      </c>
      <c r="L4" s="82">
        <v>170119</v>
      </c>
      <c r="M4" s="111">
        <f t="shared" si="2"/>
        <v>67.240711462450591</v>
      </c>
      <c r="N4" s="96">
        <v>41</v>
      </c>
      <c r="O4" s="91">
        <v>2600</v>
      </c>
      <c r="P4" s="115">
        <v>160013</v>
      </c>
      <c r="Q4" s="78">
        <f t="shared" si="3"/>
        <v>61.543461538461536</v>
      </c>
      <c r="R4" s="96">
        <v>56</v>
      </c>
      <c r="S4" s="98">
        <v>2648</v>
      </c>
      <c r="T4" s="83">
        <v>874153</v>
      </c>
      <c r="U4" s="78">
        <f t="shared" si="4"/>
        <v>330.11820241691845</v>
      </c>
      <c r="V4" s="96">
        <v>2</v>
      </c>
      <c r="W4" s="89">
        <v>2661</v>
      </c>
      <c r="X4" s="83">
        <v>666085</v>
      </c>
      <c r="Y4" s="75">
        <f t="shared" si="5"/>
        <v>250.31379180759114</v>
      </c>
      <c r="Z4" s="96">
        <v>2</v>
      </c>
      <c r="AA4" s="122">
        <f t="shared" si="6"/>
        <v>15430</v>
      </c>
      <c r="AB4" s="101">
        <f t="shared" si="7"/>
        <v>2294815</v>
      </c>
      <c r="AC4" s="97">
        <f t="shared" si="8"/>
        <v>148.7242384964355</v>
      </c>
      <c r="AD4" s="96">
        <v>3</v>
      </c>
      <c r="AE4" s="54"/>
      <c r="AF4" s="54">
        <v>2</v>
      </c>
    </row>
    <row r="5" spans="1:42" ht="15.75" customHeight="1" x14ac:dyDescent="0.2">
      <c r="A5" s="15" t="s">
        <v>2697</v>
      </c>
      <c r="B5" s="15" t="s">
        <v>676</v>
      </c>
      <c r="C5" s="72">
        <v>10333</v>
      </c>
      <c r="D5" s="18">
        <v>1101812</v>
      </c>
      <c r="E5" s="32">
        <f t="shared" si="0"/>
        <v>106.63040743249782</v>
      </c>
      <c r="F5" s="96">
        <v>9</v>
      </c>
      <c r="G5" s="71">
        <v>10957</v>
      </c>
      <c r="H5" s="19">
        <v>2130230</v>
      </c>
      <c r="I5" s="37">
        <f t="shared" si="1"/>
        <v>194.41726750022818</v>
      </c>
      <c r="J5" s="96">
        <v>1</v>
      </c>
      <c r="K5" s="71">
        <v>11583</v>
      </c>
      <c r="L5" s="20">
        <v>2033976</v>
      </c>
      <c r="M5" s="39">
        <f t="shared" si="2"/>
        <v>175.60010360010361</v>
      </c>
      <c r="N5" s="96">
        <v>1</v>
      </c>
      <c r="O5" s="42">
        <v>12629</v>
      </c>
      <c r="P5" s="113">
        <v>1894423</v>
      </c>
      <c r="Q5" s="44">
        <f t="shared" si="3"/>
        <v>150.00578034682081</v>
      </c>
      <c r="R5" s="96">
        <v>6</v>
      </c>
      <c r="S5" s="46">
        <f>11103+2122</f>
        <v>13225</v>
      </c>
      <c r="T5" s="17">
        <v>3100990</v>
      </c>
      <c r="U5" s="49">
        <f t="shared" si="4"/>
        <v>234.47939508506616</v>
      </c>
      <c r="V5" s="96">
        <v>3</v>
      </c>
      <c r="W5" s="50">
        <f>11793+2124</f>
        <v>13917</v>
      </c>
      <c r="X5" s="21">
        <v>3451786</v>
      </c>
      <c r="Y5" s="51">
        <f t="shared" si="5"/>
        <v>248.02658618955235</v>
      </c>
      <c r="Z5" s="96">
        <v>3</v>
      </c>
      <c r="AA5" s="120">
        <f t="shared" si="6"/>
        <v>72644</v>
      </c>
      <c r="AB5" s="121">
        <f t="shared" si="7"/>
        <v>13713217</v>
      </c>
      <c r="AC5" s="32">
        <f t="shared" si="8"/>
        <v>188.77287869610703</v>
      </c>
      <c r="AD5" s="96">
        <v>2</v>
      </c>
      <c r="AE5" s="54"/>
      <c r="AF5" s="54">
        <v>3</v>
      </c>
    </row>
    <row r="6" spans="1:42" ht="15.75" customHeight="1" x14ac:dyDescent="0.2">
      <c r="A6" s="15" t="s">
        <v>2697</v>
      </c>
      <c r="B6" s="15" t="s">
        <v>155</v>
      </c>
      <c r="C6" s="72">
        <v>3316</v>
      </c>
      <c r="D6" s="18">
        <v>169168</v>
      </c>
      <c r="E6" s="32">
        <f t="shared" si="0"/>
        <v>51.015681544028951</v>
      </c>
      <c r="F6" s="96">
        <v>71</v>
      </c>
      <c r="G6" s="71">
        <v>3354</v>
      </c>
      <c r="H6" s="19">
        <v>258902</v>
      </c>
      <c r="I6" s="37">
        <f t="shared" si="1"/>
        <v>77.192009540846755</v>
      </c>
      <c r="J6" s="96">
        <v>39</v>
      </c>
      <c r="K6" s="71">
        <v>3492</v>
      </c>
      <c r="L6" s="20">
        <v>157863</v>
      </c>
      <c r="M6" s="39">
        <f t="shared" si="2"/>
        <v>45.207044673539521</v>
      </c>
      <c r="N6" s="96">
        <v>81</v>
      </c>
      <c r="O6" s="42">
        <v>3643</v>
      </c>
      <c r="P6" s="113">
        <v>574455</v>
      </c>
      <c r="Q6" s="44">
        <f t="shared" si="3"/>
        <v>157.68734559429041</v>
      </c>
      <c r="R6" s="96">
        <v>5</v>
      </c>
      <c r="S6" s="46">
        <v>3693</v>
      </c>
      <c r="T6" s="17">
        <v>461313</v>
      </c>
      <c r="U6" s="49">
        <f t="shared" si="4"/>
        <v>124.91551584077985</v>
      </c>
      <c r="V6" s="96">
        <v>12</v>
      </c>
      <c r="W6" s="50">
        <v>3738</v>
      </c>
      <c r="X6" s="21">
        <v>853473</v>
      </c>
      <c r="Y6" s="51">
        <f t="shared" si="5"/>
        <v>228.32343499197432</v>
      </c>
      <c r="Z6" s="96">
        <v>4</v>
      </c>
      <c r="AA6" s="120">
        <f t="shared" si="6"/>
        <v>21236</v>
      </c>
      <c r="AB6" s="121">
        <f t="shared" si="7"/>
        <v>2475174</v>
      </c>
      <c r="AC6" s="32">
        <f t="shared" si="8"/>
        <v>116.55556601996609</v>
      </c>
      <c r="AD6" s="96">
        <v>8</v>
      </c>
      <c r="AE6" s="54"/>
      <c r="AF6" s="54">
        <v>4</v>
      </c>
    </row>
    <row r="7" spans="1:42" s="80" customFormat="1" ht="15.75" customHeight="1" x14ac:dyDescent="0.15">
      <c r="A7" s="15" t="s">
        <v>2697</v>
      </c>
      <c r="B7" s="15" t="s">
        <v>652</v>
      </c>
      <c r="C7" s="72">
        <v>810</v>
      </c>
      <c r="D7" s="18">
        <v>10861</v>
      </c>
      <c r="E7" s="32">
        <f t="shared" si="0"/>
        <v>13.408641975308642</v>
      </c>
      <c r="F7" s="96">
        <v>213</v>
      </c>
      <c r="G7" s="88">
        <v>2585</v>
      </c>
      <c r="H7" s="19">
        <v>5890</v>
      </c>
      <c r="I7" s="37">
        <f t="shared" si="1"/>
        <v>2.2785299806576402</v>
      </c>
      <c r="J7" s="85">
        <v>283</v>
      </c>
      <c r="K7" s="88">
        <v>2596</v>
      </c>
      <c r="L7" s="20">
        <v>5890</v>
      </c>
      <c r="M7" s="39">
        <f t="shared" si="2"/>
        <v>2.2688751926040061</v>
      </c>
      <c r="N7" s="85">
        <v>282</v>
      </c>
      <c r="O7" s="90">
        <v>2602</v>
      </c>
      <c r="P7" s="114">
        <v>6185</v>
      </c>
      <c r="Q7" s="44">
        <f t="shared" si="3"/>
        <v>2.3770176787086856</v>
      </c>
      <c r="R7" s="85">
        <v>286</v>
      </c>
      <c r="S7" s="94">
        <v>2632</v>
      </c>
      <c r="T7" s="17">
        <v>602111</v>
      </c>
      <c r="U7" s="49">
        <f t="shared" si="4"/>
        <v>228.76557750759878</v>
      </c>
      <c r="V7" s="96">
        <v>4</v>
      </c>
      <c r="W7" s="70">
        <v>2632</v>
      </c>
      <c r="X7" s="21">
        <v>580590</v>
      </c>
      <c r="Y7" s="51">
        <f t="shared" si="5"/>
        <v>220.588905775076</v>
      </c>
      <c r="Z7" s="96">
        <v>5</v>
      </c>
      <c r="AA7" s="120">
        <f t="shared" si="6"/>
        <v>13857</v>
      </c>
      <c r="AB7" s="121">
        <f t="shared" si="7"/>
        <v>1211527</v>
      </c>
      <c r="AC7" s="32">
        <f t="shared" si="8"/>
        <v>87.430684852421166</v>
      </c>
      <c r="AD7" s="96">
        <v>23</v>
      </c>
      <c r="AE7" s="54"/>
      <c r="AF7" s="54">
        <v>5</v>
      </c>
    </row>
    <row r="8" spans="1:42" ht="15.75" customHeight="1" x14ac:dyDescent="0.2">
      <c r="A8" s="15" t="s">
        <v>2718</v>
      </c>
      <c r="B8" s="15" t="s">
        <v>218</v>
      </c>
      <c r="C8" s="72">
        <v>11079</v>
      </c>
      <c r="D8" s="18">
        <v>60302</v>
      </c>
      <c r="E8" s="32">
        <f t="shared" si="0"/>
        <v>5.4429100099286938</v>
      </c>
      <c r="F8" s="85">
        <v>257</v>
      </c>
      <c r="G8" s="71">
        <v>11198</v>
      </c>
      <c r="H8" s="19">
        <v>49831</v>
      </c>
      <c r="I8" s="37">
        <f t="shared" si="1"/>
        <v>4.4499910698338985</v>
      </c>
      <c r="J8" s="85">
        <v>267</v>
      </c>
      <c r="K8" s="71">
        <v>11230</v>
      </c>
      <c r="L8" s="20">
        <v>31027</v>
      </c>
      <c r="M8" s="39">
        <f t="shared" si="2"/>
        <v>2.76286731967943</v>
      </c>
      <c r="N8" s="85">
        <v>279</v>
      </c>
      <c r="O8" s="42">
        <v>11405</v>
      </c>
      <c r="P8" s="113">
        <v>40143</v>
      </c>
      <c r="Q8" s="44">
        <f t="shared" si="3"/>
        <v>3.5197720298114863</v>
      </c>
      <c r="R8" s="85">
        <v>279</v>
      </c>
      <c r="S8" s="47">
        <v>11917</v>
      </c>
      <c r="T8" s="17">
        <v>52777</v>
      </c>
      <c r="U8" s="49">
        <f t="shared" si="4"/>
        <v>4.4287152806914492</v>
      </c>
      <c r="V8" s="85">
        <v>279</v>
      </c>
      <c r="W8" s="50">
        <v>12142</v>
      </c>
      <c r="X8" s="21">
        <v>2509400</v>
      </c>
      <c r="Y8" s="51">
        <f t="shared" si="5"/>
        <v>206.67105913358591</v>
      </c>
      <c r="Z8" s="96">
        <v>6</v>
      </c>
      <c r="AA8" s="120">
        <f t="shared" si="6"/>
        <v>68971</v>
      </c>
      <c r="AB8" s="121">
        <f t="shared" si="7"/>
        <v>2743480</v>
      </c>
      <c r="AC8" s="32">
        <f t="shared" si="8"/>
        <v>39.777297704832463</v>
      </c>
      <c r="AD8" s="96">
        <v>111</v>
      </c>
      <c r="AE8" s="54"/>
      <c r="AF8" s="54">
        <v>6</v>
      </c>
    </row>
    <row r="9" spans="1:42" ht="15.75" customHeight="1" x14ac:dyDescent="0.2">
      <c r="A9" s="15" t="s">
        <v>2755</v>
      </c>
      <c r="B9" s="15" t="s">
        <v>201</v>
      </c>
      <c r="C9" s="72">
        <v>3042</v>
      </c>
      <c r="D9" s="18">
        <v>228546</v>
      </c>
      <c r="E9" s="32">
        <f t="shared" si="0"/>
        <v>75.130177514792905</v>
      </c>
      <c r="F9" s="96">
        <v>33</v>
      </c>
      <c r="G9" s="71">
        <v>3094</v>
      </c>
      <c r="H9" s="19">
        <v>263681</v>
      </c>
      <c r="I9" s="37">
        <f t="shared" si="1"/>
        <v>85.223335488041371</v>
      </c>
      <c r="J9" s="96">
        <v>28</v>
      </c>
      <c r="K9" s="71">
        <v>3104</v>
      </c>
      <c r="L9" s="20">
        <v>388341</v>
      </c>
      <c r="M9" s="39">
        <f t="shared" si="2"/>
        <v>125.10985824742268</v>
      </c>
      <c r="N9" s="96">
        <v>7</v>
      </c>
      <c r="O9" s="42">
        <v>3208</v>
      </c>
      <c r="P9" s="113">
        <v>408933</v>
      </c>
      <c r="Q9" s="44">
        <f t="shared" si="3"/>
        <v>127.47288029925187</v>
      </c>
      <c r="R9" s="96">
        <v>9</v>
      </c>
      <c r="S9" s="46">
        <v>3464</v>
      </c>
      <c r="T9" s="17">
        <v>540929</v>
      </c>
      <c r="U9" s="49">
        <f t="shared" si="4"/>
        <v>156.15733256351038</v>
      </c>
      <c r="V9" s="96">
        <v>6</v>
      </c>
      <c r="W9" s="50">
        <v>3543</v>
      </c>
      <c r="X9" s="21">
        <v>631617</v>
      </c>
      <c r="Y9" s="51">
        <f t="shared" si="5"/>
        <v>178.27180355630821</v>
      </c>
      <c r="Z9" s="96">
        <v>7</v>
      </c>
      <c r="AA9" s="120">
        <f t="shared" si="6"/>
        <v>19455</v>
      </c>
      <c r="AB9" s="121">
        <f t="shared" si="7"/>
        <v>2462047</v>
      </c>
      <c r="AC9" s="32">
        <f t="shared" si="8"/>
        <v>126.5508609611925</v>
      </c>
      <c r="AD9" s="96">
        <v>6</v>
      </c>
      <c r="AE9" s="54"/>
      <c r="AF9" s="54">
        <v>7</v>
      </c>
    </row>
    <row r="10" spans="1:42" ht="15.75" customHeight="1" x14ac:dyDescent="0.2">
      <c r="A10" s="15" t="s">
        <v>2697</v>
      </c>
      <c r="B10" s="15" t="s">
        <v>850</v>
      </c>
      <c r="C10" s="72">
        <v>2637</v>
      </c>
      <c r="D10" s="18">
        <v>0</v>
      </c>
      <c r="E10" s="32">
        <f t="shared" si="0"/>
        <v>0</v>
      </c>
      <c r="F10" s="85">
        <v>309</v>
      </c>
      <c r="G10" s="71">
        <v>2637</v>
      </c>
      <c r="H10" s="19">
        <v>0</v>
      </c>
      <c r="I10" s="37">
        <v>0</v>
      </c>
      <c r="J10" s="85">
        <v>307</v>
      </c>
      <c r="K10" s="71">
        <v>2637</v>
      </c>
      <c r="L10" s="20">
        <v>0</v>
      </c>
      <c r="M10" s="39">
        <f t="shared" si="2"/>
        <v>0</v>
      </c>
      <c r="N10" s="85">
        <v>308</v>
      </c>
      <c r="O10" s="42">
        <v>2726</v>
      </c>
      <c r="P10" s="113">
        <v>688883</v>
      </c>
      <c r="Q10" s="44">
        <f t="shared" si="3"/>
        <v>252.7083639031548</v>
      </c>
      <c r="R10" s="96">
        <v>2</v>
      </c>
      <c r="S10" s="46">
        <v>2950</v>
      </c>
      <c r="T10" s="17">
        <v>371158</v>
      </c>
      <c r="U10" s="49">
        <f t="shared" si="4"/>
        <v>125.81627118644067</v>
      </c>
      <c r="V10" s="96">
        <v>11</v>
      </c>
      <c r="W10" s="50">
        <v>3135</v>
      </c>
      <c r="X10" s="21">
        <v>514457</v>
      </c>
      <c r="Y10" s="51">
        <f t="shared" si="5"/>
        <v>164.1011164274322</v>
      </c>
      <c r="Z10" s="96">
        <v>8</v>
      </c>
      <c r="AA10" s="120">
        <f t="shared" si="6"/>
        <v>16722</v>
      </c>
      <c r="AB10" s="121">
        <f t="shared" si="7"/>
        <v>1574498</v>
      </c>
      <c r="AC10" s="32">
        <f t="shared" si="8"/>
        <v>94.157277837579244</v>
      </c>
      <c r="AD10" s="96">
        <v>17</v>
      </c>
      <c r="AE10" s="54"/>
      <c r="AF10" s="54">
        <v>8</v>
      </c>
    </row>
    <row r="11" spans="1:42" s="25" customFormat="1" ht="15.75" customHeight="1" x14ac:dyDescent="0.15">
      <c r="A11" s="15" t="s">
        <v>2703</v>
      </c>
      <c r="B11" s="15" t="s">
        <v>2702</v>
      </c>
      <c r="C11" s="72">
        <v>3997</v>
      </c>
      <c r="D11" s="18">
        <v>479120</v>
      </c>
      <c r="E11" s="32">
        <f t="shared" si="0"/>
        <v>119.86990242682012</v>
      </c>
      <c r="F11" s="96">
        <v>6</v>
      </c>
      <c r="G11" s="88">
        <v>4517</v>
      </c>
      <c r="H11" s="19">
        <v>392372</v>
      </c>
      <c r="I11" s="37">
        <f t="shared" ref="I11:I42" si="9">H11/G11</f>
        <v>86.865618773522243</v>
      </c>
      <c r="J11" s="96">
        <v>26</v>
      </c>
      <c r="K11" s="88">
        <v>4983</v>
      </c>
      <c r="L11" s="20">
        <v>480024</v>
      </c>
      <c r="M11" s="39">
        <f t="shared" si="2"/>
        <v>96.332329921733901</v>
      </c>
      <c r="N11" s="96">
        <v>16</v>
      </c>
      <c r="O11" s="90">
        <v>5368</v>
      </c>
      <c r="P11" s="114">
        <v>455801</v>
      </c>
      <c r="Q11" s="44">
        <f t="shared" si="3"/>
        <v>84.91076751117734</v>
      </c>
      <c r="R11" s="96">
        <v>30</v>
      </c>
      <c r="S11" s="94">
        <v>5615</v>
      </c>
      <c r="T11" s="17">
        <v>355986</v>
      </c>
      <c r="U11" s="49">
        <f t="shared" si="4"/>
        <v>63.39910952804987</v>
      </c>
      <c r="V11" s="96">
        <v>62</v>
      </c>
      <c r="W11" s="70">
        <v>5856</v>
      </c>
      <c r="X11" s="21">
        <v>959762</v>
      </c>
      <c r="Y11" s="51">
        <f t="shared" si="5"/>
        <v>163.89378415300547</v>
      </c>
      <c r="Z11" s="96">
        <v>9</v>
      </c>
      <c r="AA11" s="121">
        <f t="shared" si="6"/>
        <v>30336</v>
      </c>
      <c r="AB11" s="121">
        <f t="shared" si="7"/>
        <v>3123065</v>
      </c>
      <c r="AC11" s="32">
        <f t="shared" si="8"/>
        <v>102.94913633966245</v>
      </c>
      <c r="AD11" s="96">
        <v>15</v>
      </c>
      <c r="AE11" s="54"/>
      <c r="AF11" s="54">
        <v>9</v>
      </c>
    </row>
    <row r="12" spans="1:42" ht="15.75" customHeight="1" x14ac:dyDescent="0.2">
      <c r="A12" s="15" t="s">
        <v>2697</v>
      </c>
      <c r="B12" s="15" t="s">
        <v>2696</v>
      </c>
      <c r="C12" s="72">
        <v>1818</v>
      </c>
      <c r="D12" s="18">
        <v>132453</v>
      </c>
      <c r="E12" s="32">
        <f t="shared" si="0"/>
        <v>72.856435643564353</v>
      </c>
      <c r="F12" s="96">
        <v>38</v>
      </c>
      <c r="G12" s="71">
        <v>1859</v>
      </c>
      <c r="H12" s="19">
        <v>107676</v>
      </c>
      <c r="I12" s="37">
        <f t="shared" si="9"/>
        <v>57.921463152232384</v>
      </c>
      <c r="J12" s="96">
        <v>63</v>
      </c>
      <c r="K12" s="71">
        <v>1887</v>
      </c>
      <c r="L12" s="20">
        <v>115059</v>
      </c>
      <c r="M12" s="39">
        <f t="shared" si="2"/>
        <v>60.974562798092208</v>
      </c>
      <c r="N12" s="96">
        <v>55</v>
      </c>
      <c r="O12" s="42">
        <v>1985</v>
      </c>
      <c r="P12" s="113">
        <v>314374</v>
      </c>
      <c r="Q12" s="44">
        <f t="shared" si="3"/>
        <v>158.37481108312343</v>
      </c>
      <c r="R12" s="96">
        <v>4</v>
      </c>
      <c r="S12" s="46">
        <v>2087</v>
      </c>
      <c r="T12" s="17">
        <v>296383</v>
      </c>
      <c r="U12" s="49">
        <f t="shared" si="4"/>
        <v>142.01389554384284</v>
      </c>
      <c r="V12" s="96">
        <v>9</v>
      </c>
      <c r="W12" s="50">
        <v>2138</v>
      </c>
      <c r="X12" s="21">
        <v>311143</v>
      </c>
      <c r="Y12" s="51">
        <f t="shared" si="5"/>
        <v>145.52993451824133</v>
      </c>
      <c r="Z12" s="96">
        <v>10</v>
      </c>
      <c r="AA12" s="120">
        <f t="shared" si="6"/>
        <v>11774</v>
      </c>
      <c r="AB12" s="121">
        <f t="shared" si="7"/>
        <v>1277088</v>
      </c>
      <c r="AC12" s="32">
        <f t="shared" si="8"/>
        <v>108.46679123492441</v>
      </c>
      <c r="AD12" s="96">
        <v>13</v>
      </c>
      <c r="AE12" s="54"/>
      <c r="AF12" s="54">
        <v>10</v>
      </c>
    </row>
    <row r="13" spans="1:42" ht="15.75" customHeight="1" x14ac:dyDescent="0.2">
      <c r="A13" s="15" t="s">
        <v>2732</v>
      </c>
      <c r="B13" s="15" t="s">
        <v>231</v>
      </c>
      <c r="C13" s="72">
        <v>1277</v>
      </c>
      <c r="D13" s="18">
        <v>122568</v>
      </c>
      <c r="E13" s="32">
        <f t="shared" si="0"/>
        <v>95.981205951448715</v>
      </c>
      <c r="F13" s="96">
        <v>16</v>
      </c>
      <c r="G13" s="71">
        <v>1271</v>
      </c>
      <c r="H13" s="19">
        <v>193735</v>
      </c>
      <c r="I13" s="37">
        <f t="shared" si="9"/>
        <v>152.42722265932338</v>
      </c>
      <c r="J13" s="96">
        <v>3</v>
      </c>
      <c r="K13" s="71">
        <v>1272</v>
      </c>
      <c r="L13" s="20">
        <v>197324</v>
      </c>
      <c r="M13" s="39">
        <f t="shared" si="2"/>
        <v>155.12893081761007</v>
      </c>
      <c r="N13" s="96">
        <v>4</v>
      </c>
      <c r="O13" s="42">
        <v>1267</v>
      </c>
      <c r="P13" s="113">
        <v>187730</v>
      </c>
      <c r="Q13" s="44">
        <f t="shared" si="3"/>
        <v>148.16890292028413</v>
      </c>
      <c r="R13" s="96">
        <v>7</v>
      </c>
      <c r="S13" s="46">
        <v>1254</v>
      </c>
      <c r="T13" s="17">
        <v>183613</v>
      </c>
      <c r="U13" s="49">
        <f t="shared" si="4"/>
        <v>146.42185007974481</v>
      </c>
      <c r="V13" s="96">
        <v>8</v>
      </c>
      <c r="W13" s="50">
        <v>1240</v>
      </c>
      <c r="X13" s="21">
        <v>179588</v>
      </c>
      <c r="Y13" s="51">
        <f t="shared" si="5"/>
        <v>144.82903225806453</v>
      </c>
      <c r="Z13" s="96">
        <v>11</v>
      </c>
      <c r="AA13" s="120">
        <f t="shared" si="6"/>
        <v>7581</v>
      </c>
      <c r="AB13" s="121">
        <f t="shared" si="7"/>
        <v>1064558</v>
      </c>
      <c r="AC13" s="32">
        <f t="shared" si="8"/>
        <v>140.42448225827727</v>
      </c>
      <c r="AD13" s="96">
        <v>4</v>
      </c>
      <c r="AE13" s="54"/>
      <c r="AF13" s="54">
        <v>11</v>
      </c>
    </row>
    <row r="14" spans="1:42" ht="15.75" customHeight="1" x14ac:dyDescent="0.2">
      <c r="A14" s="15" t="s">
        <v>2692</v>
      </c>
      <c r="B14" s="15" t="s">
        <v>839</v>
      </c>
      <c r="C14" s="72">
        <v>48150</v>
      </c>
      <c r="D14" s="18">
        <v>2909472</v>
      </c>
      <c r="E14" s="32">
        <f t="shared" si="0"/>
        <v>60.42517133956386</v>
      </c>
      <c r="F14" s="96">
        <v>56</v>
      </c>
      <c r="G14" s="71">
        <v>49170</v>
      </c>
      <c r="H14" s="19">
        <v>3299564</v>
      </c>
      <c r="I14" s="37">
        <f t="shared" si="9"/>
        <v>67.105226764287167</v>
      </c>
      <c r="J14" s="96">
        <v>49</v>
      </c>
      <c r="K14" s="71">
        <v>49329</v>
      </c>
      <c r="L14" s="20">
        <v>3239329</v>
      </c>
      <c r="M14" s="39">
        <f t="shared" si="2"/>
        <v>65.667842445620224</v>
      </c>
      <c r="N14" s="96">
        <v>44</v>
      </c>
      <c r="O14" s="42">
        <v>50050</v>
      </c>
      <c r="P14" s="113">
        <v>3404356</v>
      </c>
      <c r="Q14" s="44">
        <f t="shared" si="3"/>
        <v>68.019100899100906</v>
      </c>
      <c r="R14" s="96">
        <v>41</v>
      </c>
      <c r="S14" s="47">
        <v>54091</v>
      </c>
      <c r="T14" s="17">
        <v>4176769</v>
      </c>
      <c r="U14" s="49">
        <f t="shared" si="4"/>
        <v>77.217448374036351</v>
      </c>
      <c r="V14" s="96">
        <v>37</v>
      </c>
      <c r="W14" s="50">
        <v>55395</v>
      </c>
      <c r="X14" s="21">
        <v>7747631</v>
      </c>
      <c r="Y14" s="51">
        <f t="shared" si="5"/>
        <v>139.86155790233775</v>
      </c>
      <c r="Z14" s="96">
        <v>12</v>
      </c>
      <c r="AA14" s="120">
        <f t="shared" si="6"/>
        <v>306185</v>
      </c>
      <c r="AB14" s="121">
        <f t="shared" si="7"/>
        <v>24777121</v>
      </c>
      <c r="AC14" s="32">
        <f t="shared" si="8"/>
        <v>80.922060192367354</v>
      </c>
      <c r="AD14" s="96">
        <v>28</v>
      </c>
      <c r="AE14" s="54"/>
      <c r="AF14" s="54">
        <v>12</v>
      </c>
    </row>
    <row r="15" spans="1:42" ht="15.75" customHeight="1" x14ac:dyDescent="0.2">
      <c r="A15" s="15" t="s">
        <v>2703</v>
      </c>
      <c r="B15" s="15" t="s">
        <v>533</v>
      </c>
      <c r="C15" s="72">
        <v>8397</v>
      </c>
      <c r="D15" s="18">
        <v>815691</v>
      </c>
      <c r="E15" s="32">
        <f t="shared" si="0"/>
        <v>97.140764558770996</v>
      </c>
      <c r="F15" s="96">
        <v>13</v>
      </c>
      <c r="G15" s="71">
        <v>8839</v>
      </c>
      <c r="H15" s="19">
        <v>698032</v>
      </c>
      <c r="I15" s="37">
        <f t="shared" si="9"/>
        <v>78.97182939246521</v>
      </c>
      <c r="J15" s="96">
        <v>38</v>
      </c>
      <c r="K15" s="71">
        <v>9776</v>
      </c>
      <c r="L15" s="20">
        <v>808166</v>
      </c>
      <c r="M15" s="39">
        <f t="shared" si="2"/>
        <v>82.66837152209493</v>
      </c>
      <c r="N15" s="96">
        <v>24</v>
      </c>
      <c r="O15" s="42">
        <v>10211</v>
      </c>
      <c r="P15" s="113">
        <v>1288650</v>
      </c>
      <c r="Q15" s="44">
        <f t="shared" si="3"/>
        <v>126.20213495250221</v>
      </c>
      <c r="R15" s="96">
        <v>10</v>
      </c>
      <c r="S15" s="46">
        <v>10662</v>
      </c>
      <c r="T15" s="17">
        <v>1646579</v>
      </c>
      <c r="U15" s="49">
        <f t="shared" si="4"/>
        <v>154.43434627649597</v>
      </c>
      <c r="V15" s="96">
        <v>7</v>
      </c>
      <c r="W15" s="50">
        <v>11136</v>
      </c>
      <c r="X15" s="21">
        <v>1500727</v>
      </c>
      <c r="Y15" s="51">
        <f t="shared" si="5"/>
        <v>134.76355962643677</v>
      </c>
      <c r="Z15" s="96">
        <v>13</v>
      </c>
      <c r="AA15" s="120">
        <f t="shared" si="6"/>
        <v>59021</v>
      </c>
      <c r="AB15" s="121">
        <f t="shared" si="7"/>
        <v>6757845</v>
      </c>
      <c r="AC15" s="32">
        <f t="shared" si="8"/>
        <v>114.49899188424459</v>
      </c>
      <c r="AD15" s="96">
        <v>9</v>
      </c>
      <c r="AE15" s="54"/>
      <c r="AF15" s="54">
        <v>13</v>
      </c>
    </row>
    <row r="16" spans="1:42" ht="15.75" customHeight="1" x14ac:dyDescent="0.2">
      <c r="A16" s="15" t="s">
        <v>24</v>
      </c>
      <c r="B16" s="15" t="s">
        <v>109</v>
      </c>
      <c r="C16" s="72">
        <v>3876</v>
      </c>
      <c r="D16" s="18">
        <v>330842</v>
      </c>
      <c r="E16" s="32">
        <f t="shared" si="0"/>
        <v>85.356553147574814</v>
      </c>
      <c r="F16" s="96">
        <v>22</v>
      </c>
      <c r="G16" s="71">
        <v>3874</v>
      </c>
      <c r="H16" s="19">
        <v>308693</v>
      </c>
      <c r="I16" s="37">
        <f t="shared" si="9"/>
        <v>79.683273102736194</v>
      </c>
      <c r="J16" s="96">
        <v>36</v>
      </c>
      <c r="K16" s="71">
        <v>3877</v>
      </c>
      <c r="L16" s="20">
        <v>659794</v>
      </c>
      <c r="M16" s="39">
        <f t="shared" si="2"/>
        <v>170.18158369873615</v>
      </c>
      <c r="N16" s="96">
        <v>2</v>
      </c>
      <c r="O16" s="42">
        <v>3960</v>
      </c>
      <c r="P16" s="113">
        <v>666267</v>
      </c>
      <c r="Q16" s="44">
        <f t="shared" si="3"/>
        <v>168.24924242424242</v>
      </c>
      <c r="R16" s="96">
        <v>3</v>
      </c>
      <c r="S16" s="46">
        <v>3973</v>
      </c>
      <c r="T16" s="17">
        <v>739222</v>
      </c>
      <c r="U16" s="49">
        <f t="shared" si="4"/>
        <v>186.06141454820036</v>
      </c>
      <c r="V16" s="96">
        <v>5</v>
      </c>
      <c r="W16" s="50">
        <v>4109</v>
      </c>
      <c r="X16" s="21">
        <v>545168</v>
      </c>
      <c r="Y16" s="51">
        <f t="shared" si="5"/>
        <v>132.67656364078852</v>
      </c>
      <c r="Z16" s="96">
        <v>14</v>
      </c>
      <c r="AA16" s="120">
        <f t="shared" si="6"/>
        <v>23669</v>
      </c>
      <c r="AB16" s="121">
        <f t="shared" si="7"/>
        <v>3249986</v>
      </c>
      <c r="AC16" s="32">
        <f t="shared" si="8"/>
        <v>137.30981452532848</v>
      </c>
      <c r="AD16" s="96">
        <v>5</v>
      </c>
      <c r="AE16" s="54"/>
      <c r="AF16" s="54">
        <v>14</v>
      </c>
    </row>
    <row r="17" spans="1:32" ht="15.75" customHeight="1" x14ac:dyDescent="0.2">
      <c r="A17" s="15" t="s">
        <v>2695</v>
      </c>
      <c r="B17" s="15" t="s">
        <v>604</v>
      </c>
      <c r="C17" s="72">
        <v>3338</v>
      </c>
      <c r="D17" s="18">
        <v>369826</v>
      </c>
      <c r="E17" s="32">
        <f t="shared" si="0"/>
        <v>110.79269023367286</v>
      </c>
      <c r="F17" s="96">
        <v>8</v>
      </c>
      <c r="G17" s="71">
        <v>3393</v>
      </c>
      <c r="H17" s="19">
        <v>353431</v>
      </c>
      <c r="I17" s="37">
        <f t="shared" si="9"/>
        <v>104.16475095785441</v>
      </c>
      <c r="J17" s="96">
        <v>14</v>
      </c>
      <c r="K17" s="71">
        <v>3428</v>
      </c>
      <c r="L17" s="20">
        <v>324374</v>
      </c>
      <c r="M17" s="39">
        <f t="shared" si="2"/>
        <v>94.624854142357066</v>
      </c>
      <c r="N17" s="96">
        <v>17</v>
      </c>
      <c r="O17" s="42">
        <v>3432</v>
      </c>
      <c r="P17" s="113">
        <v>391242</v>
      </c>
      <c r="Q17" s="44">
        <f t="shared" si="3"/>
        <v>113.99825174825175</v>
      </c>
      <c r="R17" s="96">
        <v>14</v>
      </c>
      <c r="S17" s="46">
        <v>3445</v>
      </c>
      <c r="T17" s="17">
        <v>462130</v>
      </c>
      <c r="U17" s="49">
        <f t="shared" si="4"/>
        <v>134.14513788098694</v>
      </c>
      <c r="V17" s="96">
        <v>10</v>
      </c>
      <c r="W17" s="50">
        <v>3519</v>
      </c>
      <c r="X17" s="21">
        <v>435886</v>
      </c>
      <c r="Y17" s="51">
        <f t="shared" si="5"/>
        <v>123.86643932935493</v>
      </c>
      <c r="Z17" s="96">
        <v>15</v>
      </c>
      <c r="AA17" s="120">
        <f t="shared" si="6"/>
        <v>20555</v>
      </c>
      <c r="AB17" s="121">
        <f t="shared" si="7"/>
        <v>2336889</v>
      </c>
      <c r="AC17" s="32">
        <f t="shared" si="8"/>
        <v>113.68956458282656</v>
      </c>
      <c r="AD17" s="96">
        <v>10</v>
      </c>
      <c r="AE17" s="54"/>
      <c r="AF17" s="54">
        <v>15</v>
      </c>
    </row>
    <row r="18" spans="1:32" s="25" customFormat="1" ht="15.75" customHeight="1" x14ac:dyDescent="0.15">
      <c r="A18" s="15" t="s">
        <v>57</v>
      </c>
      <c r="B18" s="15" t="s">
        <v>319</v>
      </c>
      <c r="C18" s="72">
        <v>2640</v>
      </c>
      <c r="D18" s="18">
        <v>16244</v>
      </c>
      <c r="E18" s="32">
        <f t="shared" si="0"/>
        <v>6.1530303030303033</v>
      </c>
      <c r="F18" s="85">
        <v>255</v>
      </c>
      <c r="G18" s="88">
        <v>2684</v>
      </c>
      <c r="H18" s="19">
        <v>353561</v>
      </c>
      <c r="I18" s="37">
        <f t="shared" si="9"/>
        <v>131.72913561847989</v>
      </c>
      <c r="J18" s="96">
        <v>7</v>
      </c>
      <c r="K18" s="88">
        <v>2744</v>
      </c>
      <c r="L18" s="20">
        <v>297848</v>
      </c>
      <c r="M18" s="39">
        <f t="shared" si="2"/>
        <v>108.54518950437318</v>
      </c>
      <c r="N18" s="96">
        <v>11</v>
      </c>
      <c r="O18" s="90">
        <v>2820</v>
      </c>
      <c r="P18" s="114">
        <v>352506</v>
      </c>
      <c r="Q18" s="44">
        <f t="shared" si="3"/>
        <v>125.00212765957447</v>
      </c>
      <c r="R18" s="96">
        <v>11</v>
      </c>
      <c r="S18" s="92">
        <v>2847</v>
      </c>
      <c r="T18" s="17">
        <v>345353</v>
      </c>
      <c r="U18" s="49">
        <f t="shared" si="4"/>
        <v>121.30417983842641</v>
      </c>
      <c r="V18" s="96">
        <v>13</v>
      </c>
      <c r="W18" s="70">
        <v>2794</v>
      </c>
      <c r="X18" s="21">
        <v>331096</v>
      </c>
      <c r="Y18" s="51">
        <f t="shared" si="5"/>
        <v>118.50250536864711</v>
      </c>
      <c r="Z18" s="96">
        <v>16</v>
      </c>
      <c r="AA18" s="121">
        <f t="shared" si="6"/>
        <v>16529</v>
      </c>
      <c r="AB18" s="121">
        <f t="shared" si="7"/>
        <v>1696608</v>
      </c>
      <c r="AC18" s="32">
        <f t="shared" si="8"/>
        <v>102.64432210055055</v>
      </c>
      <c r="AD18" s="96">
        <v>16</v>
      </c>
      <c r="AE18" s="54"/>
      <c r="AF18" s="54">
        <v>16</v>
      </c>
    </row>
    <row r="19" spans="1:32" ht="15.75" customHeight="1" x14ac:dyDescent="0.2">
      <c r="A19" s="15" t="s">
        <v>28</v>
      </c>
      <c r="B19" s="15" t="s">
        <v>219</v>
      </c>
      <c r="C19" s="72">
        <v>7535</v>
      </c>
      <c r="D19" s="18">
        <v>686101</v>
      </c>
      <c r="E19" s="32">
        <f t="shared" si="0"/>
        <v>91.055209024552084</v>
      </c>
      <c r="F19" s="96">
        <v>18</v>
      </c>
      <c r="G19" s="71">
        <v>7569</v>
      </c>
      <c r="H19" s="19">
        <v>642152</v>
      </c>
      <c r="I19" s="37">
        <f t="shared" si="9"/>
        <v>84.839741049015728</v>
      </c>
      <c r="J19" s="96">
        <v>29</v>
      </c>
      <c r="K19" s="71">
        <v>7616</v>
      </c>
      <c r="L19" s="20">
        <v>640899</v>
      </c>
      <c r="M19" s="39">
        <f t="shared" si="2"/>
        <v>84.15165441176471</v>
      </c>
      <c r="N19" s="96">
        <v>23</v>
      </c>
      <c r="O19" s="42">
        <v>7769</v>
      </c>
      <c r="P19" s="113">
        <v>694497</v>
      </c>
      <c r="Q19" s="44">
        <f t="shared" si="3"/>
        <v>89.393358218560948</v>
      </c>
      <c r="R19" s="96">
        <v>23</v>
      </c>
      <c r="S19" s="46">
        <v>7816</v>
      </c>
      <c r="T19" s="17">
        <v>755885</v>
      </c>
      <c r="U19" s="49">
        <f t="shared" si="4"/>
        <v>96.709953940634591</v>
      </c>
      <c r="V19" s="96">
        <v>21</v>
      </c>
      <c r="W19" s="50">
        <v>7934</v>
      </c>
      <c r="X19" s="21">
        <v>920374</v>
      </c>
      <c r="Y19" s="51">
        <f t="shared" si="5"/>
        <v>116.00378119485758</v>
      </c>
      <c r="Z19" s="96">
        <v>17</v>
      </c>
      <c r="AA19" s="120">
        <f t="shared" si="6"/>
        <v>46239</v>
      </c>
      <c r="AB19" s="121">
        <f t="shared" si="7"/>
        <v>4339908</v>
      </c>
      <c r="AC19" s="32">
        <f t="shared" si="8"/>
        <v>93.858171673262831</v>
      </c>
      <c r="AD19" s="96">
        <v>18</v>
      </c>
      <c r="AE19" s="54"/>
      <c r="AF19" s="54">
        <v>17</v>
      </c>
    </row>
    <row r="20" spans="1:32" ht="15.75" customHeight="1" x14ac:dyDescent="0.2">
      <c r="A20" s="15" t="s">
        <v>57</v>
      </c>
      <c r="B20" s="15" t="s">
        <v>486</v>
      </c>
      <c r="C20" s="72">
        <v>52350</v>
      </c>
      <c r="D20" s="18">
        <v>6802009</v>
      </c>
      <c r="E20" s="32">
        <f t="shared" si="0"/>
        <v>129.93331423113659</v>
      </c>
      <c r="F20" s="96">
        <v>2</v>
      </c>
      <c r="G20" s="71">
        <v>54000</v>
      </c>
      <c r="H20" s="19">
        <v>7236725</v>
      </c>
      <c r="I20" s="37">
        <f t="shared" si="9"/>
        <v>134.01342592592593</v>
      </c>
      <c r="J20" s="96">
        <v>6</v>
      </c>
      <c r="K20" s="71">
        <v>55278</v>
      </c>
      <c r="L20" s="20">
        <v>7004019</v>
      </c>
      <c r="M20" s="39">
        <f t="shared" si="2"/>
        <v>126.70536198849452</v>
      </c>
      <c r="N20" s="96">
        <v>5</v>
      </c>
      <c r="O20" s="42">
        <v>56754</v>
      </c>
      <c r="P20" s="113">
        <v>7422630</v>
      </c>
      <c r="Q20" s="44">
        <f t="shared" si="3"/>
        <v>130.78602389258907</v>
      </c>
      <c r="R20" s="96">
        <v>8</v>
      </c>
      <c r="S20" s="47">
        <v>58420</v>
      </c>
      <c r="T20" s="17">
        <v>6603191</v>
      </c>
      <c r="U20" s="49">
        <f t="shared" si="4"/>
        <v>113.02963026360835</v>
      </c>
      <c r="V20" s="96">
        <v>15</v>
      </c>
      <c r="W20" s="50">
        <v>58491</v>
      </c>
      <c r="X20" s="21">
        <v>6726439</v>
      </c>
      <c r="Y20" s="51">
        <f t="shared" si="5"/>
        <v>114.99955548716896</v>
      </c>
      <c r="Z20" s="96">
        <v>18</v>
      </c>
      <c r="AA20" s="120">
        <f t="shared" si="6"/>
        <v>335293</v>
      </c>
      <c r="AB20" s="121">
        <f t="shared" si="7"/>
        <v>41795013</v>
      </c>
      <c r="AC20" s="32">
        <f t="shared" si="8"/>
        <v>124.65220866525695</v>
      </c>
      <c r="AD20" s="96">
        <v>7</v>
      </c>
      <c r="AE20" s="54"/>
      <c r="AF20" s="54">
        <v>18</v>
      </c>
    </row>
    <row r="21" spans="1:32" ht="15.75" customHeight="1" x14ac:dyDescent="0.2">
      <c r="A21" s="15" t="s">
        <v>42</v>
      </c>
      <c r="B21" s="15" t="s">
        <v>313</v>
      </c>
      <c r="C21" s="72">
        <v>7824</v>
      </c>
      <c r="D21" s="18">
        <v>462709</v>
      </c>
      <c r="E21" s="32">
        <f t="shared" si="0"/>
        <v>59.139698364008183</v>
      </c>
      <c r="F21" s="96">
        <v>57</v>
      </c>
      <c r="G21" s="71">
        <v>7829</v>
      </c>
      <c r="H21" s="19">
        <v>463784</v>
      </c>
      <c r="I21" s="37">
        <f t="shared" si="9"/>
        <v>59.239238727806871</v>
      </c>
      <c r="J21" s="96">
        <v>61</v>
      </c>
      <c r="K21" s="71">
        <v>8233</v>
      </c>
      <c r="L21" s="20">
        <v>498965</v>
      </c>
      <c r="M21" s="39">
        <f t="shared" si="2"/>
        <v>60.605490100813796</v>
      </c>
      <c r="N21" s="96">
        <v>56</v>
      </c>
      <c r="O21" s="42">
        <v>8478</v>
      </c>
      <c r="P21" s="113">
        <v>446243</v>
      </c>
      <c r="Q21" s="44">
        <f t="shared" si="3"/>
        <v>52.635409294644965</v>
      </c>
      <c r="R21" s="96">
        <v>70</v>
      </c>
      <c r="S21" s="46">
        <v>8543</v>
      </c>
      <c r="T21" s="17">
        <v>655699</v>
      </c>
      <c r="U21" s="49">
        <f t="shared" si="4"/>
        <v>76.752780053845257</v>
      </c>
      <c r="V21" s="96">
        <v>39</v>
      </c>
      <c r="W21" s="50">
        <v>8790</v>
      </c>
      <c r="X21" s="21">
        <v>955153</v>
      </c>
      <c r="Y21" s="51">
        <f t="shared" si="5"/>
        <v>108.66359499431172</v>
      </c>
      <c r="Z21" s="96">
        <v>19</v>
      </c>
      <c r="AA21" s="120">
        <f t="shared" si="6"/>
        <v>49697</v>
      </c>
      <c r="AB21" s="121">
        <f t="shared" si="7"/>
        <v>3482553</v>
      </c>
      <c r="AC21" s="32">
        <f t="shared" si="8"/>
        <v>70.075718856268992</v>
      </c>
      <c r="AD21" s="96">
        <v>40</v>
      </c>
      <c r="AE21" s="54"/>
      <c r="AF21" s="54">
        <v>19</v>
      </c>
    </row>
    <row r="22" spans="1:32" ht="15.75" customHeight="1" x14ac:dyDescent="0.2">
      <c r="A22" s="15" t="s">
        <v>2703</v>
      </c>
      <c r="B22" s="15" t="s">
        <v>651</v>
      </c>
      <c r="C22" s="72">
        <v>3655</v>
      </c>
      <c r="D22" s="18">
        <v>181061</v>
      </c>
      <c r="E22" s="32">
        <f t="shared" si="0"/>
        <v>49.537893296853625</v>
      </c>
      <c r="F22" s="96">
        <v>76</v>
      </c>
      <c r="G22" s="71">
        <v>3681</v>
      </c>
      <c r="H22" s="19">
        <v>444760</v>
      </c>
      <c r="I22" s="37">
        <f t="shared" si="9"/>
        <v>120.82586253735398</v>
      </c>
      <c r="J22" s="96">
        <v>10</v>
      </c>
      <c r="K22" s="71">
        <v>3738</v>
      </c>
      <c r="L22" s="20">
        <v>342848</v>
      </c>
      <c r="M22" s="39">
        <f t="shared" si="2"/>
        <v>91.719636169074377</v>
      </c>
      <c r="N22" s="96">
        <v>18</v>
      </c>
      <c r="O22" s="42">
        <v>3785</v>
      </c>
      <c r="P22" s="113">
        <v>362691</v>
      </c>
      <c r="Q22" s="44">
        <f t="shared" si="3"/>
        <v>95.823249669749003</v>
      </c>
      <c r="R22" s="96">
        <v>19</v>
      </c>
      <c r="S22" s="46">
        <f>3478+337</f>
        <v>3815</v>
      </c>
      <c r="T22" s="17">
        <v>359022</v>
      </c>
      <c r="U22" s="49">
        <f t="shared" si="4"/>
        <v>94.107994757536048</v>
      </c>
      <c r="V22" s="96">
        <v>24</v>
      </c>
      <c r="W22" s="50">
        <f>3571+332</f>
        <v>3903</v>
      </c>
      <c r="X22" s="21">
        <v>409193</v>
      </c>
      <c r="Y22" s="51">
        <f t="shared" si="5"/>
        <v>104.84063540866001</v>
      </c>
      <c r="Z22" s="96">
        <v>20</v>
      </c>
      <c r="AA22" s="120">
        <f t="shared" si="6"/>
        <v>22577</v>
      </c>
      <c r="AB22" s="121">
        <f t="shared" si="7"/>
        <v>2099575</v>
      </c>
      <c r="AC22" s="32">
        <f t="shared" si="8"/>
        <v>92.996190813659922</v>
      </c>
      <c r="AD22" s="96">
        <v>20</v>
      </c>
      <c r="AE22" s="54"/>
      <c r="AF22" s="54">
        <v>20</v>
      </c>
    </row>
    <row r="23" spans="1:32" ht="15.75" customHeight="1" x14ac:dyDescent="0.2">
      <c r="A23" s="15" t="s">
        <v>57</v>
      </c>
      <c r="B23" s="15" t="s">
        <v>599</v>
      </c>
      <c r="C23" s="72">
        <v>2425</v>
      </c>
      <c r="D23" s="18">
        <v>284240</v>
      </c>
      <c r="E23" s="32">
        <f t="shared" si="0"/>
        <v>117.21237113402061</v>
      </c>
      <c r="F23" s="96">
        <v>7</v>
      </c>
      <c r="G23" s="71">
        <v>2402</v>
      </c>
      <c r="H23" s="19">
        <v>315133</v>
      </c>
      <c r="I23" s="37">
        <f t="shared" si="9"/>
        <v>131.19608659450458</v>
      </c>
      <c r="J23" s="96">
        <v>8</v>
      </c>
      <c r="K23" s="71">
        <v>2485</v>
      </c>
      <c r="L23" s="20">
        <v>289082</v>
      </c>
      <c r="M23" s="39">
        <f t="shared" si="2"/>
        <v>116.3307847082495</v>
      </c>
      <c r="N23" s="96">
        <v>10</v>
      </c>
      <c r="O23" s="42">
        <v>2522</v>
      </c>
      <c r="P23" s="113">
        <v>261686</v>
      </c>
      <c r="Q23" s="44">
        <f t="shared" si="3"/>
        <v>103.76130055511499</v>
      </c>
      <c r="R23" s="96">
        <v>17</v>
      </c>
      <c r="S23" s="47">
        <v>2492</v>
      </c>
      <c r="T23" s="17">
        <v>252190</v>
      </c>
      <c r="U23" s="49">
        <f t="shared" si="4"/>
        <v>101.19983948635634</v>
      </c>
      <c r="V23" s="96">
        <v>19</v>
      </c>
      <c r="W23" s="50">
        <v>2459</v>
      </c>
      <c r="X23" s="21">
        <v>239790</v>
      </c>
      <c r="Y23" s="51">
        <f t="shared" si="5"/>
        <v>97.515250101667348</v>
      </c>
      <c r="Z23" s="96">
        <v>21</v>
      </c>
      <c r="AA23" s="120">
        <f t="shared" si="6"/>
        <v>14785</v>
      </c>
      <c r="AB23" s="121">
        <f t="shared" si="7"/>
        <v>1642121</v>
      </c>
      <c r="AC23" s="32">
        <f t="shared" si="8"/>
        <v>111.06668921203922</v>
      </c>
      <c r="AD23" s="96">
        <v>12</v>
      </c>
      <c r="AE23" s="54"/>
      <c r="AF23" s="54">
        <v>21</v>
      </c>
    </row>
    <row r="24" spans="1:32" s="80" customFormat="1" ht="15.75" customHeight="1" x14ac:dyDescent="0.15">
      <c r="A24" s="15" t="s">
        <v>204</v>
      </c>
      <c r="B24" s="15" t="s">
        <v>328</v>
      </c>
      <c r="C24" s="72">
        <v>1180</v>
      </c>
      <c r="D24" s="18">
        <v>44580</v>
      </c>
      <c r="E24" s="32">
        <f t="shared" si="0"/>
        <v>37.779661016949156</v>
      </c>
      <c r="F24" s="96">
        <v>102</v>
      </c>
      <c r="G24" s="88">
        <v>1173</v>
      </c>
      <c r="H24" s="19">
        <v>44154</v>
      </c>
      <c r="I24" s="37">
        <f t="shared" si="9"/>
        <v>37.641943734015342</v>
      </c>
      <c r="J24" s="96">
        <v>112</v>
      </c>
      <c r="K24" s="88">
        <v>1151</v>
      </c>
      <c r="L24" s="20">
        <v>82743</v>
      </c>
      <c r="M24" s="39">
        <f t="shared" si="2"/>
        <v>71.8879235447437</v>
      </c>
      <c r="N24" s="96">
        <v>34</v>
      </c>
      <c r="O24" s="90">
        <v>1139</v>
      </c>
      <c r="P24" s="114">
        <v>97740</v>
      </c>
      <c r="Q24" s="44">
        <f t="shared" si="3"/>
        <v>85.812115891132578</v>
      </c>
      <c r="R24" s="96">
        <v>28</v>
      </c>
      <c r="S24" s="94">
        <v>1135</v>
      </c>
      <c r="T24" s="17">
        <v>100738</v>
      </c>
      <c r="U24" s="49">
        <f t="shared" si="4"/>
        <v>88.755947136563876</v>
      </c>
      <c r="V24" s="96">
        <v>27</v>
      </c>
      <c r="W24" s="70">
        <v>1126</v>
      </c>
      <c r="X24" s="21">
        <v>108995</v>
      </c>
      <c r="Y24" s="51">
        <f t="shared" si="5"/>
        <v>96.798401420959152</v>
      </c>
      <c r="Z24" s="96">
        <v>22</v>
      </c>
      <c r="AA24" s="121">
        <f t="shared" si="6"/>
        <v>6904</v>
      </c>
      <c r="AB24" s="121">
        <f t="shared" si="7"/>
        <v>478950</v>
      </c>
      <c r="AC24" s="32">
        <f t="shared" si="8"/>
        <v>69.372827346465812</v>
      </c>
      <c r="AD24" s="96">
        <v>41</v>
      </c>
      <c r="AE24" s="54"/>
      <c r="AF24" s="54">
        <v>22</v>
      </c>
    </row>
    <row r="25" spans="1:32" ht="15.75" customHeight="1" x14ac:dyDescent="0.2">
      <c r="A25" s="15" t="s">
        <v>2708</v>
      </c>
      <c r="B25" s="15" t="s">
        <v>2707</v>
      </c>
      <c r="C25" s="72">
        <v>9247</v>
      </c>
      <c r="D25" s="18">
        <v>373784</v>
      </c>
      <c r="E25" s="32">
        <f t="shared" si="0"/>
        <v>40.422190980858659</v>
      </c>
      <c r="F25" s="96">
        <v>96</v>
      </c>
      <c r="G25" s="71">
        <v>9855</v>
      </c>
      <c r="H25" s="19">
        <v>523918</v>
      </c>
      <c r="I25" s="37">
        <f t="shared" si="9"/>
        <v>53.162658548959918</v>
      </c>
      <c r="J25" s="96">
        <v>74</v>
      </c>
      <c r="K25" s="71">
        <v>10165</v>
      </c>
      <c r="L25" s="20">
        <v>399175</v>
      </c>
      <c r="M25" s="39">
        <f t="shared" si="2"/>
        <v>39.269552385636992</v>
      </c>
      <c r="N25" s="96">
        <v>102</v>
      </c>
      <c r="O25" s="42">
        <v>10421</v>
      </c>
      <c r="P25" s="113">
        <v>490853</v>
      </c>
      <c r="Q25" s="44">
        <f t="shared" si="3"/>
        <v>47.102293445926492</v>
      </c>
      <c r="R25" s="96">
        <v>89</v>
      </c>
      <c r="S25" s="46">
        <v>11043</v>
      </c>
      <c r="T25" s="17">
        <v>736504</v>
      </c>
      <c r="U25" s="49">
        <f t="shared" si="4"/>
        <v>66.6941954179118</v>
      </c>
      <c r="V25" s="96">
        <v>54</v>
      </c>
      <c r="W25" s="50">
        <v>11323</v>
      </c>
      <c r="X25" s="21">
        <v>1093844</v>
      </c>
      <c r="Y25" s="51">
        <f t="shared" si="5"/>
        <v>96.603726927492716</v>
      </c>
      <c r="Z25" s="96">
        <v>23</v>
      </c>
      <c r="AA25" s="120">
        <f t="shared" si="6"/>
        <v>62054</v>
      </c>
      <c r="AB25" s="121">
        <f t="shared" si="7"/>
        <v>3618078</v>
      </c>
      <c r="AC25" s="32">
        <f t="shared" si="8"/>
        <v>58.30531472588391</v>
      </c>
      <c r="AD25" s="96">
        <v>67</v>
      </c>
      <c r="AE25" s="54"/>
      <c r="AF25" s="54">
        <v>23</v>
      </c>
    </row>
    <row r="26" spans="1:32" s="80" customFormat="1" ht="15.75" customHeight="1" x14ac:dyDescent="0.15">
      <c r="A26" s="15" t="s">
        <v>2697</v>
      </c>
      <c r="B26" s="15" t="s">
        <v>677</v>
      </c>
      <c r="C26" s="72">
        <v>3937</v>
      </c>
      <c r="D26" s="18">
        <v>191753</v>
      </c>
      <c r="E26" s="32">
        <f t="shared" si="0"/>
        <v>48.70535941071882</v>
      </c>
      <c r="F26" s="96">
        <v>81</v>
      </c>
      <c r="G26" s="88">
        <v>4012</v>
      </c>
      <c r="H26" s="19">
        <v>232151</v>
      </c>
      <c r="I26" s="37">
        <f t="shared" si="9"/>
        <v>57.864157527417746</v>
      </c>
      <c r="J26" s="96">
        <v>64</v>
      </c>
      <c r="K26" s="88">
        <v>4023</v>
      </c>
      <c r="L26" s="20">
        <v>479450</v>
      </c>
      <c r="M26" s="39">
        <f t="shared" si="2"/>
        <v>119.17723092219737</v>
      </c>
      <c r="N26" s="96">
        <v>8</v>
      </c>
      <c r="O26" s="90">
        <v>4051</v>
      </c>
      <c r="P26" s="114">
        <v>506067</v>
      </c>
      <c r="Q26" s="44">
        <f t="shared" si="3"/>
        <v>124.92396939027401</v>
      </c>
      <c r="R26" s="96">
        <v>12</v>
      </c>
      <c r="S26" s="94">
        <v>4111</v>
      </c>
      <c r="T26" s="17">
        <v>455078</v>
      </c>
      <c r="U26" s="49">
        <f t="shared" si="4"/>
        <v>110.69764047676965</v>
      </c>
      <c r="V26" s="96">
        <v>16</v>
      </c>
      <c r="W26" s="70">
        <v>4203</v>
      </c>
      <c r="X26" s="21">
        <v>405621</v>
      </c>
      <c r="Y26" s="51">
        <f t="shared" si="5"/>
        <v>96.507494646680939</v>
      </c>
      <c r="Z26" s="96">
        <v>24</v>
      </c>
      <c r="AA26" s="121">
        <f t="shared" si="6"/>
        <v>24337</v>
      </c>
      <c r="AB26" s="121">
        <f t="shared" si="7"/>
        <v>2270120</v>
      </c>
      <c r="AC26" s="32">
        <f t="shared" si="8"/>
        <v>93.278547068249992</v>
      </c>
      <c r="AD26" s="96">
        <v>19</v>
      </c>
      <c r="AE26" s="54"/>
      <c r="AF26" s="54">
        <v>24</v>
      </c>
    </row>
    <row r="27" spans="1:32" s="80" customFormat="1" ht="15.75" customHeight="1" x14ac:dyDescent="0.15">
      <c r="A27" s="15" t="s">
        <v>6</v>
      </c>
      <c r="B27" s="15" t="s">
        <v>612</v>
      </c>
      <c r="C27" s="72">
        <v>2603</v>
      </c>
      <c r="D27" s="18">
        <v>151740</v>
      </c>
      <c r="E27" s="32">
        <f t="shared" si="0"/>
        <v>58.294275835574339</v>
      </c>
      <c r="F27" s="96">
        <v>59</v>
      </c>
      <c r="G27" s="88">
        <v>2645</v>
      </c>
      <c r="H27" s="19">
        <v>251281</v>
      </c>
      <c r="I27" s="37">
        <f t="shared" si="9"/>
        <v>95.002268431001895</v>
      </c>
      <c r="J27" s="96">
        <v>18</v>
      </c>
      <c r="K27" s="88">
        <v>2688</v>
      </c>
      <c r="L27" s="20">
        <v>214967</v>
      </c>
      <c r="M27" s="39">
        <f t="shared" si="2"/>
        <v>79.972842261904759</v>
      </c>
      <c r="N27" s="96">
        <v>29</v>
      </c>
      <c r="O27" s="90">
        <v>2719</v>
      </c>
      <c r="P27" s="114">
        <v>242692</v>
      </c>
      <c r="Q27" s="44">
        <f t="shared" si="3"/>
        <v>89.25781537329901</v>
      </c>
      <c r="R27" s="96">
        <v>24</v>
      </c>
      <c r="S27" s="94">
        <v>2726</v>
      </c>
      <c r="T27" s="17">
        <v>226484</v>
      </c>
      <c r="U27" s="49">
        <f t="shared" si="4"/>
        <v>83.082905355832722</v>
      </c>
      <c r="V27" s="96">
        <v>33</v>
      </c>
      <c r="W27" s="70">
        <v>2749</v>
      </c>
      <c r="X27" s="21">
        <v>261288</v>
      </c>
      <c r="Y27" s="51">
        <f t="shared" si="5"/>
        <v>95.048381229538009</v>
      </c>
      <c r="Z27" s="96">
        <v>25</v>
      </c>
      <c r="AA27" s="121">
        <f t="shared" si="6"/>
        <v>16130</v>
      </c>
      <c r="AB27" s="121">
        <f t="shared" si="7"/>
        <v>1348452</v>
      </c>
      <c r="AC27" s="32">
        <f t="shared" si="8"/>
        <v>83.599008059516436</v>
      </c>
      <c r="AD27" s="96">
        <v>27</v>
      </c>
      <c r="AE27" s="54"/>
      <c r="AF27" s="54">
        <v>25</v>
      </c>
    </row>
    <row r="28" spans="1:32" ht="15.75" customHeight="1" x14ac:dyDescent="0.2">
      <c r="A28" s="15" t="s">
        <v>27</v>
      </c>
      <c r="B28" s="15" t="s">
        <v>31</v>
      </c>
      <c r="C28" s="72">
        <v>12073</v>
      </c>
      <c r="D28" s="18">
        <v>278210</v>
      </c>
      <c r="E28" s="32">
        <f t="shared" si="0"/>
        <v>23.04398244015572</v>
      </c>
      <c r="F28" s="96">
        <v>162</v>
      </c>
      <c r="G28" s="71">
        <v>12408</v>
      </c>
      <c r="H28" s="19">
        <v>1122455</v>
      </c>
      <c r="I28" s="37">
        <f t="shared" si="9"/>
        <v>90.462201805286909</v>
      </c>
      <c r="J28" s="96">
        <v>23</v>
      </c>
      <c r="K28" s="71">
        <v>12758</v>
      </c>
      <c r="L28" s="20">
        <v>1053506</v>
      </c>
      <c r="M28" s="39">
        <f t="shared" si="2"/>
        <v>82.576109108010655</v>
      </c>
      <c r="N28" s="96">
        <v>25</v>
      </c>
      <c r="O28" s="42">
        <v>12962</v>
      </c>
      <c r="P28" s="113">
        <v>1112311</v>
      </c>
      <c r="Q28" s="44">
        <f t="shared" si="3"/>
        <v>85.813223268014198</v>
      </c>
      <c r="R28" s="96">
        <v>27</v>
      </c>
      <c r="S28" s="46">
        <v>13059</v>
      </c>
      <c r="T28" s="17">
        <v>1152224</v>
      </c>
      <c r="U28" s="49">
        <f t="shared" si="4"/>
        <v>88.23217704265258</v>
      </c>
      <c r="V28" s="96">
        <v>29</v>
      </c>
      <c r="W28" s="50">
        <v>13074</v>
      </c>
      <c r="X28" s="21">
        <v>1236323</v>
      </c>
      <c r="Y28" s="51">
        <f t="shared" si="5"/>
        <v>94.563484778950595</v>
      </c>
      <c r="Z28" s="96">
        <v>26</v>
      </c>
      <c r="AA28" s="120">
        <f t="shared" si="6"/>
        <v>76334</v>
      </c>
      <c r="AB28" s="121">
        <f t="shared" si="7"/>
        <v>5955029</v>
      </c>
      <c r="AC28" s="32">
        <f t="shared" si="8"/>
        <v>78.012799014855759</v>
      </c>
      <c r="AD28" s="96">
        <v>32</v>
      </c>
      <c r="AE28" s="54"/>
      <c r="AF28" s="54">
        <v>26</v>
      </c>
    </row>
    <row r="29" spans="1:32" ht="15.75" customHeight="1" x14ac:dyDescent="0.2">
      <c r="A29" s="15" t="s">
        <v>2755</v>
      </c>
      <c r="B29" s="15" t="s">
        <v>2754</v>
      </c>
      <c r="C29" s="72">
        <v>2201</v>
      </c>
      <c r="D29" s="18">
        <v>174276</v>
      </c>
      <c r="E29" s="32">
        <f t="shared" si="0"/>
        <v>79.180372557928209</v>
      </c>
      <c r="F29" s="96">
        <v>30</v>
      </c>
      <c r="G29" s="71">
        <v>2260</v>
      </c>
      <c r="H29" s="19">
        <v>203209</v>
      </c>
      <c r="I29" s="37">
        <f t="shared" si="9"/>
        <v>89.915486725663712</v>
      </c>
      <c r="J29" s="96">
        <v>24</v>
      </c>
      <c r="K29" s="71">
        <v>2239</v>
      </c>
      <c r="L29" s="20">
        <v>226239</v>
      </c>
      <c r="M29" s="39">
        <f t="shared" si="2"/>
        <v>101.04466279589103</v>
      </c>
      <c r="N29" s="96">
        <v>13</v>
      </c>
      <c r="O29" s="42">
        <v>2295</v>
      </c>
      <c r="P29" s="113">
        <v>197054</v>
      </c>
      <c r="Q29" s="44">
        <f t="shared" si="3"/>
        <v>85.862309368191717</v>
      </c>
      <c r="R29" s="96">
        <v>26</v>
      </c>
      <c r="S29" s="46">
        <v>2315</v>
      </c>
      <c r="T29" s="17">
        <v>220125</v>
      </c>
      <c r="U29" s="49">
        <f t="shared" si="4"/>
        <v>95.08639308855291</v>
      </c>
      <c r="V29" s="96">
        <v>22</v>
      </c>
      <c r="W29" s="50">
        <v>2334</v>
      </c>
      <c r="X29" s="21">
        <v>218495</v>
      </c>
      <c r="Y29" s="51">
        <f t="shared" si="5"/>
        <v>93.613967437874891</v>
      </c>
      <c r="Z29" s="96">
        <v>27</v>
      </c>
      <c r="AA29" s="120">
        <f t="shared" si="6"/>
        <v>13644</v>
      </c>
      <c r="AB29" s="121">
        <f t="shared" si="7"/>
        <v>1239398</v>
      </c>
      <c r="AC29" s="32">
        <f t="shared" si="8"/>
        <v>90.838317209029611</v>
      </c>
      <c r="AD29" s="96">
        <v>21</v>
      </c>
      <c r="AE29" s="54"/>
      <c r="AF29" s="54">
        <v>27</v>
      </c>
    </row>
    <row r="30" spans="1:32" s="80" customFormat="1" ht="15.75" customHeight="1" x14ac:dyDescent="0.15">
      <c r="A30" s="15" t="s">
        <v>28</v>
      </c>
      <c r="B30" s="15" t="s">
        <v>171</v>
      </c>
      <c r="C30" s="72">
        <v>8166</v>
      </c>
      <c r="D30" s="18">
        <v>659948</v>
      </c>
      <c r="E30" s="32">
        <f t="shared" si="0"/>
        <v>80.816556453588049</v>
      </c>
      <c r="F30" s="96">
        <v>27</v>
      </c>
      <c r="G30" s="88">
        <v>8128</v>
      </c>
      <c r="H30" s="19">
        <v>703902</v>
      </c>
      <c r="I30" s="37">
        <f t="shared" si="9"/>
        <v>86.602116141732282</v>
      </c>
      <c r="J30" s="96">
        <v>27</v>
      </c>
      <c r="K30" s="88">
        <v>8104</v>
      </c>
      <c r="L30" s="20">
        <v>723198</v>
      </c>
      <c r="M30" s="39">
        <f t="shared" si="2"/>
        <v>89.239634748272465</v>
      </c>
      <c r="N30" s="96">
        <v>20</v>
      </c>
      <c r="O30" s="90">
        <v>8066</v>
      </c>
      <c r="P30" s="114">
        <v>730557</v>
      </c>
      <c r="Q30" s="44">
        <f t="shared" si="3"/>
        <v>90.572402677907263</v>
      </c>
      <c r="R30" s="96">
        <v>21</v>
      </c>
      <c r="S30" s="94">
        <v>7943</v>
      </c>
      <c r="T30" s="17">
        <v>745409</v>
      </c>
      <c r="U30" s="49">
        <f t="shared" si="4"/>
        <v>93.844768978975196</v>
      </c>
      <c r="V30" s="96">
        <v>25</v>
      </c>
      <c r="W30" s="70">
        <v>7950</v>
      </c>
      <c r="X30" s="21">
        <v>743868</v>
      </c>
      <c r="Y30" s="51">
        <f t="shared" si="5"/>
        <v>93.568301886792455</v>
      </c>
      <c r="Z30" s="96">
        <v>28</v>
      </c>
      <c r="AA30" s="121">
        <f t="shared" si="6"/>
        <v>48357</v>
      </c>
      <c r="AB30" s="121">
        <f t="shared" si="7"/>
        <v>4306882</v>
      </c>
      <c r="AC30" s="32">
        <f t="shared" si="8"/>
        <v>89.064292656699138</v>
      </c>
      <c r="AD30" s="96">
        <v>22</v>
      </c>
      <c r="AE30" s="54"/>
      <c r="AF30" s="54">
        <v>28</v>
      </c>
    </row>
    <row r="31" spans="1:32" ht="15.75" customHeight="1" x14ac:dyDescent="0.2">
      <c r="A31" s="15" t="s">
        <v>2697</v>
      </c>
      <c r="B31" s="15" t="s">
        <v>794</v>
      </c>
      <c r="C31" s="72">
        <v>6644</v>
      </c>
      <c r="D31" s="18">
        <v>583920</v>
      </c>
      <c r="E31" s="32">
        <f t="shared" si="0"/>
        <v>87.886815171583379</v>
      </c>
      <c r="F31" s="96">
        <v>20</v>
      </c>
      <c r="G31" s="71">
        <v>6690</v>
      </c>
      <c r="H31" s="19">
        <v>534083</v>
      </c>
      <c r="I31" s="37">
        <f t="shared" si="9"/>
        <v>79.833034379671147</v>
      </c>
      <c r="J31" s="96">
        <v>35</v>
      </c>
      <c r="K31" s="71">
        <v>6696</v>
      </c>
      <c r="L31" s="20">
        <v>394825</v>
      </c>
      <c r="M31" s="39">
        <f t="shared" si="2"/>
        <v>58.964307048984466</v>
      </c>
      <c r="N31" s="96">
        <v>61</v>
      </c>
      <c r="O31" s="42">
        <v>6757</v>
      </c>
      <c r="P31" s="113">
        <v>556851</v>
      </c>
      <c r="Q31" s="44">
        <f t="shared" si="3"/>
        <v>82.410981204676631</v>
      </c>
      <c r="R31" s="96">
        <v>31</v>
      </c>
      <c r="S31" s="46">
        <v>6775</v>
      </c>
      <c r="T31" s="17">
        <v>543539</v>
      </c>
      <c r="U31" s="49">
        <f t="shared" si="4"/>
        <v>80.227158671586722</v>
      </c>
      <c r="V31" s="96">
        <v>34</v>
      </c>
      <c r="W31" s="50">
        <v>6738</v>
      </c>
      <c r="X31" s="21">
        <v>608237</v>
      </c>
      <c r="Y31" s="51">
        <f t="shared" si="5"/>
        <v>90.269664588898777</v>
      </c>
      <c r="Z31" s="96">
        <v>29</v>
      </c>
      <c r="AA31" s="120">
        <f t="shared" si="6"/>
        <v>40300</v>
      </c>
      <c r="AB31" s="121">
        <f t="shared" si="7"/>
        <v>3221455</v>
      </c>
      <c r="AC31" s="32">
        <f t="shared" si="8"/>
        <v>79.936848635235734</v>
      </c>
      <c r="AD31" s="96">
        <v>29</v>
      </c>
      <c r="AE31" s="54"/>
      <c r="AF31" s="54">
        <v>29</v>
      </c>
    </row>
    <row r="32" spans="1:32" ht="15.75" customHeight="1" x14ac:dyDescent="0.2">
      <c r="A32" s="15" t="s">
        <v>2703</v>
      </c>
      <c r="B32" s="15" t="s">
        <v>337</v>
      </c>
      <c r="C32" s="72">
        <v>1549</v>
      </c>
      <c r="D32" s="18">
        <v>155083</v>
      </c>
      <c r="E32" s="32">
        <f t="shared" si="0"/>
        <v>100.11814073595869</v>
      </c>
      <c r="F32" s="96">
        <v>11</v>
      </c>
      <c r="G32" s="71">
        <v>1765</v>
      </c>
      <c r="H32" s="19">
        <v>278629</v>
      </c>
      <c r="I32" s="37">
        <f t="shared" si="9"/>
        <v>157.86345609065157</v>
      </c>
      <c r="J32" s="96">
        <v>2</v>
      </c>
      <c r="K32" s="71">
        <v>2048</v>
      </c>
      <c r="L32" s="20">
        <v>241742</v>
      </c>
      <c r="M32" s="39">
        <f t="shared" si="2"/>
        <v>118.0380859375</v>
      </c>
      <c r="N32" s="96">
        <v>9</v>
      </c>
      <c r="O32" s="42">
        <v>2188</v>
      </c>
      <c r="P32" s="113">
        <v>235357</v>
      </c>
      <c r="Q32" s="44">
        <f t="shared" si="3"/>
        <v>107.56718464351006</v>
      </c>
      <c r="R32" s="96">
        <v>15</v>
      </c>
      <c r="S32" s="48">
        <v>2269</v>
      </c>
      <c r="T32" s="17">
        <v>237395</v>
      </c>
      <c r="U32" s="49">
        <f t="shared" si="4"/>
        <v>104.6253856324372</v>
      </c>
      <c r="V32" s="96">
        <v>17</v>
      </c>
      <c r="W32" s="50">
        <f>1875+546</f>
        <v>2421</v>
      </c>
      <c r="X32" s="21">
        <v>218127</v>
      </c>
      <c r="Y32" s="51">
        <f t="shared" si="5"/>
        <v>90.097893432465924</v>
      </c>
      <c r="Z32" s="96">
        <v>30</v>
      </c>
      <c r="AA32" s="120">
        <f t="shared" si="6"/>
        <v>12240</v>
      </c>
      <c r="AB32" s="121">
        <f t="shared" si="7"/>
        <v>1366333</v>
      </c>
      <c r="AC32" s="32">
        <f t="shared" si="8"/>
        <v>111.62851307189543</v>
      </c>
      <c r="AD32" s="96">
        <v>11</v>
      </c>
      <c r="AE32" s="54"/>
      <c r="AF32" s="54">
        <v>30</v>
      </c>
    </row>
    <row r="33" spans="1:32" ht="15.75" customHeight="1" x14ac:dyDescent="0.2">
      <c r="A33" s="15" t="s">
        <v>111</v>
      </c>
      <c r="B33" s="15" t="s">
        <v>126</v>
      </c>
      <c r="C33" s="72">
        <v>2400</v>
      </c>
      <c r="D33" s="18">
        <v>81459</v>
      </c>
      <c r="E33" s="32">
        <f t="shared" si="0"/>
        <v>33.941249999999997</v>
      </c>
      <c r="F33" s="96">
        <v>117</v>
      </c>
      <c r="G33" s="71">
        <v>2426</v>
      </c>
      <c r="H33" s="19">
        <v>126249</v>
      </c>
      <c r="I33" s="37">
        <f t="shared" si="9"/>
        <v>52.039983511953835</v>
      </c>
      <c r="J33" s="96">
        <v>75</v>
      </c>
      <c r="K33" s="71">
        <v>2444</v>
      </c>
      <c r="L33" s="20">
        <v>9515</v>
      </c>
      <c r="M33" s="39">
        <f t="shared" si="2"/>
        <v>3.8932078559738135</v>
      </c>
      <c r="N33" s="85">
        <v>268</v>
      </c>
      <c r="O33" s="42">
        <v>2435</v>
      </c>
      <c r="P33" s="113">
        <v>122272</v>
      </c>
      <c r="Q33" s="44">
        <f t="shared" si="3"/>
        <v>50.214373716632444</v>
      </c>
      <c r="R33" s="96">
        <v>77</v>
      </c>
      <c r="S33" s="46">
        <f>1329+1164</f>
        <v>2493</v>
      </c>
      <c r="T33" s="17">
        <v>235203</v>
      </c>
      <c r="U33" s="49">
        <f t="shared" si="4"/>
        <v>94.345367027677497</v>
      </c>
      <c r="V33" s="96">
        <v>23</v>
      </c>
      <c r="W33" s="50">
        <f>1334+1198</f>
        <v>2532</v>
      </c>
      <c r="X33" s="21">
        <v>225971</v>
      </c>
      <c r="Y33" s="51">
        <f t="shared" si="5"/>
        <v>89.246050552922597</v>
      </c>
      <c r="Z33" s="96">
        <v>31</v>
      </c>
      <c r="AA33" s="120">
        <f t="shared" si="6"/>
        <v>14730</v>
      </c>
      <c r="AB33" s="121">
        <f t="shared" si="7"/>
        <v>800669</v>
      </c>
      <c r="AC33" s="32">
        <f t="shared" si="8"/>
        <v>54.356347589952478</v>
      </c>
      <c r="AD33" s="96">
        <v>76</v>
      </c>
      <c r="AE33" s="54"/>
      <c r="AF33" s="54">
        <v>31</v>
      </c>
    </row>
    <row r="34" spans="1:32" ht="15.75" customHeight="1" x14ac:dyDescent="0.2">
      <c r="A34" s="15" t="s">
        <v>2749</v>
      </c>
      <c r="B34" s="15" t="s">
        <v>2749</v>
      </c>
      <c r="C34" s="72">
        <v>2754</v>
      </c>
      <c r="D34" s="18">
        <v>337986</v>
      </c>
      <c r="E34" s="32">
        <f t="shared" si="0"/>
        <v>122.72549019607843</v>
      </c>
      <c r="F34" s="96">
        <v>5</v>
      </c>
      <c r="G34" s="71">
        <v>2746</v>
      </c>
      <c r="H34" s="19">
        <v>331073</v>
      </c>
      <c r="I34" s="37">
        <f t="shared" si="9"/>
        <v>120.56554989075018</v>
      </c>
      <c r="J34" s="96">
        <v>11</v>
      </c>
      <c r="K34" s="71">
        <v>2775</v>
      </c>
      <c r="L34" s="20">
        <v>296918</v>
      </c>
      <c r="M34" s="39">
        <f t="shared" si="2"/>
        <v>106.99747747747747</v>
      </c>
      <c r="N34" s="96">
        <v>12</v>
      </c>
      <c r="O34" s="42">
        <v>2789</v>
      </c>
      <c r="P34" s="113">
        <v>294973</v>
      </c>
      <c r="Q34" s="44">
        <f t="shared" si="3"/>
        <v>105.76299749013984</v>
      </c>
      <c r="R34" s="96">
        <v>16</v>
      </c>
      <c r="S34" s="46">
        <v>2829</v>
      </c>
      <c r="T34" s="17">
        <v>294062</v>
      </c>
      <c r="U34" s="49">
        <f t="shared" si="4"/>
        <v>103.94556380346413</v>
      </c>
      <c r="V34" s="96">
        <v>18</v>
      </c>
      <c r="W34" s="50">
        <v>2879</v>
      </c>
      <c r="X34" s="21">
        <v>253824</v>
      </c>
      <c r="Y34" s="51">
        <f t="shared" si="5"/>
        <v>88.163945814518925</v>
      </c>
      <c r="Z34" s="96">
        <v>32</v>
      </c>
      <c r="AA34" s="120">
        <f t="shared" si="6"/>
        <v>16772</v>
      </c>
      <c r="AB34" s="121">
        <f t="shared" si="7"/>
        <v>1808836</v>
      </c>
      <c r="AC34" s="32">
        <f t="shared" si="8"/>
        <v>107.84855711900786</v>
      </c>
      <c r="AD34" s="96">
        <v>14</v>
      </c>
      <c r="AE34" s="54"/>
      <c r="AF34" s="54">
        <v>32</v>
      </c>
    </row>
    <row r="35" spans="1:32" ht="15.75" customHeight="1" x14ac:dyDescent="0.2">
      <c r="A35" s="15" t="s">
        <v>2692</v>
      </c>
      <c r="B35" s="15" t="s">
        <v>568</v>
      </c>
      <c r="C35" s="72">
        <v>3725</v>
      </c>
      <c r="D35" s="18">
        <v>68179</v>
      </c>
      <c r="E35" s="32">
        <f t="shared" si="0"/>
        <v>18.303087248322147</v>
      </c>
      <c r="F35" s="96">
        <v>187</v>
      </c>
      <c r="G35" s="71">
        <v>3740</v>
      </c>
      <c r="H35" s="19">
        <v>57276</v>
      </c>
      <c r="I35" s="37">
        <f t="shared" si="9"/>
        <v>15.314438502673797</v>
      </c>
      <c r="J35" s="96">
        <v>208</v>
      </c>
      <c r="K35" s="71">
        <v>3694</v>
      </c>
      <c r="L35" s="20">
        <v>51871</v>
      </c>
      <c r="M35" s="39">
        <f t="shared" si="2"/>
        <v>14.041959935029778</v>
      </c>
      <c r="N35" s="96">
        <v>216</v>
      </c>
      <c r="O35" s="42">
        <v>3700</v>
      </c>
      <c r="P35" s="113">
        <v>333867</v>
      </c>
      <c r="Q35" s="44">
        <f t="shared" si="3"/>
        <v>90.234324324324319</v>
      </c>
      <c r="R35" s="96">
        <v>22</v>
      </c>
      <c r="S35" s="47">
        <v>3738</v>
      </c>
      <c r="T35" s="17">
        <v>282917</v>
      </c>
      <c r="U35" s="49">
        <f t="shared" si="4"/>
        <v>75.68673087212413</v>
      </c>
      <c r="V35" s="96">
        <v>41</v>
      </c>
      <c r="W35" s="50">
        <v>3565</v>
      </c>
      <c r="X35" s="21">
        <v>314120</v>
      </c>
      <c r="Y35" s="51">
        <f t="shared" si="5"/>
        <v>88.112201963534361</v>
      </c>
      <c r="Z35" s="96">
        <v>33</v>
      </c>
      <c r="AA35" s="120">
        <f t="shared" ref="AA35:AA66" si="10">C35+G35+K35+O35+S35+W35</f>
        <v>22162</v>
      </c>
      <c r="AB35" s="121">
        <f t="shared" ref="AB35:AB66" si="11">D35+H35+L35+P35+T35+X35</f>
        <v>1108230</v>
      </c>
      <c r="AC35" s="32">
        <f t="shared" si="8"/>
        <v>50.005865896579728</v>
      </c>
      <c r="AD35" s="96">
        <v>87</v>
      </c>
      <c r="AE35" s="54"/>
      <c r="AF35" s="54">
        <v>33</v>
      </c>
    </row>
    <row r="36" spans="1:32" ht="15.75" customHeight="1" x14ac:dyDescent="0.2">
      <c r="A36" s="15" t="s">
        <v>2692</v>
      </c>
      <c r="B36" s="15" t="s">
        <v>167</v>
      </c>
      <c r="C36" s="72">
        <v>30753</v>
      </c>
      <c r="D36" s="18">
        <v>1253431</v>
      </c>
      <c r="E36" s="32">
        <f t="shared" si="0"/>
        <v>40.758007348876532</v>
      </c>
      <c r="F36" s="96">
        <v>95</v>
      </c>
      <c r="G36" s="71">
        <v>30984</v>
      </c>
      <c r="H36" s="19">
        <v>1394105</v>
      </c>
      <c r="I36" s="37">
        <f t="shared" si="9"/>
        <v>44.994351923573454</v>
      </c>
      <c r="J36" s="96">
        <v>88</v>
      </c>
      <c r="K36" s="71">
        <v>31437</v>
      </c>
      <c r="L36" s="20">
        <v>1537134</v>
      </c>
      <c r="M36" s="39">
        <f t="shared" si="2"/>
        <v>48.895696154213191</v>
      </c>
      <c r="N36" s="96">
        <v>78</v>
      </c>
      <c r="O36" s="42">
        <v>31774</v>
      </c>
      <c r="P36" s="113">
        <v>3201122</v>
      </c>
      <c r="Q36" s="44">
        <f t="shared" si="3"/>
        <v>100.74658525838736</v>
      </c>
      <c r="R36" s="96">
        <v>18</v>
      </c>
      <c r="S36" s="47">
        <v>33179</v>
      </c>
      <c r="T36" s="17">
        <v>3923446</v>
      </c>
      <c r="U36" s="49">
        <f t="shared" si="4"/>
        <v>118.25088158172338</v>
      </c>
      <c r="V36" s="96">
        <v>14</v>
      </c>
      <c r="W36" s="50">
        <v>33529</v>
      </c>
      <c r="X36" s="21">
        <v>2908446</v>
      </c>
      <c r="Y36" s="51">
        <f t="shared" si="5"/>
        <v>86.74419159533538</v>
      </c>
      <c r="Z36" s="96">
        <v>34</v>
      </c>
      <c r="AA36" s="120">
        <f t="shared" si="10"/>
        <v>191656</v>
      </c>
      <c r="AB36" s="121">
        <f t="shared" si="11"/>
        <v>14217684</v>
      </c>
      <c r="AC36" s="32">
        <f t="shared" si="8"/>
        <v>74.18334933422382</v>
      </c>
      <c r="AD36" s="96">
        <v>36</v>
      </c>
      <c r="AE36" s="54"/>
      <c r="AF36" s="54">
        <v>34</v>
      </c>
    </row>
    <row r="37" spans="1:32" ht="15.75" customHeight="1" x14ac:dyDescent="0.2">
      <c r="A37" s="15" t="s">
        <v>61</v>
      </c>
      <c r="B37" s="15" t="s">
        <v>627</v>
      </c>
      <c r="C37" s="72">
        <v>4037</v>
      </c>
      <c r="D37" s="18">
        <v>209127</v>
      </c>
      <c r="E37" s="32">
        <f t="shared" si="0"/>
        <v>51.802576170423585</v>
      </c>
      <c r="F37" s="96">
        <v>68</v>
      </c>
      <c r="G37" s="71">
        <v>4149</v>
      </c>
      <c r="H37" s="19">
        <v>198367</v>
      </c>
      <c r="I37" s="37">
        <f t="shared" si="9"/>
        <v>47.810797782598215</v>
      </c>
      <c r="J37" s="96">
        <v>87</v>
      </c>
      <c r="K37" s="71">
        <v>4238</v>
      </c>
      <c r="L37" s="20">
        <v>96609</v>
      </c>
      <c r="M37" s="39">
        <f t="shared" si="2"/>
        <v>22.795894289759321</v>
      </c>
      <c r="N37" s="96">
        <v>168</v>
      </c>
      <c r="O37" s="42">
        <v>4434</v>
      </c>
      <c r="P37" s="113">
        <v>79233</v>
      </c>
      <c r="Q37" s="44">
        <f t="shared" si="3"/>
        <v>17.869418132611639</v>
      </c>
      <c r="R37" s="96">
        <v>202</v>
      </c>
      <c r="S37" s="46">
        <f>4454+49</f>
        <v>4503</v>
      </c>
      <c r="T37" s="17">
        <v>333251</v>
      </c>
      <c r="U37" s="49">
        <f t="shared" si="4"/>
        <v>74.006440151010437</v>
      </c>
      <c r="V37" s="96">
        <v>46</v>
      </c>
      <c r="W37" s="50">
        <f>4486+49</f>
        <v>4535</v>
      </c>
      <c r="X37" s="21">
        <v>384592</v>
      </c>
      <c r="Y37" s="51">
        <f t="shared" si="5"/>
        <v>84.805292171995589</v>
      </c>
      <c r="Z37" s="96">
        <v>35</v>
      </c>
      <c r="AA37" s="120">
        <f t="shared" si="10"/>
        <v>25896</v>
      </c>
      <c r="AB37" s="121">
        <f t="shared" si="11"/>
        <v>1301179</v>
      </c>
      <c r="AC37" s="32">
        <f t="shared" si="8"/>
        <v>50.246331479765217</v>
      </c>
      <c r="AD37" s="96">
        <v>86</v>
      </c>
      <c r="AE37" s="54"/>
      <c r="AF37" s="54">
        <v>35</v>
      </c>
    </row>
    <row r="38" spans="1:32" ht="15.75" customHeight="1" x14ac:dyDescent="0.2">
      <c r="A38" s="15" t="s">
        <v>17</v>
      </c>
      <c r="B38" s="15" t="s">
        <v>39</v>
      </c>
      <c r="C38" s="72">
        <v>6895</v>
      </c>
      <c r="D38" s="18">
        <v>181633</v>
      </c>
      <c r="E38" s="32">
        <f t="shared" si="0"/>
        <v>26.342712110224802</v>
      </c>
      <c r="F38" s="96">
        <v>149</v>
      </c>
      <c r="G38" s="71">
        <v>7273</v>
      </c>
      <c r="H38" s="19">
        <v>157683</v>
      </c>
      <c r="I38" s="37">
        <f t="shared" si="9"/>
        <v>21.680599477519593</v>
      </c>
      <c r="J38" s="96">
        <v>171</v>
      </c>
      <c r="K38" s="71">
        <v>7707</v>
      </c>
      <c r="L38" s="20">
        <v>195184</v>
      </c>
      <c r="M38" s="39">
        <f t="shared" si="2"/>
        <v>25.325548202932399</v>
      </c>
      <c r="N38" s="96">
        <v>155</v>
      </c>
      <c r="O38" s="42">
        <v>8303</v>
      </c>
      <c r="P38" s="113">
        <v>571241</v>
      </c>
      <c r="Q38" s="44">
        <f t="shared" si="3"/>
        <v>68.799349632662896</v>
      </c>
      <c r="R38" s="96">
        <v>39</v>
      </c>
      <c r="S38" s="46">
        <v>8671</v>
      </c>
      <c r="T38" s="17">
        <v>669369</v>
      </c>
      <c r="U38" s="49">
        <f t="shared" si="4"/>
        <v>77.196286472148543</v>
      </c>
      <c r="V38" s="96">
        <v>38</v>
      </c>
      <c r="W38" s="50">
        <v>9035</v>
      </c>
      <c r="X38" s="21">
        <v>760814</v>
      </c>
      <c r="Y38" s="51">
        <f t="shared" si="5"/>
        <v>84.207415605976763</v>
      </c>
      <c r="Z38" s="96">
        <v>36</v>
      </c>
      <c r="AA38" s="120">
        <f t="shared" si="10"/>
        <v>47884</v>
      </c>
      <c r="AB38" s="121">
        <f t="shared" si="11"/>
        <v>2535924</v>
      </c>
      <c r="AC38" s="32">
        <f t="shared" si="8"/>
        <v>52.95973602873611</v>
      </c>
      <c r="AD38" s="96">
        <v>80</v>
      </c>
      <c r="AE38" s="54"/>
      <c r="AF38" s="54">
        <v>36</v>
      </c>
    </row>
    <row r="39" spans="1:32" ht="15.75" customHeight="1" x14ac:dyDescent="0.2">
      <c r="A39" s="15" t="s">
        <v>2703</v>
      </c>
      <c r="B39" s="15" t="s">
        <v>722</v>
      </c>
      <c r="C39" s="72">
        <v>10264</v>
      </c>
      <c r="D39" s="18">
        <v>806704</v>
      </c>
      <c r="E39" s="32">
        <f t="shared" si="0"/>
        <v>78.595479345284488</v>
      </c>
      <c r="F39" s="96">
        <v>32</v>
      </c>
      <c r="G39" s="71">
        <v>11197</v>
      </c>
      <c r="H39" s="19">
        <v>795684</v>
      </c>
      <c r="I39" s="37">
        <f t="shared" si="9"/>
        <v>71.062248816647312</v>
      </c>
      <c r="J39" s="96">
        <v>43</v>
      </c>
      <c r="K39" s="71">
        <v>12343</v>
      </c>
      <c r="L39" s="20">
        <v>875208</v>
      </c>
      <c r="M39" s="39">
        <f t="shared" si="2"/>
        <v>70.907234869966786</v>
      </c>
      <c r="N39" s="96">
        <v>35</v>
      </c>
      <c r="O39" s="42">
        <v>13292</v>
      </c>
      <c r="P39" s="113">
        <v>796543</v>
      </c>
      <c r="Q39" s="44">
        <f t="shared" si="3"/>
        <v>59.926497141137524</v>
      </c>
      <c r="R39" s="96">
        <v>59</v>
      </c>
      <c r="S39" s="46">
        <v>14150</v>
      </c>
      <c r="T39" s="17">
        <v>1199356</v>
      </c>
      <c r="U39" s="49">
        <f t="shared" si="4"/>
        <v>84.760141342756185</v>
      </c>
      <c r="V39" s="96">
        <v>31</v>
      </c>
      <c r="W39" s="50">
        <v>14698</v>
      </c>
      <c r="X39" s="21">
        <v>1200063</v>
      </c>
      <c r="Y39" s="51">
        <f t="shared" si="5"/>
        <v>81.648047353381415</v>
      </c>
      <c r="Z39" s="96">
        <v>37</v>
      </c>
      <c r="AA39" s="120">
        <f t="shared" si="10"/>
        <v>75944</v>
      </c>
      <c r="AB39" s="121">
        <f t="shared" si="11"/>
        <v>5673558</v>
      </c>
      <c r="AC39" s="32">
        <f t="shared" si="8"/>
        <v>74.707126303592119</v>
      </c>
      <c r="AD39" s="96">
        <v>34</v>
      </c>
      <c r="AE39" s="54"/>
      <c r="AF39" s="54">
        <v>37</v>
      </c>
    </row>
    <row r="40" spans="1:32" s="80" customFormat="1" ht="15.75" customHeight="1" x14ac:dyDescent="0.15">
      <c r="A40" s="15" t="s">
        <v>2697</v>
      </c>
      <c r="B40" s="15" t="s">
        <v>717</v>
      </c>
      <c r="C40" s="72">
        <v>4912</v>
      </c>
      <c r="D40" s="18">
        <v>224397</v>
      </c>
      <c r="E40" s="32">
        <f t="shared" si="0"/>
        <v>45.683428338762212</v>
      </c>
      <c r="F40" s="96">
        <v>84</v>
      </c>
      <c r="G40" s="88">
        <v>5024</v>
      </c>
      <c r="H40" s="19">
        <v>260623</v>
      </c>
      <c r="I40" s="37">
        <f t="shared" si="9"/>
        <v>51.875597133757964</v>
      </c>
      <c r="J40" s="96">
        <v>76</v>
      </c>
      <c r="K40" s="88">
        <v>5119</v>
      </c>
      <c r="L40" s="20">
        <v>369322</v>
      </c>
      <c r="M40" s="39">
        <f t="shared" si="2"/>
        <v>72.147294393436212</v>
      </c>
      <c r="N40" s="96">
        <v>33</v>
      </c>
      <c r="O40" s="90">
        <v>5438</v>
      </c>
      <c r="P40" s="114">
        <v>637296</v>
      </c>
      <c r="Q40" s="44">
        <f t="shared" si="3"/>
        <v>117.19308569326958</v>
      </c>
      <c r="R40" s="96">
        <v>13</v>
      </c>
      <c r="S40" s="94">
        <v>5604</v>
      </c>
      <c r="T40" s="17">
        <v>543325</v>
      </c>
      <c r="U40" s="49">
        <f t="shared" si="4"/>
        <v>96.953069236259807</v>
      </c>
      <c r="V40" s="96">
        <v>20</v>
      </c>
      <c r="W40" s="70">
        <v>5873</v>
      </c>
      <c r="X40" s="21">
        <v>474846</v>
      </c>
      <c r="Y40" s="51">
        <f t="shared" si="5"/>
        <v>80.852375276689941</v>
      </c>
      <c r="Z40" s="96">
        <v>38</v>
      </c>
      <c r="AA40" s="121">
        <f t="shared" si="10"/>
        <v>31970</v>
      </c>
      <c r="AB40" s="121">
        <f t="shared" si="11"/>
        <v>2509809</v>
      </c>
      <c r="AC40" s="32">
        <f t="shared" si="8"/>
        <v>78.50512980919612</v>
      </c>
      <c r="AD40" s="96">
        <v>31</v>
      </c>
      <c r="AE40" s="54"/>
      <c r="AF40" s="54">
        <v>38</v>
      </c>
    </row>
    <row r="41" spans="1:32" s="80" customFormat="1" ht="15.75" customHeight="1" x14ac:dyDescent="0.15">
      <c r="A41" s="15" t="s">
        <v>2697</v>
      </c>
      <c r="B41" s="15" t="s">
        <v>606</v>
      </c>
      <c r="C41" s="72">
        <v>2295</v>
      </c>
      <c r="D41" s="18">
        <v>169355</v>
      </c>
      <c r="E41" s="32">
        <f t="shared" si="0"/>
        <v>73.793028322440094</v>
      </c>
      <c r="F41" s="96">
        <v>36</v>
      </c>
      <c r="G41" s="88">
        <v>2305</v>
      </c>
      <c r="H41" s="19">
        <v>249721</v>
      </c>
      <c r="I41" s="37">
        <f t="shared" si="9"/>
        <v>108.33882863340564</v>
      </c>
      <c r="J41" s="96">
        <v>12</v>
      </c>
      <c r="K41" s="88">
        <v>2287</v>
      </c>
      <c r="L41" s="20">
        <v>207417</v>
      </c>
      <c r="M41" s="39">
        <f t="shared" si="2"/>
        <v>90.693922168780063</v>
      </c>
      <c r="N41" s="96">
        <v>19</v>
      </c>
      <c r="O41" s="90">
        <v>2282</v>
      </c>
      <c r="P41" s="114">
        <v>169168</v>
      </c>
      <c r="Q41" s="44">
        <f t="shared" si="3"/>
        <v>74.131463628396148</v>
      </c>
      <c r="R41" s="96">
        <v>36</v>
      </c>
      <c r="S41" s="94">
        <v>2297</v>
      </c>
      <c r="T41" s="17">
        <v>206267</v>
      </c>
      <c r="U41" s="49">
        <f t="shared" si="4"/>
        <v>89.798432738354379</v>
      </c>
      <c r="V41" s="96">
        <v>26</v>
      </c>
      <c r="W41" s="70">
        <v>2319</v>
      </c>
      <c r="X41" s="21">
        <v>184211</v>
      </c>
      <c r="Y41" s="51">
        <f t="shared" si="5"/>
        <v>79.435532557136696</v>
      </c>
      <c r="Z41" s="96">
        <v>39</v>
      </c>
      <c r="AA41" s="121">
        <f t="shared" si="10"/>
        <v>13785</v>
      </c>
      <c r="AB41" s="121">
        <f t="shared" si="11"/>
        <v>1186139</v>
      </c>
      <c r="AC41" s="32">
        <f t="shared" si="8"/>
        <v>86.045629307217993</v>
      </c>
      <c r="AD41" s="96">
        <v>24</v>
      </c>
      <c r="AE41" s="54"/>
      <c r="AF41" s="54">
        <v>39</v>
      </c>
    </row>
    <row r="42" spans="1:32" ht="15.75" customHeight="1" x14ac:dyDescent="0.2">
      <c r="A42" s="15" t="s">
        <v>2718</v>
      </c>
      <c r="B42" s="15" t="s">
        <v>458</v>
      </c>
      <c r="C42" s="72">
        <v>17380</v>
      </c>
      <c r="D42" s="18">
        <v>390987</v>
      </c>
      <c r="E42" s="32">
        <f t="shared" si="0"/>
        <v>22.496375143843498</v>
      </c>
      <c r="F42" s="96">
        <v>166</v>
      </c>
      <c r="G42" s="71">
        <v>17942</v>
      </c>
      <c r="H42" s="19">
        <v>418871</v>
      </c>
      <c r="I42" s="37">
        <f t="shared" si="9"/>
        <v>23.345836584550216</v>
      </c>
      <c r="J42" s="96">
        <v>165</v>
      </c>
      <c r="K42" s="71">
        <v>18368</v>
      </c>
      <c r="L42" s="20">
        <v>551635</v>
      </c>
      <c r="M42" s="39">
        <f t="shared" si="2"/>
        <v>30.032393292682926</v>
      </c>
      <c r="N42" s="96">
        <v>134</v>
      </c>
      <c r="O42" s="42">
        <v>18725</v>
      </c>
      <c r="P42" s="113">
        <v>642955</v>
      </c>
      <c r="Q42" s="44">
        <f t="shared" si="3"/>
        <v>34.336715620827768</v>
      </c>
      <c r="R42" s="96">
        <v>119</v>
      </c>
      <c r="S42" s="47">
        <v>19698</v>
      </c>
      <c r="T42" s="17">
        <v>730681</v>
      </c>
      <c r="U42" s="49">
        <f t="shared" si="4"/>
        <v>37.094171997157069</v>
      </c>
      <c r="V42" s="96">
        <v>122</v>
      </c>
      <c r="W42" s="50">
        <v>19736</v>
      </c>
      <c r="X42" s="21">
        <v>1566333</v>
      </c>
      <c r="Y42" s="51">
        <f t="shared" si="5"/>
        <v>79.364258208350222</v>
      </c>
      <c r="Z42" s="96">
        <v>40</v>
      </c>
      <c r="AA42" s="120">
        <f t="shared" si="10"/>
        <v>111849</v>
      </c>
      <c r="AB42" s="121">
        <f t="shared" si="11"/>
        <v>4301462</v>
      </c>
      <c r="AC42" s="32">
        <f t="shared" si="8"/>
        <v>38.457760015735502</v>
      </c>
      <c r="AD42" s="96">
        <v>115</v>
      </c>
      <c r="AE42" s="54"/>
      <c r="AF42" s="54">
        <v>40</v>
      </c>
    </row>
    <row r="43" spans="1:32" ht="15.75" customHeight="1" x14ac:dyDescent="0.2">
      <c r="A43" s="15" t="s">
        <v>65</v>
      </c>
      <c r="B43" s="15" t="s">
        <v>462</v>
      </c>
      <c r="C43" s="72">
        <v>7826</v>
      </c>
      <c r="D43" s="18">
        <v>503389</v>
      </c>
      <c r="E43" s="32">
        <f t="shared" si="0"/>
        <v>64.32264247380526</v>
      </c>
      <c r="F43" s="96">
        <v>48</v>
      </c>
      <c r="G43" s="71">
        <v>7955</v>
      </c>
      <c r="H43" s="19">
        <v>516613</v>
      </c>
      <c r="I43" s="37">
        <f t="shared" ref="I43:I74" si="12">H43/G43</f>
        <v>64.941923318667506</v>
      </c>
      <c r="J43" s="96">
        <v>52</v>
      </c>
      <c r="K43" s="71">
        <v>8224</v>
      </c>
      <c r="L43" s="20">
        <v>496226</v>
      </c>
      <c r="M43" s="39">
        <f t="shared" si="2"/>
        <v>60.338764591439691</v>
      </c>
      <c r="N43" s="96">
        <v>57</v>
      </c>
      <c r="O43" s="42">
        <v>8304</v>
      </c>
      <c r="P43" s="113">
        <v>517847</v>
      </c>
      <c r="Q43" s="44">
        <f t="shared" si="3"/>
        <v>62.361151252408476</v>
      </c>
      <c r="R43" s="96">
        <v>49</v>
      </c>
      <c r="S43" s="46">
        <v>8339</v>
      </c>
      <c r="T43" s="17">
        <v>503306</v>
      </c>
      <c r="U43" s="49">
        <f t="shared" si="4"/>
        <v>60.355678138865571</v>
      </c>
      <c r="V43" s="96">
        <v>68</v>
      </c>
      <c r="W43" s="50">
        <v>8407</v>
      </c>
      <c r="X43" s="21">
        <v>660787</v>
      </c>
      <c r="Y43" s="51">
        <f t="shared" si="5"/>
        <v>78.599619364815041</v>
      </c>
      <c r="Z43" s="96">
        <v>41</v>
      </c>
      <c r="AA43" s="120">
        <f t="shared" si="10"/>
        <v>49055</v>
      </c>
      <c r="AB43" s="121">
        <f t="shared" si="11"/>
        <v>3198168</v>
      </c>
      <c r="AC43" s="32">
        <f t="shared" si="8"/>
        <v>65.195556008561823</v>
      </c>
      <c r="AD43" s="96">
        <v>50</v>
      </c>
      <c r="AE43" s="54"/>
      <c r="AF43" s="54">
        <v>41</v>
      </c>
    </row>
    <row r="44" spans="1:32" ht="15.75" customHeight="1" x14ac:dyDescent="0.2">
      <c r="A44" s="15" t="s">
        <v>2716</v>
      </c>
      <c r="B44" s="15" t="s">
        <v>484</v>
      </c>
      <c r="C44" s="72">
        <v>32698</v>
      </c>
      <c r="D44" s="18">
        <v>1700596</v>
      </c>
      <c r="E44" s="32">
        <f t="shared" si="0"/>
        <v>52.009174873080923</v>
      </c>
      <c r="F44" s="96">
        <v>67</v>
      </c>
      <c r="G44" s="71">
        <v>33362</v>
      </c>
      <c r="H44" s="19">
        <v>2058207</v>
      </c>
      <c r="I44" s="37">
        <f t="shared" si="12"/>
        <v>61.693153887656614</v>
      </c>
      <c r="J44" s="96">
        <v>56</v>
      </c>
      <c r="K44" s="71">
        <v>33844</v>
      </c>
      <c r="L44" s="20">
        <v>2195847</v>
      </c>
      <c r="M44" s="39">
        <f t="shared" si="2"/>
        <v>64.88142654532561</v>
      </c>
      <c r="N44" s="96">
        <v>48</v>
      </c>
      <c r="O44" s="42">
        <v>34597</v>
      </c>
      <c r="P44" s="113">
        <v>2133727</v>
      </c>
      <c r="Q44" s="44">
        <f t="shared" si="3"/>
        <v>61.673757840275165</v>
      </c>
      <c r="R44" s="96">
        <v>55</v>
      </c>
      <c r="S44" s="46">
        <v>35031</v>
      </c>
      <c r="T44" s="17">
        <v>2625656</v>
      </c>
      <c r="U44" s="49">
        <f t="shared" si="4"/>
        <v>74.952356484256796</v>
      </c>
      <c r="V44" s="96">
        <v>44</v>
      </c>
      <c r="W44" s="50">
        <v>35493</v>
      </c>
      <c r="X44" s="21">
        <v>2768656</v>
      </c>
      <c r="Y44" s="51">
        <f t="shared" si="5"/>
        <v>78.005691263065955</v>
      </c>
      <c r="Z44" s="96">
        <v>42</v>
      </c>
      <c r="AA44" s="120">
        <f t="shared" si="10"/>
        <v>205025</v>
      </c>
      <c r="AB44" s="121">
        <f t="shared" si="11"/>
        <v>13482689</v>
      </c>
      <c r="AC44" s="32">
        <f t="shared" si="8"/>
        <v>65.761194976222413</v>
      </c>
      <c r="AD44" s="96">
        <v>47</v>
      </c>
      <c r="AE44" s="54"/>
      <c r="AF44" s="54">
        <v>42</v>
      </c>
    </row>
    <row r="45" spans="1:32" s="80" customFormat="1" ht="15.75" customHeight="1" x14ac:dyDescent="0.15">
      <c r="A45" s="15" t="s">
        <v>2703</v>
      </c>
      <c r="B45" s="15" t="s">
        <v>534</v>
      </c>
      <c r="C45" s="72">
        <v>1246</v>
      </c>
      <c r="D45" s="18">
        <v>73052</v>
      </c>
      <c r="E45" s="32">
        <f t="shared" si="0"/>
        <v>58.629213483146067</v>
      </c>
      <c r="F45" s="96">
        <v>58</v>
      </c>
      <c r="G45" s="88">
        <v>1413</v>
      </c>
      <c r="H45" s="19">
        <v>84347</v>
      </c>
      <c r="I45" s="37">
        <f t="shared" si="12"/>
        <v>59.69355980184006</v>
      </c>
      <c r="J45" s="96">
        <v>59</v>
      </c>
      <c r="K45" s="88">
        <v>1661</v>
      </c>
      <c r="L45" s="20">
        <v>68408</v>
      </c>
      <c r="M45" s="39">
        <f t="shared" si="2"/>
        <v>41.184828416616497</v>
      </c>
      <c r="N45" s="96">
        <v>96</v>
      </c>
      <c r="O45" s="90">
        <v>1892</v>
      </c>
      <c r="P45" s="114">
        <v>82960</v>
      </c>
      <c r="Q45" s="44">
        <f t="shared" si="3"/>
        <v>43.847780126849891</v>
      </c>
      <c r="R45" s="96">
        <v>98</v>
      </c>
      <c r="S45" s="94">
        <v>2145</v>
      </c>
      <c r="T45" s="17">
        <v>168781</v>
      </c>
      <c r="U45" s="49">
        <f t="shared" si="4"/>
        <v>78.685780885780886</v>
      </c>
      <c r="V45" s="96">
        <v>36</v>
      </c>
      <c r="W45" s="70">
        <v>2360</v>
      </c>
      <c r="X45" s="21">
        <v>182576</v>
      </c>
      <c r="Y45" s="51">
        <f t="shared" si="5"/>
        <v>77.362711864406776</v>
      </c>
      <c r="Z45" s="96">
        <v>43</v>
      </c>
      <c r="AA45" s="121">
        <f t="shared" si="10"/>
        <v>10717</v>
      </c>
      <c r="AB45" s="121">
        <f t="shared" si="11"/>
        <v>660124</v>
      </c>
      <c r="AC45" s="32">
        <f t="shared" si="8"/>
        <v>61.595969021181304</v>
      </c>
      <c r="AD45" s="96">
        <v>59</v>
      </c>
      <c r="AE45" s="54"/>
      <c r="AF45" s="54">
        <v>43</v>
      </c>
    </row>
    <row r="46" spans="1:32" ht="15.75" customHeight="1" x14ac:dyDescent="0.2">
      <c r="A46" s="15" t="s">
        <v>2727</v>
      </c>
      <c r="B46" s="15" t="s">
        <v>723</v>
      </c>
      <c r="C46" s="72">
        <v>287260</v>
      </c>
      <c r="D46" s="18">
        <v>21553906</v>
      </c>
      <c r="E46" s="32">
        <f t="shared" si="0"/>
        <v>75.032743855740449</v>
      </c>
      <c r="F46" s="96">
        <v>34</v>
      </c>
      <c r="G46" s="71">
        <v>288000</v>
      </c>
      <c r="H46" s="19">
        <v>21252939</v>
      </c>
      <c r="I46" s="37">
        <f t="shared" si="12"/>
        <v>73.794927083333334</v>
      </c>
      <c r="J46" s="96">
        <v>41</v>
      </c>
      <c r="K46" s="71">
        <v>287604</v>
      </c>
      <c r="L46" s="20">
        <v>23100919</v>
      </c>
      <c r="M46" s="39">
        <f t="shared" si="2"/>
        <v>80.32196701019457</v>
      </c>
      <c r="N46" s="96">
        <v>27</v>
      </c>
      <c r="O46" s="42">
        <v>287410</v>
      </c>
      <c r="P46" s="113">
        <v>24560602</v>
      </c>
      <c r="Q46" s="44">
        <f t="shared" si="3"/>
        <v>85.454931978706384</v>
      </c>
      <c r="R46" s="96">
        <v>29</v>
      </c>
      <c r="S46" s="47">
        <v>287385</v>
      </c>
      <c r="T46" s="17">
        <v>20611051</v>
      </c>
      <c r="U46" s="49">
        <f t="shared" si="4"/>
        <v>71.719299893870598</v>
      </c>
      <c r="V46" s="96">
        <v>49</v>
      </c>
      <c r="W46" s="50">
        <v>286620</v>
      </c>
      <c r="X46" s="21">
        <v>22057574</v>
      </c>
      <c r="Y46" s="51">
        <f t="shared" si="5"/>
        <v>76.957553555229921</v>
      </c>
      <c r="Z46" s="96">
        <v>44</v>
      </c>
      <c r="AA46" s="120">
        <f t="shared" si="10"/>
        <v>1724279</v>
      </c>
      <c r="AB46" s="121">
        <f t="shared" si="11"/>
        <v>133136991</v>
      </c>
      <c r="AC46" s="32">
        <f t="shared" si="8"/>
        <v>77.213137201114208</v>
      </c>
      <c r="AD46" s="96">
        <v>33</v>
      </c>
      <c r="AE46" s="54"/>
      <c r="AF46" s="54">
        <v>44</v>
      </c>
    </row>
    <row r="47" spans="1:32" ht="15.75" customHeight="1" x14ac:dyDescent="0.2">
      <c r="A47" s="15" t="s">
        <v>394</v>
      </c>
      <c r="B47" s="15" t="s">
        <v>393</v>
      </c>
      <c r="C47" s="72">
        <v>2125</v>
      </c>
      <c r="D47" s="18">
        <v>112036</v>
      </c>
      <c r="E47" s="32">
        <f t="shared" si="0"/>
        <v>52.722823529411762</v>
      </c>
      <c r="F47" s="96">
        <v>64</v>
      </c>
      <c r="G47" s="71">
        <v>2110</v>
      </c>
      <c r="H47" s="19">
        <v>105272</v>
      </c>
      <c r="I47" s="37">
        <f t="shared" si="12"/>
        <v>49.891943127962087</v>
      </c>
      <c r="J47" s="96">
        <v>81</v>
      </c>
      <c r="K47" s="71">
        <v>2123</v>
      </c>
      <c r="L47" s="20">
        <v>121387</v>
      </c>
      <c r="M47" s="39">
        <f t="shared" si="2"/>
        <v>57.17710786622704</v>
      </c>
      <c r="N47" s="96">
        <v>63</v>
      </c>
      <c r="O47" s="42">
        <v>2137</v>
      </c>
      <c r="P47" s="113">
        <v>147044</v>
      </c>
      <c r="Q47" s="44">
        <f t="shared" si="3"/>
        <v>68.808610201216652</v>
      </c>
      <c r="R47" s="96">
        <v>38</v>
      </c>
      <c r="S47" s="46">
        <v>2166</v>
      </c>
      <c r="T47" s="17">
        <v>130954</v>
      </c>
      <c r="U47" s="49">
        <f t="shared" si="4"/>
        <v>60.458910433979689</v>
      </c>
      <c r="V47" s="96">
        <v>67</v>
      </c>
      <c r="W47" s="50">
        <v>2197</v>
      </c>
      <c r="X47" s="21">
        <v>166126</v>
      </c>
      <c r="Y47" s="51">
        <f t="shared" si="5"/>
        <v>75.614929449248976</v>
      </c>
      <c r="Z47" s="96">
        <v>45</v>
      </c>
      <c r="AA47" s="120">
        <f t="shared" si="10"/>
        <v>12858</v>
      </c>
      <c r="AB47" s="121">
        <f t="shared" si="11"/>
        <v>782819</v>
      </c>
      <c r="AC47" s="32">
        <f t="shared" si="8"/>
        <v>60.881863431326799</v>
      </c>
      <c r="AD47" s="96">
        <v>63</v>
      </c>
      <c r="AE47" s="54"/>
      <c r="AF47" s="54">
        <v>45</v>
      </c>
    </row>
    <row r="48" spans="1:32" ht="15.75" customHeight="1" x14ac:dyDescent="0.2">
      <c r="A48" s="15" t="s">
        <v>2727</v>
      </c>
      <c r="B48" s="15" t="s">
        <v>445</v>
      </c>
      <c r="C48" s="72">
        <v>2364</v>
      </c>
      <c r="D48" s="18">
        <v>22492</v>
      </c>
      <c r="E48" s="32">
        <f t="shared" si="0"/>
        <v>9.514382402707275</v>
      </c>
      <c r="F48" s="85">
        <v>238</v>
      </c>
      <c r="G48" s="71">
        <v>2364</v>
      </c>
      <c r="H48" s="19">
        <v>89668</v>
      </c>
      <c r="I48" s="37">
        <f t="shared" si="12"/>
        <v>37.930626057529608</v>
      </c>
      <c r="J48" s="96">
        <v>111</v>
      </c>
      <c r="K48" s="71">
        <v>2364</v>
      </c>
      <c r="L48" s="20">
        <v>139902</v>
      </c>
      <c r="M48" s="39">
        <f t="shared" si="2"/>
        <v>59.180203045685282</v>
      </c>
      <c r="N48" s="96">
        <v>59</v>
      </c>
      <c r="O48" s="42">
        <v>2330</v>
      </c>
      <c r="P48" s="113">
        <v>156671</v>
      </c>
      <c r="Q48" s="44">
        <f t="shared" si="3"/>
        <v>67.240772532188842</v>
      </c>
      <c r="R48" s="96">
        <v>42</v>
      </c>
      <c r="S48" s="47">
        <v>2329</v>
      </c>
      <c r="T48" s="17">
        <v>194315</v>
      </c>
      <c r="U48" s="49">
        <f t="shared" si="4"/>
        <v>83.432803778445688</v>
      </c>
      <c r="V48" s="96">
        <v>32</v>
      </c>
      <c r="W48" s="50">
        <v>2321</v>
      </c>
      <c r="X48" s="21">
        <v>173717</v>
      </c>
      <c r="Y48" s="51">
        <f t="shared" si="5"/>
        <v>74.845756139594997</v>
      </c>
      <c r="Z48" s="96">
        <v>46</v>
      </c>
      <c r="AA48" s="120">
        <f t="shared" si="10"/>
        <v>14072</v>
      </c>
      <c r="AB48" s="121">
        <f t="shared" si="11"/>
        <v>776765</v>
      </c>
      <c r="AC48" s="32">
        <f t="shared" si="8"/>
        <v>55.199332006822061</v>
      </c>
      <c r="AD48" s="96">
        <v>74</v>
      </c>
      <c r="AE48" s="54"/>
      <c r="AF48" s="54">
        <v>46</v>
      </c>
    </row>
    <row r="49" spans="1:32" ht="15.75" customHeight="1" x14ac:dyDescent="0.2">
      <c r="A49" s="15" t="s">
        <v>2738</v>
      </c>
      <c r="B49" s="15" t="s">
        <v>199</v>
      </c>
      <c r="C49" s="72">
        <v>7483</v>
      </c>
      <c r="D49" s="18">
        <v>454522</v>
      </c>
      <c r="E49" s="32">
        <f t="shared" si="0"/>
        <v>60.74061205398904</v>
      </c>
      <c r="F49" s="96">
        <v>53</v>
      </c>
      <c r="G49" s="71">
        <v>7557</v>
      </c>
      <c r="H49" s="19">
        <v>512850</v>
      </c>
      <c r="I49" s="37">
        <f t="shared" si="12"/>
        <v>67.86423183803096</v>
      </c>
      <c r="J49" s="96">
        <v>47</v>
      </c>
      <c r="K49" s="71">
        <v>7719</v>
      </c>
      <c r="L49" s="20">
        <v>502855</v>
      </c>
      <c r="M49" s="39">
        <f t="shared" si="2"/>
        <v>65.145096515092632</v>
      </c>
      <c r="N49" s="96">
        <v>47</v>
      </c>
      <c r="O49" s="42">
        <v>7929</v>
      </c>
      <c r="P49" s="113">
        <v>480593</v>
      </c>
      <c r="Q49" s="44">
        <f t="shared" si="3"/>
        <v>60.61205700592761</v>
      </c>
      <c r="R49" s="96">
        <v>58</v>
      </c>
      <c r="S49" s="46">
        <v>8004</v>
      </c>
      <c r="T49" s="17">
        <v>523579</v>
      </c>
      <c r="U49" s="49">
        <f t="shared" si="4"/>
        <v>65.41466766616692</v>
      </c>
      <c r="V49" s="96">
        <v>60</v>
      </c>
      <c r="W49" s="50">
        <v>8195</v>
      </c>
      <c r="X49" s="21">
        <v>599586</v>
      </c>
      <c r="Y49" s="51">
        <f t="shared" si="5"/>
        <v>73.164856619890173</v>
      </c>
      <c r="Z49" s="96">
        <v>47</v>
      </c>
      <c r="AA49" s="120">
        <f t="shared" si="10"/>
        <v>46887</v>
      </c>
      <c r="AB49" s="121">
        <f t="shared" si="11"/>
        <v>3073985</v>
      </c>
      <c r="AC49" s="32">
        <f t="shared" si="8"/>
        <v>65.561562906562585</v>
      </c>
      <c r="AD49" s="96">
        <v>48</v>
      </c>
      <c r="AE49" s="54"/>
      <c r="AF49" s="54">
        <v>47</v>
      </c>
    </row>
    <row r="50" spans="1:32" s="80" customFormat="1" ht="15.75" customHeight="1" x14ac:dyDescent="0.15">
      <c r="A50" s="15" t="s">
        <v>69</v>
      </c>
      <c r="B50" s="15" t="s">
        <v>105</v>
      </c>
      <c r="C50" s="72">
        <v>5715</v>
      </c>
      <c r="D50" s="18">
        <v>387801</v>
      </c>
      <c r="E50" s="32">
        <f t="shared" si="0"/>
        <v>67.856692913385828</v>
      </c>
      <c r="F50" s="96">
        <v>45</v>
      </c>
      <c r="G50" s="88">
        <v>5846</v>
      </c>
      <c r="H50" s="19">
        <v>539608</v>
      </c>
      <c r="I50" s="37">
        <f t="shared" si="12"/>
        <v>92.303797468354432</v>
      </c>
      <c r="J50" s="96">
        <v>21</v>
      </c>
      <c r="K50" s="88">
        <v>6306</v>
      </c>
      <c r="L50" s="20">
        <v>472725</v>
      </c>
      <c r="M50" s="39">
        <f t="shared" si="2"/>
        <v>74.964319695528062</v>
      </c>
      <c r="N50" s="96">
        <v>32</v>
      </c>
      <c r="O50" s="90">
        <v>6642</v>
      </c>
      <c r="P50" s="114">
        <v>546242</v>
      </c>
      <c r="Q50" s="44">
        <f t="shared" si="3"/>
        <v>82.240590183679615</v>
      </c>
      <c r="R50" s="96">
        <v>32</v>
      </c>
      <c r="S50" s="94">
        <v>7057</v>
      </c>
      <c r="T50" s="17">
        <v>605406</v>
      </c>
      <c r="U50" s="49">
        <f t="shared" si="4"/>
        <v>85.78801190307496</v>
      </c>
      <c r="V50" s="96">
        <v>30</v>
      </c>
      <c r="W50" s="70">
        <v>7382</v>
      </c>
      <c r="X50" s="21">
        <v>539305</v>
      </c>
      <c r="Y50" s="51">
        <f t="shared" si="5"/>
        <v>73.056759685722028</v>
      </c>
      <c r="Z50" s="96">
        <v>48</v>
      </c>
      <c r="AA50" s="121">
        <f t="shared" si="10"/>
        <v>38948</v>
      </c>
      <c r="AB50" s="121">
        <f t="shared" si="11"/>
        <v>3091087</v>
      </c>
      <c r="AC50" s="32">
        <f t="shared" si="8"/>
        <v>79.364460306049097</v>
      </c>
      <c r="AD50" s="96">
        <v>30</v>
      </c>
      <c r="AE50" s="54"/>
      <c r="AF50" s="54">
        <v>48</v>
      </c>
    </row>
    <row r="51" spans="1:32" ht="15.75" customHeight="1" x14ac:dyDescent="0.2">
      <c r="A51" s="15" t="s">
        <v>2734</v>
      </c>
      <c r="B51" s="15" t="s">
        <v>617</v>
      </c>
      <c r="C51" s="72">
        <v>3071</v>
      </c>
      <c r="D51" s="18">
        <v>648</v>
      </c>
      <c r="E51" s="32">
        <f t="shared" si="0"/>
        <v>0.21100618690980136</v>
      </c>
      <c r="F51" s="85">
        <v>304</v>
      </c>
      <c r="G51" s="71">
        <v>3125</v>
      </c>
      <c r="H51" s="19">
        <v>34895</v>
      </c>
      <c r="I51" s="37">
        <f t="shared" si="12"/>
        <v>11.166399999999999</v>
      </c>
      <c r="J51" s="85">
        <v>228</v>
      </c>
      <c r="K51" s="71">
        <v>3143</v>
      </c>
      <c r="L51" s="20">
        <v>91566</v>
      </c>
      <c r="M51" s="39">
        <f t="shared" si="2"/>
        <v>29.133312122176264</v>
      </c>
      <c r="N51" s="96">
        <v>137</v>
      </c>
      <c r="O51" s="42">
        <v>3154</v>
      </c>
      <c r="P51" s="113">
        <v>71982</v>
      </c>
      <c r="Q51" s="44">
        <f t="shared" si="3"/>
        <v>22.822447685478757</v>
      </c>
      <c r="R51" s="96">
        <v>173</v>
      </c>
      <c r="S51" s="46">
        <v>3255</v>
      </c>
      <c r="T51" s="17">
        <v>259796</v>
      </c>
      <c r="U51" s="49">
        <f t="shared" si="4"/>
        <v>79.814439324116748</v>
      </c>
      <c r="V51" s="96">
        <v>35</v>
      </c>
      <c r="W51" s="50">
        <v>3272</v>
      </c>
      <c r="X51" s="21">
        <v>236516</v>
      </c>
      <c r="Y51" s="51">
        <f t="shared" si="5"/>
        <v>72.284841075794617</v>
      </c>
      <c r="Z51" s="96">
        <v>49</v>
      </c>
      <c r="AA51" s="120">
        <f t="shared" si="10"/>
        <v>19020</v>
      </c>
      <c r="AB51" s="121">
        <f t="shared" si="11"/>
        <v>695403</v>
      </c>
      <c r="AC51" s="32">
        <f t="shared" si="8"/>
        <v>36.561671924290224</v>
      </c>
      <c r="AD51" s="96">
        <v>121</v>
      </c>
      <c r="AE51" s="54"/>
      <c r="AF51" s="54">
        <v>49</v>
      </c>
    </row>
    <row r="52" spans="1:32" ht="15.75" customHeight="1" x14ac:dyDescent="0.2">
      <c r="A52" s="15" t="s">
        <v>152</v>
      </c>
      <c r="B52" s="15" t="s">
        <v>565</v>
      </c>
      <c r="C52" s="72">
        <v>13547</v>
      </c>
      <c r="D52" s="18">
        <v>707072</v>
      </c>
      <c r="E52" s="32">
        <f t="shared" si="0"/>
        <v>52.19399128958441</v>
      </c>
      <c r="F52" s="96">
        <v>65</v>
      </c>
      <c r="G52" s="71">
        <v>13543</v>
      </c>
      <c r="H52" s="19">
        <v>700182</v>
      </c>
      <c r="I52" s="37">
        <f t="shared" si="12"/>
        <v>51.70065716606365</v>
      </c>
      <c r="J52" s="96">
        <v>79</v>
      </c>
      <c r="K52" s="71">
        <v>13798</v>
      </c>
      <c r="L52" s="20">
        <v>681579</v>
      </c>
      <c r="M52" s="39">
        <f t="shared" si="2"/>
        <v>49.396941585737061</v>
      </c>
      <c r="N52" s="96">
        <v>77</v>
      </c>
      <c r="O52" s="42">
        <v>13936</v>
      </c>
      <c r="P52" s="113">
        <v>700432</v>
      </c>
      <c r="Q52" s="44">
        <f t="shared" si="3"/>
        <v>50.260619977037891</v>
      </c>
      <c r="R52" s="96">
        <v>75</v>
      </c>
      <c r="S52" s="46">
        <v>13714</v>
      </c>
      <c r="T52" s="17">
        <v>808027</v>
      </c>
      <c r="U52" s="49">
        <f t="shared" si="4"/>
        <v>58.919862913810704</v>
      </c>
      <c r="V52" s="96">
        <v>70</v>
      </c>
      <c r="W52" s="50">
        <v>13610</v>
      </c>
      <c r="X52" s="21">
        <v>974467</v>
      </c>
      <c r="Y52" s="51">
        <f t="shared" si="5"/>
        <v>71.599338721528284</v>
      </c>
      <c r="Z52" s="96">
        <v>50</v>
      </c>
      <c r="AA52" s="120">
        <f t="shared" si="10"/>
        <v>82148</v>
      </c>
      <c r="AB52" s="121">
        <f t="shared" si="11"/>
        <v>4571759</v>
      </c>
      <c r="AC52" s="32">
        <f t="shared" si="8"/>
        <v>55.65271217802016</v>
      </c>
      <c r="AD52" s="96">
        <v>73</v>
      </c>
      <c r="AE52" s="54"/>
      <c r="AF52" s="54">
        <v>50</v>
      </c>
    </row>
    <row r="53" spans="1:32" ht="15.75" customHeight="1" x14ac:dyDescent="0.2">
      <c r="A53" s="15" t="s">
        <v>2703</v>
      </c>
      <c r="B53" s="15" t="s">
        <v>601</v>
      </c>
      <c r="C53" s="72">
        <v>6970</v>
      </c>
      <c r="D53" s="18">
        <v>245751</v>
      </c>
      <c r="E53" s="32">
        <f t="shared" si="0"/>
        <v>35.258393113342898</v>
      </c>
      <c r="F53" s="96">
        <v>110</v>
      </c>
      <c r="G53" s="71">
        <v>8210</v>
      </c>
      <c r="H53" s="19">
        <v>304474</v>
      </c>
      <c r="I53" s="37">
        <f t="shared" si="12"/>
        <v>37.0857490864799</v>
      </c>
      <c r="J53" s="96">
        <v>114</v>
      </c>
      <c r="K53" s="71">
        <v>9356</v>
      </c>
      <c r="L53" s="20">
        <v>311028</v>
      </c>
      <c r="M53" s="39">
        <f t="shared" si="2"/>
        <v>33.243693886276183</v>
      </c>
      <c r="N53" s="96">
        <v>124</v>
      </c>
      <c r="O53" s="42">
        <v>9893</v>
      </c>
      <c r="P53" s="113">
        <v>739556</v>
      </c>
      <c r="Q53" s="44">
        <f t="shared" si="3"/>
        <v>74.755483675325991</v>
      </c>
      <c r="R53" s="96">
        <v>35</v>
      </c>
      <c r="S53" s="46">
        <v>10584</v>
      </c>
      <c r="T53" s="17">
        <v>779465</v>
      </c>
      <c r="U53" s="49">
        <f t="shared" si="4"/>
        <v>73.64559712773999</v>
      </c>
      <c r="V53" s="96">
        <v>47</v>
      </c>
      <c r="W53" s="50">
        <v>11660</v>
      </c>
      <c r="X53" s="21">
        <v>827717</v>
      </c>
      <c r="Y53" s="51">
        <f t="shared" si="5"/>
        <v>70.987735849056605</v>
      </c>
      <c r="Z53" s="96">
        <v>51</v>
      </c>
      <c r="AA53" s="120">
        <f t="shared" si="10"/>
        <v>56673</v>
      </c>
      <c r="AB53" s="121">
        <f t="shared" si="11"/>
        <v>3207991</v>
      </c>
      <c r="AC53" s="32">
        <f t="shared" si="8"/>
        <v>56.605279409948302</v>
      </c>
      <c r="AD53" s="96">
        <v>72</v>
      </c>
      <c r="AE53" s="54"/>
      <c r="AF53" s="54">
        <v>51</v>
      </c>
    </row>
    <row r="54" spans="1:32" s="80" customFormat="1" ht="15.75" customHeight="1" x14ac:dyDescent="0.15">
      <c r="A54" s="15" t="s">
        <v>17</v>
      </c>
      <c r="B54" s="15" t="s">
        <v>2738</v>
      </c>
      <c r="C54" s="72">
        <v>2881</v>
      </c>
      <c r="D54" s="18">
        <v>303186</v>
      </c>
      <c r="E54" s="32">
        <f t="shared" si="0"/>
        <v>105.23637625824367</v>
      </c>
      <c r="F54" s="96">
        <v>10</v>
      </c>
      <c r="G54" s="88">
        <v>3220</v>
      </c>
      <c r="H54" s="19">
        <v>297641</v>
      </c>
      <c r="I54" s="37">
        <f t="shared" si="12"/>
        <v>92.435093167701865</v>
      </c>
      <c r="J54" s="96">
        <v>19</v>
      </c>
      <c r="K54" s="88">
        <v>3395</v>
      </c>
      <c r="L54" s="20">
        <v>338364</v>
      </c>
      <c r="M54" s="39">
        <f t="shared" si="2"/>
        <v>99.665390279823271</v>
      </c>
      <c r="N54" s="96">
        <v>15</v>
      </c>
      <c r="O54" s="90">
        <v>3749</v>
      </c>
      <c r="P54" s="114">
        <v>303714</v>
      </c>
      <c r="Q54" s="44">
        <f t="shared" si="3"/>
        <v>81.012003200853556</v>
      </c>
      <c r="R54" s="96">
        <v>33</v>
      </c>
      <c r="S54" s="94">
        <v>3975</v>
      </c>
      <c r="T54" s="17">
        <v>299227</v>
      </c>
      <c r="U54" s="49">
        <f t="shared" si="4"/>
        <v>75.277232704402522</v>
      </c>
      <c r="V54" s="96">
        <v>43</v>
      </c>
      <c r="W54" s="70">
        <v>4105</v>
      </c>
      <c r="X54" s="21">
        <v>285531</v>
      </c>
      <c r="Y54" s="51">
        <f t="shared" si="5"/>
        <v>69.556881851400732</v>
      </c>
      <c r="Z54" s="96">
        <v>52</v>
      </c>
      <c r="AA54" s="121">
        <f t="shared" si="10"/>
        <v>21325</v>
      </c>
      <c r="AB54" s="121">
        <f t="shared" si="11"/>
        <v>1827663</v>
      </c>
      <c r="AC54" s="32">
        <f t="shared" si="8"/>
        <v>85.705181711606102</v>
      </c>
      <c r="AD54" s="96">
        <v>25</v>
      </c>
      <c r="AE54" s="54"/>
      <c r="AF54" s="54">
        <v>52</v>
      </c>
    </row>
    <row r="55" spans="1:32" s="80" customFormat="1" ht="15.75" customHeight="1" x14ac:dyDescent="0.15">
      <c r="A55" s="15" t="s">
        <v>143</v>
      </c>
      <c r="B55" s="15" t="s">
        <v>446</v>
      </c>
      <c r="C55" s="72">
        <v>2285</v>
      </c>
      <c r="D55" s="18">
        <v>155403</v>
      </c>
      <c r="E55" s="32">
        <f t="shared" si="0"/>
        <v>68.010065645514217</v>
      </c>
      <c r="F55" s="96">
        <v>43</v>
      </c>
      <c r="G55" s="88">
        <v>2299</v>
      </c>
      <c r="H55" s="19">
        <v>182860</v>
      </c>
      <c r="I55" s="37">
        <f t="shared" si="12"/>
        <v>79.538929969551972</v>
      </c>
      <c r="J55" s="96">
        <v>37</v>
      </c>
      <c r="K55" s="88">
        <v>2352</v>
      </c>
      <c r="L55" s="20">
        <v>161934</v>
      </c>
      <c r="M55" s="39">
        <f t="shared" si="2"/>
        <v>68.849489795918373</v>
      </c>
      <c r="N55" s="96">
        <v>38</v>
      </c>
      <c r="O55" s="90">
        <v>2365</v>
      </c>
      <c r="P55" s="114">
        <v>152829</v>
      </c>
      <c r="Q55" s="44">
        <f t="shared" si="3"/>
        <v>64.621141649048624</v>
      </c>
      <c r="R55" s="96">
        <v>45</v>
      </c>
      <c r="S55" s="94">
        <v>2371</v>
      </c>
      <c r="T55" s="17">
        <v>133669</v>
      </c>
      <c r="U55" s="49">
        <f t="shared" si="4"/>
        <v>56.376634331505691</v>
      </c>
      <c r="V55" s="96">
        <v>74</v>
      </c>
      <c r="W55" s="70">
        <v>2365</v>
      </c>
      <c r="X55" s="21">
        <v>163752</v>
      </c>
      <c r="Y55" s="51">
        <f t="shared" si="5"/>
        <v>69.239746300211422</v>
      </c>
      <c r="Z55" s="96">
        <v>53</v>
      </c>
      <c r="AA55" s="121">
        <f t="shared" si="10"/>
        <v>14037</v>
      </c>
      <c r="AB55" s="121">
        <f t="shared" si="11"/>
        <v>950447</v>
      </c>
      <c r="AC55" s="32">
        <f t="shared" si="8"/>
        <v>67.710123245707777</v>
      </c>
      <c r="AD55" s="96">
        <v>43</v>
      </c>
      <c r="AE55" s="54"/>
      <c r="AF55" s="54">
        <v>53</v>
      </c>
    </row>
    <row r="56" spans="1:32" s="80" customFormat="1" ht="15.75" customHeight="1" x14ac:dyDescent="0.15">
      <c r="A56" s="15" t="s">
        <v>2697</v>
      </c>
      <c r="B56" s="15" t="s">
        <v>713</v>
      </c>
      <c r="C56" s="72">
        <v>60269</v>
      </c>
      <c r="D56" s="18">
        <v>3398746</v>
      </c>
      <c r="E56" s="32">
        <f t="shared" si="0"/>
        <v>56.392938326502843</v>
      </c>
      <c r="F56" s="96">
        <v>61</v>
      </c>
      <c r="G56" s="88">
        <v>61248</v>
      </c>
      <c r="H56" s="19">
        <v>3961249</v>
      </c>
      <c r="I56" s="37">
        <f t="shared" si="12"/>
        <v>64.675564916405435</v>
      </c>
      <c r="J56" s="96">
        <v>53</v>
      </c>
      <c r="K56" s="88">
        <v>62850</v>
      </c>
      <c r="L56" s="20">
        <v>3172336</v>
      </c>
      <c r="M56" s="39">
        <f t="shared" si="2"/>
        <v>50.474717581543359</v>
      </c>
      <c r="N56" s="96">
        <v>73</v>
      </c>
      <c r="O56" s="90">
        <v>63789</v>
      </c>
      <c r="P56" s="114">
        <v>3228835</v>
      </c>
      <c r="Q56" s="44">
        <f t="shared" si="3"/>
        <v>50.617426202009753</v>
      </c>
      <c r="R56" s="96">
        <v>74</v>
      </c>
      <c r="S56" s="94">
        <f>50877+6726+6629</f>
        <v>64232</v>
      </c>
      <c r="T56" s="17">
        <v>4060604</v>
      </c>
      <c r="U56" s="49">
        <f t="shared" si="4"/>
        <v>63.217773072611784</v>
      </c>
      <c r="V56" s="96">
        <v>65</v>
      </c>
      <c r="W56" s="70">
        <f>51294+6774+6643</f>
        <v>64711</v>
      </c>
      <c r="X56" s="21">
        <v>4394339</v>
      </c>
      <c r="Y56" s="51">
        <f t="shared" si="5"/>
        <v>67.90714098066789</v>
      </c>
      <c r="Z56" s="96">
        <v>54</v>
      </c>
      <c r="AA56" s="121">
        <f t="shared" si="10"/>
        <v>377099</v>
      </c>
      <c r="AB56" s="121">
        <f t="shared" si="11"/>
        <v>22216109</v>
      </c>
      <c r="AC56" s="32">
        <f t="shared" si="8"/>
        <v>58.913200512332303</v>
      </c>
      <c r="AD56" s="96">
        <v>65</v>
      </c>
      <c r="AE56" s="54"/>
      <c r="AF56" s="54">
        <v>54</v>
      </c>
    </row>
    <row r="57" spans="1:32" ht="15.75" customHeight="1" x14ac:dyDescent="0.2">
      <c r="A57" s="15" t="s">
        <v>2718</v>
      </c>
      <c r="B57" s="15" t="s">
        <v>703</v>
      </c>
      <c r="C57" s="72">
        <v>6777</v>
      </c>
      <c r="D57" s="18">
        <v>216140</v>
      </c>
      <c r="E57" s="32">
        <f t="shared" si="0"/>
        <v>31.893168068466874</v>
      </c>
      <c r="F57" s="96">
        <v>126</v>
      </c>
      <c r="G57" s="71">
        <v>6825</v>
      </c>
      <c r="H57" s="19">
        <v>252942</v>
      </c>
      <c r="I57" s="37">
        <f t="shared" si="12"/>
        <v>37.061098901098902</v>
      </c>
      <c r="J57" s="96">
        <v>115</v>
      </c>
      <c r="K57" s="71">
        <v>6833</v>
      </c>
      <c r="L57" s="20">
        <v>303197</v>
      </c>
      <c r="M57" s="39">
        <f t="shared" si="2"/>
        <v>44.372457193033803</v>
      </c>
      <c r="N57" s="96">
        <v>82</v>
      </c>
      <c r="O57" s="42">
        <v>6805</v>
      </c>
      <c r="P57" s="113">
        <v>346051</v>
      </c>
      <c r="Q57" s="44">
        <f t="shared" si="3"/>
        <v>50.852461425422483</v>
      </c>
      <c r="R57" s="96">
        <v>73</v>
      </c>
      <c r="S57" s="47">
        <f>6527+115</f>
        <v>6642</v>
      </c>
      <c r="T57" s="17">
        <v>352049</v>
      </c>
      <c r="U57" s="49">
        <f t="shared" si="4"/>
        <v>53.0034628124059</v>
      </c>
      <c r="V57" s="96">
        <v>79</v>
      </c>
      <c r="W57" s="50">
        <f>6513+110</f>
        <v>6623</v>
      </c>
      <c r="X57" s="21">
        <v>449699</v>
      </c>
      <c r="Y57" s="51">
        <f t="shared" si="5"/>
        <v>67.899592329759926</v>
      </c>
      <c r="Z57" s="96">
        <v>55</v>
      </c>
      <c r="AA57" s="120">
        <f t="shared" si="10"/>
        <v>40505</v>
      </c>
      <c r="AB57" s="121">
        <f t="shared" si="11"/>
        <v>1920078</v>
      </c>
      <c r="AC57" s="32">
        <f t="shared" si="8"/>
        <v>47.403481051722011</v>
      </c>
      <c r="AD57" s="96">
        <v>91</v>
      </c>
      <c r="AE57" s="54"/>
      <c r="AF57" s="54">
        <v>55</v>
      </c>
    </row>
    <row r="58" spans="1:32" ht="15.75" customHeight="1" x14ac:dyDescent="0.2">
      <c r="A58" s="15" t="s">
        <v>135</v>
      </c>
      <c r="B58" s="15" t="s">
        <v>202</v>
      </c>
      <c r="C58" s="72">
        <v>2273</v>
      </c>
      <c r="D58" s="18">
        <v>105201</v>
      </c>
      <c r="E58" s="32">
        <f t="shared" si="0"/>
        <v>46.282886053673558</v>
      </c>
      <c r="F58" s="96">
        <v>83</v>
      </c>
      <c r="G58" s="71">
        <v>2310</v>
      </c>
      <c r="H58" s="19">
        <v>211632</v>
      </c>
      <c r="I58" s="37">
        <f t="shared" si="12"/>
        <v>91.615584415584422</v>
      </c>
      <c r="J58" s="96">
        <v>22</v>
      </c>
      <c r="K58" s="71">
        <v>2385</v>
      </c>
      <c r="L58" s="20">
        <v>157825</v>
      </c>
      <c r="M58" s="39">
        <f t="shared" si="2"/>
        <v>66.174004192872118</v>
      </c>
      <c r="N58" s="96">
        <v>43</v>
      </c>
      <c r="O58" s="42">
        <v>2486</v>
      </c>
      <c r="P58" s="113">
        <v>131064</v>
      </c>
      <c r="Q58" s="44">
        <f t="shared" si="3"/>
        <v>52.720836685438456</v>
      </c>
      <c r="R58" s="96">
        <v>69</v>
      </c>
      <c r="S58" s="46">
        <v>2552</v>
      </c>
      <c r="T58" s="17">
        <v>177459</v>
      </c>
      <c r="U58" s="49">
        <f t="shared" si="4"/>
        <v>69.537225705329149</v>
      </c>
      <c r="V58" s="96">
        <v>50</v>
      </c>
      <c r="W58" s="50">
        <v>2565</v>
      </c>
      <c r="X58" s="21">
        <v>172056</v>
      </c>
      <c r="Y58" s="51">
        <f t="shared" si="5"/>
        <v>67.078362573099412</v>
      </c>
      <c r="Z58" s="96">
        <v>56</v>
      </c>
      <c r="AA58" s="120">
        <f t="shared" si="10"/>
        <v>14571</v>
      </c>
      <c r="AB58" s="121">
        <f t="shared" si="11"/>
        <v>955237</v>
      </c>
      <c r="AC58" s="32">
        <f t="shared" si="8"/>
        <v>65.557408551231902</v>
      </c>
      <c r="AD58" s="96">
        <v>49</v>
      </c>
      <c r="AE58" s="54"/>
      <c r="AF58" s="54">
        <v>56</v>
      </c>
    </row>
    <row r="59" spans="1:32" ht="15.75" customHeight="1" x14ac:dyDescent="0.2">
      <c r="A59" s="15" t="s">
        <v>22</v>
      </c>
      <c r="B59" s="15" t="s">
        <v>399</v>
      </c>
      <c r="C59" s="72">
        <v>4100</v>
      </c>
      <c r="D59" s="18">
        <v>305216</v>
      </c>
      <c r="E59" s="32">
        <f t="shared" si="0"/>
        <v>74.442926829268288</v>
      </c>
      <c r="F59" s="96">
        <v>35</v>
      </c>
      <c r="G59" s="71">
        <v>4240</v>
      </c>
      <c r="H59" s="19">
        <v>306795</v>
      </c>
      <c r="I59" s="37">
        <f t="shared" si="12"/>
        <v>72.357311320754718</v>
      </c>
      <c r="J59" s="96">
        <v>42</v>
      </c>
      <c r="K59" s="71">
        <v>4413</v>
      </c>
      <c r="L59" s="20">
        <v>304501</v>
      </c>
      <c r="M59" s="39">
        <f t="shared" si="2"/>
        <v>69.000906412871061</v>
      </c>
      <c r="N59" s="96">
        <v>37</v>
      </c>
      <c r="O59" s="42">
        <v>4544</v>
      </c>
      <c r="P59" s="113">
        <v>256701</v>
      </c>
      <c r="Q59" s="44">
        <f t="shared" si="3"/>
        <v>56.492297535211264</v>
      </c>
      <c r="R59" s="96">
        <v>64</v>
      </c>
      <c r="S59" s="47">
        <v>5048</v>
      </c>
      <c r="T59" s="17">
        <v>345212</v>
      </c>
      <c r="U59" s="49">
        <f t="shared" si="4"/>
        <v>68.385895404120447</v>
      </c>
      <c r="V59" s="96">
        <v>52</v>
      </c>
      <c r="W59" s="50">
        <v>5146</v>
      </c>
      <c r="X59" s="21">
        <v>342462</v>
      </c>
      <c r="Y59" s="51">
        <f t="shared" si="5"/>
        <v>66.549164399533623</v>
      </c>
      <c r="Z59" s="96">
        <v>57</v>
      </c>
      <c r="AA59" s="120">
        <f t="shared" si="10"/>
        <v>27491</v>
      </c>
      <c r="AB59" s="121">
        <f t="shared" si="11"/>
        <v>1860887</v>
      </c>
      <c r="AC59" s="32">
        <f t="shared" si="8"/>
        <v>67.690771525226438</v>
      </c>
      <c r="AD59" s="96">
        <v>44</v>
      </c>
      <c r="AE59" s="54"/>
      <c r="AF59" s="54">
        <v>57</v>
      </c>
    </row>
    <row r="60" spans="1:32" ht="15.75" customHeight="1" x14ac:dyDescent="0.2">
      <c r="A60" s="80" t="s">
        <v>2718</v>
      </c>
      <c r="B60" s="79" t="s">
        <v>2457</v>
      </c>
      <c r="C60" s="77">
        <v>3982</v>
      </c>
      <c r="D60" s="76">
        <v>16820</v>
      </c>
      <c r="E60" s="97">
        <f t="shared" si="0"/>
        <v>4.2240080361627319</v>
      </c>
      <c r="F60" s="85">
        <v>265</v>
      </c>
      <c r="G60" s="89">
        <v>4020</v>
      </c>
      <c r="H60" s="101">
        <v>16474</v>
      </c>
      <c r="I60" s="97">
        <f t="shared" si="12"/>
        <v>4.0980099502487564</v>
      </c>
      <c r="J60" s="85">
        <v>269</v>
      </c>
      <c r="K60" s="89">
        <v>4055</v>
      </c>
      <c r="L60" s="82">
        <v>5028</v>
      </c>
      <c r="M60" s="111">
        <f t="shared" si="2"/>
        <v>1.2399506781750924</v>
      </c>
      <c r="N60" s="85">
        <v>298</v>
      </c>
      <c r="O60" s="91">
        <v>4120</v>
      </c>
      <c r="P60" s="115">
        <v>29117</v>
      </c>
      <c r="Q60" s="78">
        <f t="shared" si="3"/>
        <v>7.0672330097087377</v>
      </c>
      <c r="R60" s="85">
        <v>258</v>
      </c>
      <c r="S60" s="98">
        <v>4062</v>
      </c>
      <c r="T60" s="83">
        <v>114380</v>
      </c>
      <c r="U60" s="78">
        <f t="shared" si="4"/>
        <v>28.158542589857213</v>
      </c>
      <c r="V60" s="96">
        <v>162</v>
      </c>
      <c r="W60" s="89">
        <v>4135</v>
      </c>
      <c r="X60" s="83">
        <v>274256</v>
      </c>
      <c r="Y60" s="75">
        <f t="shared" si="5"/>
        <v>66.325513905683195</v>
      </c>
      <c r="Z60" s="96">
        <v>58</v>
      </c>
      <c r="AA60" s="122">
        <f t="shared" si="10"/>
        <v>24374</v>
      </c>
      <c r="AB60" s="101">
        <f t="shared" si="11"/>
        <v>456075</v>
      </c>
      <c r="AC60" s="97">
        <f t="shared" si="8"/>
        <v>18.711536883564452</v>
      </c>
      <c r="AD60" s="96">
        <v>203</v>
      </c>
      <c r="AE60" s="54"/>
      <c r="AF60" s="54">
        <v>58</v>
      </c>
    </row>
    <row r="61" spans="1:32" s="80" customFormat="1" ht="15.75" customHeight="1" x14ac:dyDescent="0.15">
      <c r="A61" s="15" t="s">
        <v>57</v>
      </c>
      <c r="B61" s="15" t="s">
        <v>375</v>
      </c>
      <c r="C61" s="72">
        <v>17250</v>
      </c>
      <c r="D61" s="18">
        <v>1113330</v>
      </c>
      <c r="E61" s="32">
        <f t="shared" si="0"/>
        <v>64.540869565217392</v>
      </c>
      <c r="F61" s="96">
        <v>47</v>
      </c>
      <c r="G61" s="88">
        <v>17559</v>
      </c>
      <c r="H61" s="19">
        <v>1158625</v>
      </c>
      <c r="I61" s="37">
        <f t="shared" si="12"/>
        <v>65.98468022096931</v>
      </c>
      <c r="J61" s="96">
        <v>50</v>
      </c>
      <c r="K61" s="88">
        <v>17643</v>
      </c>
      <c r="L61" s="20">
        <v>1246619</v>
      </c>
      <c r="M61" s="39">
        <f t="shared" si="2"/>
        <v>70.657994672107918</v>
      </c>
      <c r="N61" s="96">
        <v>36</v>
      </c>
      <c r="O61" s="90">
        <v>17675</v>
      </c>
      <c r="P61" s="114">
        <v>1202673</v>
      </c>
      <c r="Q61" s="44">
        <f t="shared" si="3"/>
        <v>68.043734087694489</v>
      </c>
      <c r="R61" s="96">
        <v>40</v>
      </c>
      <c r="S61" s="92">
        <v>17263</v>
      </c>
      <c r="T61" s="17">
        <v>1142095</v>
      </c>
      <c r="U61" s="49">
        <f t="shared" si="4"/>
        <v>66.158547181833981</v>
      </c>
      <c r="V61" s="96">
        <v>57</v>
      </c>
      <c r="W61" s="70">
        <v>17389</v>
      </c>
      <c r="X61" s="21">
        <v>1137221</v>
      </c>
      <c r="Y61" s="51">
        <f t="shared" si="5"/>
        <v>65.398872850652708</v>
      </c>
      <c r="Z61" s="96">
        <v>59</v>
      </c>
      <c r="AA61" s="121">
        <f t="shared" si="10"/>
        <v>104779</v>
      </c>
      <c r="AB61" s="121">
        <f t="shared" si="11"/>
        <v>7000563</v>
      </c>
      <c r="AC61" s="32">
        <f t="shared" si="8"/>
        <v>66.812653298848048</v>
      </c>
      <c r="AD61" s="96">
        <v>45</v>
      </c>
      <c r="AE61" s="54"/>
      <c r="AF61" s="54">
        <v>59</v>
      </c>
    </row>
    <row r="62" spans="1:32" ht="15.75" customHeight="1" x14ac:dyDescent="0.2">
      <c r="A62" s="80" t="s">
        <v>2703</v>
      </c>
      <c r="B62" s="79" t="s">
        <v>2523</v>
      </c>
      <c r="C62" s="77">
        <v>2467</v>
      </c>
      <c r="D62" s="76">
        <v>90981</v>
      </c>
      <c r="E62" s="97">
        <f t="shared" si="0"/>
        <v>36.879205512768543</v>
      </c>
      <c r="F62" s="96">
        <v>104</v>
      </c>
      <c r="G62" s="89">
        <v>2461</v>
      </c>
      <c r="H62" s="101">
        <v>103717</v>
      </c>
      <c r="I62" s="97">
        <f t="shared" si="12"/>
        <v>42.144250304754166</v>
      </c>
      <c r="J62" s="96">
        <v>96</v>
      </c>
      <c r="K62" s="89">
        <v>2441</v>
      </c>
      <c r="L62" s="82">
        <v>121576</v>
      </c>
      <c r="M62" s="111">
        <f t="shared" si="2"/>
        <v>49.805817287996724</v>
      </c>
      <c r="N62" s="96">
        <v>75</v>
      </c>
      <c r="O62" s="91">
        <v>2428</v>
      </c>
      <c r="P62" s="115">
        <v>120830</v>
      </c>
      <c r="Q62" s="78">
        <f t="shared" si="3"/>
        <v>49.765238879736408</v>
      </c>
      <c r="R62" s="96">
        <v>81</v>
      </c>
      <c r="S62" s="93">
        <v>2418</v>
      </c>
      <c r="T62" s="83">
        <v>160540</v>
      </c>
      <c r="U62" s="78">
        <f t="shared" si="4"/>
        <v>66.393713813068658</v>
      </c>
      <c r="V62" s="96">
        <v>56</v>
      </c>
      <c r="W62" s="89">
        <v>2402</v>
      </c>
      <c r="X62" s="83">
        <v>156681</v>
      </c>
      <c r="Y62" s="75">
        <f t="shared" si="5"/>
        <v>65.229392173189012</v>
      </c>
      <c r="Z62" s="96">
        <v>60</v>
      </c>
      <c r="AA62" s="122">
        <f t="shared" si="10"/>
        <v>14617</v>
      </c>
      <c r="AB62" s="101">
        <f t="shared" si="11"/>
        <v>754325</v>
      </c>
      <c r="AC62" s="97">
        <f t="shared" si="8"/>
        <v>51.60600670452213</v>
      </c>
      <c r="AD62" s="96">
        <v>83</v>
      </c>
      <c r="AE62" s="54"/>
      <c r="AF62" s="54">
        <v>60</v>
      </c>
    </row>
    <row r="63" spans="1:32" ht="15.75" customHeight="1" x14ac:dyDescent="0.2">
      <c r="A63" s="15" t="s">
        <v>118</v>
      </c>
      <c r="B63" s="15" t="s">
        <v>573</v>
      </c>
      <c r="C63" s="72">
        <v>8574</v>
      </c>
      <c r="D63" s="18">
        <v>397148</v>
      </c>
      <c r="E63" s="32">
        <f t="shared" si="0"/>
        <v>46.320037322136692</v>
      </c>
      <c r="F63" s="96">
        <v>82</v>
      </c>
      <c r="G63" s="71">
        <v>8978</v>
      </c>
      <c r="H63" s="19">
        <v>498805</v>
      </c>
      <c r="I63" s="37">
        <f t="shared" si="12"/>
        <v>55.558587658721322</v>
      </c>
      <c r="J63" s="96">
        <v>69</v>
      </c>
      <c r="K63" s="71">
        <v>9399</v>
      </c>
      <c r="L63" s="20">
        <v>485770</v>
      </c>
      <c r="M63" s="39">
        <f t="shared" si="2"/>
        <v>51.683157782742846</v>
      </c>
      <c r="N63" s="96">
        <v>70</v>
      </c>
      <c r="O63" s="42">
        <v>9978</v>
      </c>
      <c r="P63" s="113">
        <v>465237</v>
      </c>
      <c r="Q63" s="44">
        <f t="shared" si="3"/>
        <v>46.626277811184607</v>
      </c>
      <c r="R63" s="96">
        <v>90</v>
      </c>
      <c r="S63" s="46">
        <v>10205</v>
      </c>
      <c r="T63" s="17">
        <v>780792</v>
      </c>
      <c r="U63" s="49">
        <f t="shared" si="4"/>
        <v>76.510730034296913</v>
      </c>
      <c r="V63" s="96">
        <v>40</v>
      </c>
      <c r="W63" s="50">
        <v>10468</v>
      </c>
      <c r="X63" s="21">
        <v>682370</v>
      </c>
      <c r="Y63" s="51">
        <f t="shared" si="5"/>
        <v>65.1862820022927</v>
      </c>
      <c r="Z63" s="96">
        <v>61</v>
      </c>
      <c r="AA63" s="120">
        <f t="shared" si="10"/>
        <v>57602</v>
      </c>
      <c r="AB63" s="121">
        <f t="shared" si="11"/>
        <v>3310122</v>
      </c>
      <c r="AC63" s="32">
        <f t="shared" si="8"/>
        <v>57.465400506926841</v>
      </c>
      <c r="AD63" s="96">
        <v>68</v>
      </c>
      <c r="AE63" s="54"/>
      <c r="AF63" s="54">
        <v>61</v>
      </c>
    </row>
    <row r="64" spans="1:32" ht="15.75" customHeight="1" x14ac:dyDescent="0.2">
      <c r="A64" s="15" t="s">
        <v>113</v>
      </c>
      <c r="B64" s="15" t="s">
        <v>805</v>
      </c>
      <c r="C64" s="72">
        <v>3200</v>
      </c>
      <c r="D64" s="18">
        <v>271494</v>
      </c>
      <c r="E64" s="32">
        <f t="shared" si="0"/>
        <v>84.841875000000002</v>
      </c>
      <c r="F64" s="96">
        <v>23</v>
      </c>
      <c r="G64" s="71">
        <v>3413</v>
      </c>
      <c r="H64" s="19">
        <v>183180</v>
      </c>
      <c r="I64" s="37">
        <f t="shared" si="12"/>
        <v>53.671256958687373</v>
      </c>
      <c r="J64" s="96">
        <v>72</v>
      </c>
      <c r="K64" s="71">
        <v>3620</v>
      </c>
      <c r="L64" s="20">
        <v>159905</v>
      </c>
      <c r="M64" s="39">
        <f t="shared" si="2"/>
        <v>44.172651933701658</v>
      </c>
      <c r="N64" s="96">
        <v>83</v>
      </c>
      <c r="O64" s="42">
        <v>3750</v>
      </c>
      <c r="P64" s="113">
        <v>199344</v>
      </c>
      <c r="Q64" s="44">
        <f t="shared" si="3"/>
        <v>53.1584</v>
      </c>
      <c r="R64" s="96">
        <v>68</v>
      </c>
      <c r="S64" s="47">
        <v>4088</v>
      </c>
      <c r="T64" s="17">
        <v>279655</v>
      </c>
      <c r="U64" s="49">
        <f t="shared" si="4"/>
        <v>68.408757338551865</v>
      </c>
      <c r="V64" s="96">
        <v>51</v>
      </c>
      <c r="W64" s="50">
        <v>4081</v>
      </c>
      <c r="X64" s="21">
        <v>259102</v>
      </c>
      <c r="Y64" s="51">
        <f t="shared" si="5"/>
        <v>63.489830923793185</v>
      </c>
      <c r="Z64" s="96">
        <v>62</v>
      </c>
      <c r="AA64" s="120">
        <f t="shared" si="10"/>
        <v>22152</v>
      </c>
      <c r="AB64" s="121">
        <f t="shared" si="11"/>
        <v>1352680</v>
      </c>
      <c r="AC64" s="32">
        <f t="shared" si="8"/>
        <v>61.06356085229325</v>
      </c>
      <c r="AD64" s="96">
        <v>61</v>
      </c>
      <c r="AE64" s="54"/>
      <c r="AF64" s="54">
        <v>62</v>
      </c>
    </row>
    <row r="65" spans="1:32" ht="15.75" customHeight="1" x14ac:dyDescent="0.2">
      <c r="A65" s="15" t="s">
        <v>2740</v>
      </c>
      <c r="B65" s="15" t="s">
        <v>630</v>
      </c>
      <c r="C65" s="72">
        <v>2842</v>
      </c>
      <c r="D65" s="18">
        <v>58856</v>
      </c>
      <c r="E65" s="32">
        <f t="shared" si="0"/>
        <v>20.709359605911331</v>
      </c>
      <c r="F65" s="96">
        <v>177</v>
      </c>
      <c r="G65" s="71">
        <v>2841</v>
      </c>
      <c r="H65" s="19">
        <v>54450</v>
      </c>
      <c r="I65" s="37">
        <f t="shared" si="12"/>
        <v>19.165786694825766</v>
      </c>
      <c r="J65" s="96">
        <v>189</v>
      </c>
      <c r="K65" s="71">
        <v>2814</v>
      </c>
      <c r="L65" s="20">
        <v>68931</v>
      </c>
      <c r="M65" s="39">
        <f t="shared" si="2"/>
        <v>24.495735607675908</v>
      </c>
      <c r="N65" s="96">
        <v>160</v>
      </c>
      <c r="O65" s="42">
        <v>2818</v>
      </c>
      <c r="P65" s="113">
        <v>60611</v>
      </c>
      <c r="Q65" s="44">
        <f t="shared" si="3"/>
        <v>21.508516678495386</v>
      </c>
      <c r="R65" s="96">
        <v>179</v>
      </c>
      <c r="S65" s="46">
        <v>2832</v>
      </c>
      <c r="T65" s="17">
        <v>183964</v>
      </c>
      <c r="U65" s="49">
        <f t="shared" si="4"/>
        <v>64.959039548022602</v>
      </c>
      <c r="V65" s="96">
        <v>61</v>
      </c>
      <c r="W65" s="50">
        <v>2823</v>
      </c>
      <c r="X65" s="21">
        <v>173567</v>
      </c>
      <c r="Y65" s="51">
        <f t="shared" si="5"/>
        <v>61.48317392844492</v>
      </c>
      <c r="Z65" s="96">
        <v>63</v>
      </c>
      <c r="AA65" s="120">
        <f t="shared" si="10"/>
        <v>16970</v>
      </c>
      <c r="AB65" s="121">
        <f t="shared" si="11"/>
        <v>600379</v>
      </c>
      <c r="AC65" s="32">
        <f t="shared" si="8"/>
        <v>35.378845020624631</v>
      </c>
      <c r="AD65" s="96">
        <v>125</v>
      </c>
      <c r="AE65" s="54"/>
      <c r="AF65" s="54">
        <v>63</v>
      </c>
    </row>
    <row r="66" spans="1:32" ht="15.75" customHeight="1" x14ac:dyDescent="0.2">
      <c r="A66" s="15" t="s">
        <v>49</v>
      </c>
      <c r="B66" s="15" t="s">
        <v>380</v>
      </c>
      <c r="C66" s="72">
        <v>13185</v>
      </c>
      <c r="D66" s="18">
        <v>917999</v>
      </c>
      <c r="E66" s="32">
        <f t="shared" si="0"/>
        <v>69.624497535077737</v>
      </c>
      <c r="F66" s="96">
        <v>42</v>
      </c>
      <c r="G66" s="71">
        <v>13403</v>
      </c>
      <c r="H66" s="19">
        <v>911124</v>
      </c>
      <c r="I66" s="37">
        <f t="shared" si="12"/>
        <v>67.979109154666872</v>
      </c>
      <c r="J66" s="96">
        <v>46</v>
      </c>
      <c r="K66" s="71">
        <v>13545</v>
      </c>
      <c r="L66" s="20">
        <v>872991</v>
      </c>
      <c r="M66" s="39">
        <f t="shared" si="2"/>
        <v>64.45116279069768</v>
      </c>
      <c r="N66" s="96">
        <v>49</v>
      </c>
      <c r="O66" s="42">
        <v>13616</v>
      </c>
      <c r="P66" s="113">
        <v>805567</v>
      </c>
      <c r="Q66" s="44">
        <f t="shared" si="3"/>
        <v>59.163263807285546</v>
      </c>
      <c r="R66" s="96">
        <v>61</v>
      </c>
      <c r="S66" s="46">
        <v>13817</v>
      </c>
      <c r="T66" s="17">
        <v>919404</v>
      </c>
      <c r="U66" s="49">
        <f t="shared" si="4"/>
        <v>66.541506839400739</v>
      </c>
      <c r="V66" s="96">
        <v>55</v>
      </c>
      <c r="W66" s="50">
        <v>13977</v>
      </c>
      <c r="X66" s="21">
        <v>840661</v>
      </c>
      <c r="Y66" s="51">
        <f t="shared" si="5"/>
        <v>60.146025613507909</v>
      </c>
      <c r="Z66" s="96">
        <v>64</v>
      </c>
      <c r="AA66" s="120">
        <f t="shared" si="10"/>
        <v>81543</v>
      </c>
      <c r="AB66" s="121">
        <f t="shared" si="11"/>
        <v>5267746</v>
      </c>
      <c r="AC66" s="32">
        <f t="shared" si="8"/>
        <v>64.600836368541749</v>
      </c>
      <c r="AD66" s="96">
        <v>51</v>
      </c>
      <c r="AE66" s="54"/>
      <c r="AF66" s="54">
        <v>64</v>
      </c>
    </row>
    <row r="67" spans="1:32" ht="15.75" customHeight="1" x14ac:dyDescent="0.2">
      <c r="A67" s="80" t="s">
        <v>2703</v>
      </c>
      <c r="B67" s="79" t="s">
        <v>2524</v>
      </c>
      <c r="C67" s="77">
        <v>2738</v>
      </c>
      <c r="D67" s="76">
        <v>140426</v>
      </c>
      <c r="E67" s="97">
        <f t="shared" ref="E67:E130" si="13">D67/C67</f>
        <v>51.287801314828343</v>
      </c>
      <c r="F67" s="96">
        <v>70</v>
      </c>
      <c r="G67" s="89">
        <v>2714</v>
      </c>
      <c r="H67" s="101">
        <v>183459</v>
      </c>
      <c r="I67" s="97">
        <f t="shared" si="12"/>
        <v>67.5972733971997</v>
      </c>
      <c r="J67" s="96">
        <v>48</v>
      </c>
      <c r="K67" s="89">
        <v>2717</v>
      </c>
      <c r="L67" s="82">
        <v>172448</v>
      </c>
      <c r="M67" s="111">
        <f t="shared" ref="M67:M130" si="14">L67/K67</f>
        <v>63.470003680529999</v>
      </c>
      <c r="N67" s="96">
        <v>51</v>
      </c>
      <c r="O67" s="91">
        <v>2711</v>
      </c>
      <c r="P67" s="115">
        <v>161980</v>
      </c>
      <c r="Q67" s="78">
        <f t="shared" ref="Q67:Q130" si="15">P67/O67</f>
        <v>59.749170047952788</v>
      </c>
      <c r="R67" s="96">
        <v>60</v>
      </c>
      <c r="S67" s="93">
        <v>2727</v>
      </c>
      <c r="T67" s="83">
        <v>172365</v>
      </c>
      <c r="U67" s="78">
        <f t="shared" ref="U67:U130" si="16">T67/S67</f>
        <v>63.206820682068205</v>
      </c>
      <c r="V67" s="96">
        <v>66</v>
      </c>
      <c r="W67" s="89">
        <v>2728</v>
      </c>
      <c r="X67" s="83">
        <v>163893</v>
      </c>
      <c r="Y67" s="75">
        <f t="shared" ref="Y67:Y130" si="17">X67/W67</f>
        <v>60.078079178885631</v>
      </c>
      <c r="Z67" s="96">
        <v>65</v>
      </c>
      <c r="AA67" s="122">
        <f t="shared" ref="AA67:AA95" si="18">C67+G67+K67+O67+S67+W67</f>
        <v>16335</v>
      </c>
      <c r="AB67" s="101">
        <f t="shared" ref="AB67:AB95" si="19">D67+H67+L67+P67+T67+X67</f>
        <v>994571</v>
      </c>
      <c r="AC67" s="97">
        <f t="shared" ref="AC67:AC130" si="20">AB67/AA67</f>
        <v>60.885889194980102</v>
      </c>
      <c r="AD67" s="96">
        <v>62</v>
      </c>
      <c r="AE67" s="54"/>
      <c r="AF67" s="54">
        <v>65</v>
      </c>
    </row>
    <row r="68" spans="1:32" ht="15.75" customHeight="1" x14ac:dyDescent="0.2">
      <c r="A68" s="15" t="s">
        <v>22</v>
      </c>
      <c r="B68" s="15" t="s">
        <v>562</v>
      </c>
      <c r="C68" s="72">
        <v>4720</v>
      </c>
      <c r="D68" s="18">
        <v>398597</v>
      </c>
      <c r="E68" s="32">
        <f t="shared" si="13"/>
        <v>84.448516949152548</v>
      </c>
      <c r="F68" s="96">
        <v>24</v>
      </c>
      <c r="G68" s="71">
        <v>5016</v>
      </c>
      <c r="H68" s="19">
        <v>374461</v>
      </c>
      <c r="I68" s="37">
        <f t="shared" si="12"/>
        <v>74.653309409888351</v>
      </c>
      <c r="J68" s="96">
        <v>40</v>
      </c>
      <c r="K68" s="71">
        <v>5391</v>
      </c>
      <c r="L68" s="20">
        <v>139268</v>
      </c>
      <c r="M68" s="39">
        <f t="shared" si="14"/>
        <v>25.833426080504545</v>
      </c>
      <c r="N68" s="96">
        <v>154</v>
      </c>
      <c r="O68" s="42">
        <v>6046</v>
      </c>
      <c r="P68" s="113">
        <v>129595</v>
      </c>
      <c r="Q68" s="44">
        <f t="shared" si="15"/>
        <v>21.43483294740324</v>
      </c>
      <c r="R68" s="96">
        <v>182</v>
      </c>
      <c r="S68" s="47">
        <f>4049+2342</f>
        <v>6391</v>
      </c>
      <c r="T68" s="17">
        <v>420336</v>
      </c>
      <c r="U68" s="49">
        <f t="shared" si="16"/>
        <v>65.769989047097482</v>
      </c>
      <c r="V68" s="96">
        <v>59</v>
      </c>
      <c r="W68" s="50">
        <f>4248+2539</f>
        <v>6787</v>
      </c>
      <c r="X68" s="21">
        <v>404679</v>
      </c>
      <c r="Y68" s="51">
        <f t="shared" si="17"/>
        <v>59.625607779578608</v>
      </c>
      <c r="Z68" s="96">
        <v>66</v>
      </c>
      <c r="AA68" s="120">
        <f t="shared" si="18"/>
        <v>34351</v>
      </c>
      <c r="AB68" s="121">
        <f t="shared" si="19"/>
        <v>1866936</v>
      </c>
      <c r="AC68" s="32">
        <f t="shared" si="20"/>
        <v>54.348810806090071</v>
      </c>
      <c r="AD68" s="96">
        <v>78</v>
      </c>
      <c r="AE68" s="54"/>
      <c r="AF68" s="54">
        <v>66</v>
      </c>
    </row>
    <row r="69" spans="1:32" ht="15.75" customHeight="1" x14ac:dyDescent="0.2">
      <c r="A69" s="15" t="s">
        <v>2718</v>
      </c>
      <c r="B69" s="15" t="s">
        <v>119</v>
      </c>
      <c r="C69" s="72">
        <v>3331</v>
      </c>
      <c r="D69" s="18">
        <v>261982</v>
      </c>
      <c r="E69" s="32">
        <f t="shared" si="13"/>
        <v>78.649654758330826</v>
      </c>
      <c r="F69" s="96">
        <v>31</v>
      </c>
      <c r="G69" s="71">
        <v>3430</v>
      </c>
      <c r="H69" s="19">
        <v>177893</v>
      </c>
      <c r="I69" s="37">
        <f t="shared" si="12"/>
        <v>51.86384839650146</v>
      </c>
      <c r="J69" s="96">
        <v>77</v>
      </c>
      <c r="K69" s="71">
        <v>3557</v>
      </c>
      <c r="L69" s="20">
        <v>135153</v>
      </c>
      <c r="M69" s="39">
        <f t="shared" si="14"/>
        <v>37.996345234748382</v>
      </c>
      <c r="N69" s="96">
        <v>106</v>
      </c>
      <c r="O69" s="42">
        <v>3644</v>
      </c>
      <c r="P69" s="113">
        <v>175651</v>
      </c>
      <c r="Q69" s="44">
        <f t="shared" si="15"/>
        <v>48.20279912184413</v>
      </c>
      <c r="R69" s="96">
        <v>88</v>
      </c>
      <c r="S69" s="47">
        <v>3848</v>
      </c>
      <c r="T69" s="17">
        <v>262329</v>
      </c>
      <c r="U69" s="49">
        <f t="shared" si="16"/>
        <v>68.172817047817048</v>
      </c>
      <c r="V69" s="96">
        <v>53</v>
      </c>
      <c r="W69" s="50">
        <v>3820</v>
      </c>
      <c r="X69" s="21">
        <v>227598</v>
      </c>
      <c r="Y69" s="51">
        <f t="shared" si="17"/>
        <v>59.58062827225131</v>
      </c>
      <c r="Z69" s="96">
        <v>67</v>
      </c>
      <c r="AA69" s="120">
        <f t="shared" si="18"/>
        <v>21630</v>
      </c>
      <c r="AB69" s="121">
        <f t="shared" si="19"/>
        <v>1240606</v>
      </c>
      <c r="AC69" s="32">
        <f t="shared" si="20"/>
        <v>57.355802126675911</v>
      </c>
      <c r="AD69" s="96">
        <v>69</v>
      </c>
      <c r="AE69" s="54"/>
      <c r="AF69" s="54">
        <v>67</v>
      </c>
    </row>
    <row r="70" spans="1:32" ht="15.75" customHeight="1" x14ac:dyDescent="0.2">
      <c r="A70" s="15" t="s">
        <v>10</v>
      </c>
      <c r="B70" s="15" t="s">
        <v>173</v>
      </c>
      <c r="C70" s="72">
        <v>1934</v>
      </c>
      <c r="D70" s="18">
        <v>107163</v>
      </c>
      <c r="E70" s="32">
        <f t="shared" si="13"/>
        <v>55.410031023784903</v>
      </c>
      <c r="F70" s="96">
        <v>62</v>
      </c>
      <c r="G70" s="71">
        <v>1961</v>
      </c>
      <c r="H70" s="19">
        <v>115292</v>
      </c>
      <c r="I70" s="37">
        <f t="shared" si="12"/>
        <v>58.79245283018868</v>
      </c>
      <c r="J70" s="96">
        <v>62</v>
      </c>
      <c r="K70" s="71">
        <v>1981</v>
      </c>
      <c r="L70" s="20">
        <v>135774</v>
      </c>
      <c r="M70" s="39">
        <f t="shared" si="14"/>
        <v>68.538112064613827</v>
      </c>
      <c r="N70" s="96">
        <v>39</v>
      </c>
      <c r="O70" s="42">
        <v>2035</v>
      </c>
      <c r="P70" s="113">
        <v>127888</v>
      </c>
      <c r="Q70" s="44">
        <f t="shared" si="15"/>
        <v>62.844226044226048</v>
      </c>
      <c r="R70" s="96">
        <v>47</v>
      </c>
      <c r="S70" s="46">
        <v>2039</v>
      </c>
      <c r="T70" s="17">
        <v>128987</v>
      </c>
      <c r="U70" s="49">
        <f t="shared" si="16"/>
        <v>63.259931338891612</v>
      </c>
      <c r="V70" s="96">
        <v>64</v>
      </c>
      <c r="W70" s="50">
        <v>2052</v>
      </c>
      <c r="X70" s="21">
        <v>121766</v>
      </c>
      <c r="Y70" s="51">
        <f t="shared" si="17"/>
        <v>59.340155945419106</v>
      </c>
      <c r="Z70" s="96">
        <v>68</v>
      </c>
      <c r="AA70" s="120">
        <f t="shared" si="18"/>
        <v>12002</v>
      </c>
      <c r="AB70" s="121">
        <f t="shared" si="19"/>
        <v>736870</v>
      </c>
      <c r="AC70" s="32">
        <f t="shared" si="20"/>
        <v>61.395600733211133</v>
      </c>
      <c r="AD70" s="96">
        <v>60</v>
      </c>
      <c r="AE70" s="54"/>
      <c r="AF70" s="54">
        <v>68</v>
      </c>
    </row>
    <row r="71" spans="1:32" ht="15.75" customHeight="1" x14ac:dyDescent="0.2">
      <c r="A71" s="15" t="s">
        <v>69</v>
      </c>
      <c r="B71" s="15" t="s">
        <v>69</v>
      </c>
      <c r="C71" s="72">
        <v>2613</v>
      </c>
      <c r="D71" s="18">
        <v>58909</v>
      </c>
      <c r="E71" s="32">
        <f t="shared" si="13"/>
        <v>22.544584768465366</v>
      </c>
      <c r="F71" s="96">
        <v>165</v>
      </c>
      <c r="G71" s="71">
        <v>3793</v>
      </c>
      <c r="H71" s="19">
        <v>48750</v>
      </c>
      <c r="I71" s="37">
        <f t="shared" si="12"/>
        <v>12.852623253361456</v>
      </c>
      <c r="J71" s="96">
        <v>221</v>
      </c>
      <c r="K71" s="71">
        <v>4161</v>
      </c>
      <c r="L71" s="20">
        <v>129288</v>
      </c>
      <c r="M71" s="39">
        <f t="shared" si="14"/>
        <v>31.071377072819033</v>
      </c>
      <c r="N71" s="96">
        <v>129</v>
      </c>
      <c r="O71" s="42">
        <v>4489</v>
      </c>
      <c r="P71" s="113">
        <v>386484</v>
      </c>
      <c r="Q71" s="44">
        <f t="shared" si="15"/>
        <v>86.095789708175545</v>
      </c>
      <c r="R71" s="96">
        <v>25</v>
      </c>
      <c r="S71" s="46">
        <v>5181</v>
      </c>
      <c r="T71" s="17">
        <v>457893</v>
      </c>
      <c r="U71" s="49">
        <f t="shared" si="16"/>
        <v>88.379270411117545</v>
      </c>
      <c r="V71" s="96">
        <v>28</v>
      </c>
      <c r="W71" s="50">
        <v>5206</v>
      </c>
      <c r="X71" s="21">
        <v>298771</v>
      </c>
      <c r="Y71" s="51">
        <f t="shared" si="17"/>
        <v>57.389742604686901</v>
      </c>
      <c r="Z71" s="96">
        <v>69</v>
      </c>
      <c r="AA71" s="120">
        <f t="shared" si="18"/>
        <v>25443</v>
      </c>
      <c r="AB71" s="121">
        <f t="shared" si="19"/>
        <v>1380095</v>
      </c>
      <c r="AC71" s="32">
        <f t="shared" si="20"/>
        <v>54.242620760130485</v>
      </c>
      <c r="AD71" s="96">
        <v>79</v>
      </c>
      <c r="AE71" s="54"/>
      <c r="AF71" s="54">
        <v>69</v>
      </c>
    </row>
    <row r="72" spans="1:32" ht="15.75" customHeight="1" x14ac:dyDescent="0.2">
      <c r="A72" s="15" t="s">
        <v>2736</v>
      </c>
      <c r="B72" s="15" t="s">
        <v>826</v>
      </c>
      <c r="C72" s="72">
        <v>18413</v>
      </c>
      <c r="D72" s="18">
        <v>543837</v>
      </c>
      <c r="E72" s="32">
        <f t="shared" si="13"/>
        <v>29.535491229022973</v>
      </c>
      <c r="F72" s="96">
        <v>135</v>
      </c>
      <c r="G72" s="71">
        <v>18512</v>
      </c>
      <c r="H72" s="19">
        <v>525292</v>
      </c>
      <c r="I72" s="37">
        <f t="shared" si="12"/>
        <v>28.375756266205705</v>
      </c>
      <c r="J72" s="96">
        <v>146</v>
      </c>
      <c r="K72" s="71">
        <v>18597</v>
      </c>
      <c r="L72" s="20">
        <v>444256</v>
      </c>
      <c r="M72" s="39">
        <f t="shared" si="14"/>
        <v>23.888584180244127</v>
      </c>
      <c r="N72" s="96">
        <v>163</v>
      </c>
      <c r="O72" s="42">
        <v>18659</v>
      </c>
      <c r="P72" s="113">
        <v>543756</v>
      </c>
      <c r="Q72" s="44">
        <f t="shared" si="15"/>
        <v>29.141754649230933</v>
      </c>
      <c r="R72" s="96">
        <v>147</v>
      </c>
      <c r="S72" s="46">
        <v>18709</v>
      </c>
      <c r="T72" s="17">
        <v>662448</v>
      </c>
      <c r="U72" s="49">
        <f t="shared" si="16"/>
        <v>35.407985461542573</v>
      </c>
      <c r="V72" s="96">
        <v>129</v>
      </c>
      <c r="W72" s="50">
        <v>18948</v>
      </c>
      <c r="X72" s="21">
        <v>1083925</v>
      </c>
      <c r="Y72" s="51">
        <f t="shared" si="17"/>
        <v>57.20524593624657</v>
      </c>
      <c r="Z72" s="96">
        <v>70</v>
      </c>
      <c r="AA72" s="120">
        <f t="shared" si="18"/>
        <v>111838</v>
      </c>
      <c r="AB72" s="121">
        <f t="shared" si="19"/>
        <v>3803514</v>
      </c>
      <c r="AC72" s="32">
        <f t="shared" si="20"/>
        <v>34.009138217779288</v>
      </c>
      <c r="AD72" s="96">
        <v>131</v>
      </c>
      <c r="AE72" s="54"/>
      <c r="AF72" s="54">
        <v>70</v>
      </c>
    </row>
    <row r="73" spans="1:32" s="80" customFormat="1" ht="15.75" customHeight="1" x14ac:dyDescent="0.15">
      <c r="A73" s="15" t="s">
        <v>22</v>
      </c>
      <c r="B73" s="15" t="s">
        <v>21</v>
      </c>
      <c r="C73" s="72">
        <v>4124</v>
      </c>
      <c r="D73" s="18">
        <v>399661</v>
      </c>
      <c r="E73" s="32">
        <f t="shared" si="13"/>
        <v>96.911008729388939</v>
      </c>
      <c r="F73" s="96">
        <v>15</v>
      </c>
      <c r="G73" s="88">
        <v>4550</v>
      </c>
      <c r="H73" s="19">
        <v>464960</v>
      </c>
      <c r="I73" s="37">
        <f t="shared" si="12"/>
        <v>102.189010989011</v>
      </c>
      <c r="J73" s="96">
        <v>15</v>
      </c>
      <c r="K73" s="88">
        <v>5002</v>
      </c>
      <c r="L73" s="20">
        <v>400381</v>
      </c>
      <c r="M73" s="39">
        <f t="shared" si="14"/>
        <v>80.044182327069166</v>
      </c>
      <c r="N73" s="96">
        <v>28</v>
      </c>
      <c r="O73" s="90">
        <v>5300</v>
      </c>
      <c r="P73" s="114">
        <v>328490</v>
      </c>
      <c r="Q73" s="44">
        <f t="shared" si="15"/>
        <v>61.979245283018869</v>
      </c>
      <c r="R73" s="96">
        <v>52</v>
      </c>
      <c r="S73" s="92">
        <v>6037</v>
      </c>
      <c r="T73" s="17">
        <v>382620</v>
      </c>
      <c r="U73" s="49">
        <f t="shared" si="16"/>
        <v>63.379161835348683</v>
      </c>
      <c r="V73" s="96">
        <v>63</v>
      </c>
      <c r="W73" s="70">
        <v>6595</v>
      </c>
      <c r="X73" s="21">
        <v>374360</v>
      </c>
      <c r="Y73" s="51">
        <f t="shared" si="17"/>
        <v>56.764215314632295</v>
      </c>
      <c r="Z73" s="96">
        <v>71</v>
      </c>
      <c r="AA73" s="121">
        <f t="shared" si="18"/>
        <v>31608</v>
      </c>
      <c r="AB73" s="121">
        <f t="shared" si="19"/>
        <v>2350472</v>
      </c>
      <c r="AC73" s="32">
        <f t="shared" si="20"/>
        <v>74.363199190078461</v>
      </c>
      <c r="AD73" s="96">
        <v>35</v>
      </c>
      <c r="AE73" s="54"/>
      <c r="AF73" s="54">
        <v>71</v>
      </c>
    </row>
    <row r="74" spans="1:32" ht="15.75" customHeight="1" x14ac:dyDescent="0.2">
      <c r="A74" s="80" t="s">
        <v>2740</v>
      </c>
      <c r="B74" s="79" t="s">
        <v>2509</v>
      </c>
      <c r="C74" s="77">
        <v>2011</v>
      </c>
      <c r="D74" s="76">
        <v>123327</v>
      </c>
      <c r="E74" s="97">
        <f t="shared" si="13"/>
        <v>61.326205867727502</v>
      </c>
      <c r="F74" s="96">
        <v>52</v>
      </c>
      <c r="G74" s="89">
        <v>2052</v>
      </c>
      <c r="H74" s="101">
        <v>122049</v>
      </c>
      <c r="I74" s="97">
        <f t="shared" si="12"/>
        <v>59.478070175438596</v>
      </c>
      <c r="J74" s="96">
        <v>60</v>
      </c>
      <c r="K74" s="89">
        <v>2052</v>
      </c>
      <c r="L74" s="82">
        <v>121200</v>
      </c>
      <c r="M74" s="111">
        <f t="shared" si="14"/>
        <v>59.064327485380119</v>
      </c>
      <c r="N74" s="96">
        <v>60</v>
      </c>
      <c r="O74" s="91">
        <v>2070</v>
      </c>
      <c r="P74" s="115">
        <v>120132</v>
      </c>
      <c r="Q74" s="78">
        <f t="shared" si="15"/>
        <v>58.03478260869565</v>
      </c>
      <c r="R74" s="96">
        <v>63</v>
      </c>
      <c r="S74" s="93">
        <v>2078</v>
      </c>
      <c r="T74" s="83">
        <v>118234</v>
      </c>
      <c r="U74" s="78">
        <f t="shared" si="16"/>
        <v>56.897978825794034</v>
      </c>
      <c r="V74" s="96">
        <v>73</v>
      </c>
      <c r="W74" s="89">
        <v>2062</v>
      </c>
      <c r="X74" s="83">
        <v>116525</v>
      </c>
      <c r="Y74" s="75">
        <f t="shared" si="17"/>
        <v>56.51066925315228</v>
      </c>
      <c r="Z74" s="96">
        <v>72</v>
      </c>
      <c r="AA74" s="122">
        <f t="shared" si="18"/>
        <v>12325</v>
      </c>
      <c r="AB74" s="101">
        <f t="shared" si="19"/>
        <v>721467</v>
      </c>
      <c r="AC74" s="97">
        <f t="shared" si="20"/>
        <v>58.536876267748475</v>
      </c>
      <c r="AD74" s="96">
        <v>66</v>
      </c>
      <c r="AE74" s="54"/>
      <c r="AF74" s="54">
        <v>72</v>
      </c>
    </row>
    <row r="75" spans="1:32" ht="15.75" customHeight="1" x14ac:dyDescent="0.2">
      <c r="A75" s="15" t="s">
        <v>44</v>
      </c>
      <c r="B75" s="15" t="s">
        <v>830</v>
      </c>
      <c r="C75" s="72">
        <v>4495</v>
      </c>
      <c r="D75" s="18">
        <v>220439</v>
      </c>
      <c r="E75" s="32">
        <f t="shared" si="13"/>
        <v>49.040934371523917</v>
      </c>
      <c r="F75" s="96">
        <v>79</v>
      </c>
      <c r="G75" s="71">
        <v>4506</v>
      </c>
      <c r="H75" s="19">
        <v>144610</v>
      </c>
      <c r="I75" s="37">
        <f t="shared" ref="I75:I95" si="21">H75/G75</f>
        <v>32.09276520195295</v>
      </c>
      <c r="J75" s="96">
        <v>129</v>
      </c>
      <c r="K75" s="71">
        <v>4513</v>
      </c>
      <c r="L75" s="20">
        <v>143143</v>
      </c>
      <c r="M75" s="39">
        <f t="shared" si="14"/>
        <v>31.717925991579879</v>
      </c>
      <c r="N75" s="96">
        <v>128</v>
      </c>
      <c r="O75" s="42">
        <v>4471</v>
      </c>
      <c r="P75" s="113">
        <v>134159</v>
      </c>
      <c r="Q75" s="44">
        <f t="shared" si="15"/>
        <v>30.006486244687988</v>
      </c>
      <c r="R75" s="96">
        <v>142</v>
      </c>
      <c r="S75" s="46">
        <v>4450</v>
      </c>
      <c r="T75" s="17">
        <v>222623</v>
      </c>
      <c r="U75" s="49">
        <f t="shared" si="16"/>
        <v>50.027640449438202</v>
      </c>
      <c r="V75" s="96">
        <v>89</v>
      </c>
      <c r="W75" s="50">
        <v>4436</v>
      </c>
      <c r="X75" s="21">
        <v>246972</v>
      </c>
      <c r="Y75" s="51">
        <f t="shared" si="17"/>
        <v>55.674481514878266</v>
      </c>
      <c r="Z75" s="96">
        <v>73</v>
      </c>
      <c r="AA75" s="120">
        <f t="shared" si="18"/>
        <v>26871</v>
      </c>
      <c r="AB75" s="121">
        <f t="shared" si="19"/>
        <v>1111946</v>
      </c>
      <c r="AC75" s="32">
        <f t="shared" si="20"/>
        <v>41.380893900487514</v>
      </c>
      <c r="AD75" s="96">
        <v>105</v>
      </c>
      <c r="AE75" s="54"/>
      <c r="AF75" s="54">
        <v>73</v>
      </c>
    </row>
    <row r="76" spans="1:32" ht="15.75" customHeight="1" x14ac:dyDescent="0.2">
      <c r="A76" s="15" t="s">
        <v>19</v>
      </c>
      <c r="B76" s="15" t="s">
        <v>19</v>
      </c>
      <c r="C76" s="72">
        <v>1214</v>
      </c>
      <c r="D76" s="18">
        <v>117827</v>
      </c>
      <c r="E76" s="32">
        <f t="shared" si="13"/>
        <v>97.056836902800654</v>
      </c>
      <c r="F76" s="96">
        <v>14</v>
      </c>
      <c r="G76" s="71">
        <v>1214</v>
      </c>
      <c r="H76" s="19">
        <v>107247</v>
      </c>
      <c r="I76" s="37">
        <f t="shared" si="21"/>
        <v>88.341845140032945</v>
      </c>
      <c r="J76" s="96">
        <v>25</v>
      </c>
      <c r="K76" s="71">
        <v>1202</v>
      </c>
      <c r="L76" s="20">
        <v>101831</v>
      </c>
      <c r="M76" s="39">
        <f t="shared" si="14"/>
        <v>84.717970049916801</v>
      </c>
      <c r="N76" s="96">
        <v>22</v>
      </c>
      <c r="O76" s="42">
        <v>1194</v>
      </c>
      <c r="P76" s="113">
        <v>75615</v>
      </c>
      <c r="Q76" s="44">
        <f t="shared" si="15"/>
        <v>63.329145728643219</v>
      </c>
      <c r="R76" s="96">
        <v>46</v>
      </c>
      <c r="S76" s="46">
        <v>1204</v>
      </c>
      <c r="T76" s="17">
        <v>65475</v>
      </c>
      <c r="U76" s="49">
        <f t="shared" si="16"/>
        <v>54.381229235880397</v>
      </c>
      <c r="V76" s="96">
        <v>78</v>
      </c>
      <c r="W76" s="50">
        <v>1183</v>
      </c>
      <c r="X76" s="21">
        <v>65105</v>
      </c>
      <c r="Y76" s="51">
        <f t="shared" si="17"/>
        <v>55.03381234150465</v>
      </c>
      <c r="Z76" s="96">
        <v>74</v>
      </c>
      <c r="AA76" s="120">
        <f t="shared" si="18"/>
        <v>7211</v>
      </c>
      <c r="AB76" s="121">
        <f t="shared" si="19"/>
        <v>533100</v>
      </c>
      <c r="AC76" s="32">
        <f t="shared" si="20"/>
        <v>73.928720011094157</v>
      </c>
      <c r="AD76" s="96">
        <v>37</v>
      </c>
      <c r="AE76" s="54"/>
      <c r="AF76" s="54">
        <v>74</v>
      </c>
    </row>
    <row r="77" spans="1:32" ht="15.75" customHeight="1" x14ac:dyDescent="0.2">
      <c r="A77" s="15" t="s">
        <v>57</v>
      </c>
      <c r="B77" s="15" t="s">
        <v>303</v>
      </c>
      <c r="C77" s="72">
        <v>20391</v>
      </c>
      <c r="D77" s="18">
        <v>713718</v>
      </c>
      <c r="E77" s="32">
        <f t="shared" si="13"/>
        <v>35.001618361041636</v>
      </c>
      <c r="F77" s="96">
        <v>112</v>
      </c>
      <c r="G77" s="71">
        <v>20636</v>
      </c>
      <c r="H77" s="19">
        <v>791698</v>
      </c>
      <c r="I77" s="37">
        <f t="shared" si="21"/>
        <v>38.364896297732116</v>
      </c>
      <c r="J77" s="96">
        <v>109</v>
      </c>
      <c r="K77" s="71">
        <v>20736</v>
      </c>
      <c r="L77" s="20">
        <v>863278</v>
      </c>
      <c r="M77" s="39">
        <f t="shared" si="14"/>
        <v>41.631847993827158</v>
      </c>
      <c r="N77" s="96">
        <v>93</v>
      </c>
      <c r="O77" s="42">
        <v>20674</v>
      </c>
      <c r="P77" s="113">
        <v>1036370</v>
      </c>
      <c r="Q77" s="44">
        <f t="shared" si="15"/>
        <v>50.129147721776143</v>
      </c>
      <c r="R77" s="96">
        <v>80</v>
      </c>
      <c r="S77" s="47">
        <v>20510</v>
      </c>
      <c r="T77" s="17">
        <v>1129692</v>
      </c>
      <c r="U77" s="49">
        <f t="shared" si="16"/>
        <v>55.080058508044857</v>
      </c>
      <c r="V77" s="96">
        <v>76</v>
      </c>
      <c r="W77" s="50">
        <v>20355</v>
      </c>
      <c r="X77" s="21">
        <v>1111758</v>
      </c>
      <c r="Y77" s="51">
        <f t="shared" si="17"/>
        <v>54.618422991893887</v>
      </c>
      <c r="Z77" s="96">
        <v>75</v>
      </c>
      <c r="AA77" s="120">
        <f t="shared" si="18"/>
        <v>123302</v>
      </c>
      <c r="AB77" s="121">
        <f t="shared" si="19"/>
        <v>5646514</v>
      </c>
      <c r="AC77" s="32">
        <f t="shared" si="20"/>
        <v>45.794180143063372</v>
      </c>
      <c r="AD77" s="96">
        <v>92</v>
      </c>
      <c r="AE77" s="54"/>
      <c r="AF77" s="54">
        <v>75</v>
      </c>
    </row>
    <row r="78" spans="1:32" s="80" customFormat="1" ht="15.75" customHeight="1" x14ac:dyDescent="0.15">
      <c r="A78" s="80" t="s">
        <v>2708</v>
      </c>
      <c r="B78" s="79" t="s">
        <v>2476</v>
      </c>
      <c r="C78" s="77">
        <v>1967</v>
      </c>
      <c r="D78" s="76">
        <v>69062</v>
      </c>
      <c r="E78" s="97">
        <f t="shared" si="13"/>
        <v>35.110320284697508</v>
      </c>
      <c r="F78" s="96">
        <v>111</v>
      </c>
      <c r="G78" s="81">
        <v>1986</v>
      </c>
      <c r="H78" s="101">
        <v>110111</v>
      </c>
      <c r="I78" s="97">
        <f t="shared" si="21"/>
        <v>55.443605236656595</v>
      </c>
      <c r="J78" s="96">
        <v>70</v>
      </c>
      <c r="K78" s="81">
        <v>1999</v>
      </c>
      <c r="L78" s="82">
        <v>81427</v>
      </c>
      <c r="M78" s="111">
        <f t="shared" si="14"/>
        <v>40.733866933466736</v>
      </c>
      <c r="N78" s="96">
        <v>98</v>
      </c>
      <c r="O78" s="81">
        <v>2037</v>
      </c>
      <c r="P78" s="116">
        <v>79488</v>
      </c>
      <c r="Q78" s="78">
        <f t="shared" si="15"/>
        <v>39.022091310751108</v>
      </c>
      <c r="R78" s="96">
        <v>106</v>
      </c>
      <c r="S78" s="84">
        <v>2054</v>
      </c>
      <c r="T78" s="83">
        <v>95385</v>
      </c>
      <c r="U78" s="78">
        <f t="shared" si="16"/>
        <v>46.438656280428432</v>
      </c>
      <c r="V78" s="96">
        <v>95</v>
      </c>
      <c r="W78" s="81">
        <v>2054</v>
      </c>
      <c r="X78" s="83">
        <v>111814</v>
      </c>
      <c r="Y78" s="75">
        <f t="shared" si="17"/>
        <v>54.437195715676729</v>
      </c>
      <c r="Z78" s="96">
        <v>76</v>
      </c>
      <c r="AA78" s="101">
        <f t="shared" si="18"/>
        <v>12097</v>
      </c>
      <c r="AB78" s="101">
        <f t="shared" si="19"/>
        <v>547287</v>
      </c>
      <c r="AC78" s="97">
        <f t="shared" si="20"/>
        <v>45.241547491113501</v>
      </c>
      <c r="AD78" s="96">
        <v>94</v>
      </c>
      <c r="AE78" s="54"/>
      <c r="AF78" s="54">
        <v>76</v>
      </c>
    </row>
    <row r="79" spans="1:32" ht="15.75" customHeight="1" x14ac:dyDescent="0.2">
      <c r="A79" s="15" t="s">
        <v>2721</v>
      </c>
      <c r="B79" s="15" t="s">
        <v>659</v>
      </c>
      <c r="C79" s="72">
        <v>15270</v>
      </c>
      <c r="D79" s="18">
        <v>766434</v>
      </c>
      <c r="E79" s="32">
        <f t="shared" si="13"/>
        <v>50.192141453831042</v>
      </c>
      <c r="F79" s="96">
        <v>72</v>
      </c>
      <c r="G79" s="71">
        <v>16110</v>
      </c>
      <c r="H79" s="19">
        <v>478161</v>
      </c>
      <c r="I79" s="37">
        <f t="shared" si="21"/>
        <v>29.681005586592178</v>
      </c>
      <c r="J79" s="96">
        <v>138</v>
      </c>
      <c r="K79" s="71">
        <v>16794</v>
      </c>
      <c r="L79" s="20">
        <v>1097780</v>
      </c>
      <c r="M79" s="39">
        <f t="shared" si="14"/>
        <v>65.367393116589255</v>
      </c>
      <c r="N79" s="96">
        <v>46</v>
      </c>
      <c r="O79" s="42">
        <v>17740</v>
      </c>
      <c r="P79" s="113">
        <v>1187578</v>
      </c>
      <c r="Q79" s="44">
        <f t="shared" si="15"/>
        <v>66.943517474633595</v>
      </c>
      <c r="R79" s="96">
        <v>43</v>
      </c>
      <c r="S79" s="47">
        <v>19418</v>
      </c>
      <c r="T79" s="17">
        <v>1111307</v>
      </c>
      <c r="U79" s="49">
        <f t="shared" si="16"/>
        <v>57.230765269337731</v>
      </c>
      <c r="V79" s="96">
        <v>71</v>
      </c>
      <c r="W79" s="50">
        <v>20207</v>
      </c>
      <c r="X79" s="21">
        <v>1097953</v>
      </c>
      <c r="Y79" s="51">
        <f t="shared" si="17"/>
        <v>54.335279853516106</v>
      </c>
      <c r="Z79" s="96">
        <v>77</v>
      </c>
      <c r="AA79" s="120">
        <f t="shared" si="18"/>
        <v>105539</v>
      </c>
      <c r="AB79" s="121">
        <f t="shared" si="19"/>
        <v>5739213</v>
      </c>
      <c r="AC79" s="32">
        <f t="shared" si="20"/>
        <v>54.380020655871292</v>
      </c>
      <c r="AD79" s="96">
        <v>75</v>
      </c>
      <c r="AE79" s="54"/>
      <c r="AF79" s="54">
        <v>77</v>
      </c>
    </row>
    <row r="80" spans="1:32" ht="15.75" customHeight="1" x14ac:dyDescent="0.2">
      <c r="A80" s="80" t="s">
        <v>2734</v>
      </c>
      <c r="B80" s="79" t="s">
        <v>2494</v>
      </c>
      <c r="C80" s="77">
        <v>2463</v>
      </c>
      <c r="D80" s="76">
        <v>179759</v>
      </c>
      <c r="E80" s="97">
        <f t="shared" si="13"/>
        <v>72.983759642712144</v>
      </c>
      <c r="F80" s="96">
        <v>37</v>
      </c>
      <c r="G80" s="89">
        <v>2522</v>
      </c>
      <c r="H80" s="101">
        <v>173964</v>
      </c>
      <c r="I80" s="97">
        <f t="shared" si="21"/>
        <v>68.978588421887395</v>
      </c>
      <c r="J80" s="96">
        <v>44</v>
      </c>
      <c r="K80" s="89">
        <v>2544</v>
      </c>
      <c r="L80" s="82">
        <v>166408</v>
      </c>
      <c r="M80" s="111">
        <f t="shared" si="14"/>
        <v>65.411949685534594</v>
      </c>
      <c r="N80" s="96">
        <v>45</v>
      </c>
      <c r="O80" s="91">
        <v>2546</v>
      </c>
      <c r="P80" s="115">
        <v>157942</v>
      </c>
      <c r="Q80" s="78">
        <f t="shared" si="15"/>
        <v>62.035349567949723</v>
      </c>
      <c r="R80" s="96">
        <v>50</v>
      </c>
      <c r="S80" s="93">
        <v>2550</v>
      </c>
      <c r="T80" s="83">
        <v>143214</v>
      </c>
      <c r="U80" s="78">
        <f t="shared" si="16"/>
        <v>56.162352941176472</v>
      </c>
      <c r="V80" s="96">
        <v>75</v>
      </c>
      <c r="W80" s="89">
        <v>2689</v>
      </c>
      <c r="X80" s="83">
        <v>145739</v>
      </c>
      <c r="Y80" s="75">
        <f t="shared" si="17"/>
        <v>54.198214949795464</v>
      </c>
      <c r="Z80" s="96">
        <v>78</v>
      </c>
      <c r="AA80" s="122">
        <f t="shared" si="18"/>
        <v>15314</v>
      </c>
      <c r="AB80" s="101">
        <f t="shared" si="19"/>
        <v>967026</v>
      </c>
      <c r="AC80" s="97">
        <f t="shared" si="20"/>
        <v>63.146532584563147</v>
      </c>
      <c r="AD80" s="96">
        <v>54</v>
      </c>
      <c r="AE80" s="54"/>
      <c r="AF80" s="54">
        <v>78</v>
      </c>
    </row>
    <row r="81" spans="1:32" ht="15.75" customHeight="1" x14ac:dyDescent="0.2">
      <c r="A81" s="15" t="s">
        <v>271</v>
      </c>
      <c r="B81" s="15" t="s">
        <v>678</v>
      </c>
      <c r="C81" s="72">
        <v>10826</v>
      </c>
      <c r="D81" s="18">
        <v>654549</v>
      </c>
      <c r="E81" s="32">
        <f t="shared" si="13"/>
        <v>60.460835026787365</v>
      </c>
      <c r="F81" s="96">
        <v>55</v>
      </c>
      <c r="G81" s="71">
        <v>11423</v>
      </c>
      <c r="H81" s="19">
        <v>570738</v>
      </c>
      <c r="I81" s="37">
        <f t="shared" si="21"/>
        <v>49.963932417053314</v>
      </c>
      <c r="J81" s="96">
        <v>80</v>
      </c>
      <c r="K81" s="71">
        <v>11690</v>
      </c>
      <c r="L81" s="20">
        <v>678246</v>
      </c>
      <c r="M81" s="39">
        <f t="shared" si="14"/>
        <v>58.019332763045341</v>
      </c>
      <c r="N81" s="96">
        <v>62</v>
      </c>
      <c r="O81" s="42">
        <v>12216</v>
      </c>
      <c r="P81" s="113">
        <v>950632</v>
      </c>
      <c r="Q81" s="44">
        <f t="shared" si="15"/>
        <v>77.818598559266533</v>
      </c>
      <c r="R81" s="96">
        <v>34</v>
      </c>
      <c r="S81" s="46">
        <v>12470</v>
      </c>
      <c r="T81" s="17">
        <v>911105</v>
      </c>
      <c r="U81" s="49">
        <f t="shared" si="16"/>
        <v>73.063753007217315</v>
      </c>
      <c r="V81" s="96">
        <v>48</v>
      </c>
      <c r="W81" s="50">
        <v>12679</v>
      </c>
      <c r="X81" s="21">
        <v>680589</v>
      </c>
      <c r="Y81" s="51">
        <f t="shared" si="17"/>
        <v>53.67844467229277</v>
      </c>
      <c r="Z81" s="96">
        <v>79</v>
      </c>
      <c r="AA81" s="120">
        <f t="shared" si="18"/>
        <v>71304</v>
      </c>
      <c r="AB81" s="121">
        <f t="shared" si="19"/>
        <v>4445859</v>
      </c>
      <c r="AC81" s="32">
        <f t="shared" si="20"/>
        <v>62.350765735442614</v>
      </c>
      <c r="AD81" s="96">
        <v>56</v>
      </c>
      <c r="AE81" s="54"/>
      <c r="AF81" s="54">
        <v>79</v>
      </c>
    </row>
    <row r="82" spans="1:32" ht="15.75" customHeight="1" x14ac:dyDescent="0.2">
      <c r="A82" s="15" t="s">
        <v>22</v>
      </c>
      <c r="B82" s="15" t="s">
        <v>679</v>
      </c>
      <c r="C82" s="72">
        <v>22622</v>
      </c>
      <c r="D82" s="18">
        <v>1392061</v>
      </c>
      <c r="E82" s="32">
        <f t="shared" si="13"/>
        <v>61.535717443196887</v>
      </c>
      <c r="F82" s="96">
        <v>51</v>
      </c>
      <c r="G82" s="71">
        <v>23220</v>
      </c>
      <c r="H82" s="19">
        <v>1113446</v>
      </c>
      <c r="I82" s="37">
        <f t="shared" si="21"/>
        <v>47.952024117140397</v>
      </c>
      <c r="J82" s="96">
        <v>85</v>
      </c>
      <c r="K82" s="71">
        <v>23570</v>
      </c>
      <c r="L82" s="20">
        <v>998463</v>
      </c>
      <c r="M82" s="39">
        <f t="shared" si="14"/>
        <v>42.361603733559612</v>
      </c>
      <c r="N82" s="96">
        <v>91</v>
      </c>
      <c r="O82" s="42">
        <v>24018</v>
      </c>
      <c r="P82" s="113">
        <v>1290953</v>
      </c>
      <c r="Q82" s="44">
        <f t="shared" si="15"/>
        <v>53.749396286118746</v>
      </c>
      <c r="R82" s="96">
        <v>66</v>
      </c>
      <c r="S82" s="47">
        <v>24662</v>
      </c>
      <c r="T82" s="17">
        <v>1185392</v>
      </c>
      <c r="U82" s="49">
        <f t="shared" si="16"/>
        <v>48.065525910307358</v>
      </c>
      <c r="V82" s="96">
        <v>91</v>
      </c>
      <c r="W82" s="50">
        <v>25065</v>
      </c>
      <c r="X82" s="21">
        <v>1341895</v>
      </c>
      <c r="Y82" s="51">
        <f t="shared" si="17"/>
        <v>53.536604827448635</v>
      </c>
      <c r="Z82" s="96">
        <v>80</v>
      </c>
      <c r="AA82" s="120">
        <f t="shared" si="18"/>
        <v>143157</v>
      </c>
      <c r="AB82" s="121">
        <f t="shared" si="19"/>
        <v>7322210</v>
      </c>
      <c r="AC82" s="32">
        <f t="shared" si="20"/>
        <v>51.1481101168647</v>
      </c>
      <c r="AD82" s="96">
        <v>85</v>
      </c>
      <c r="AE82" s="54"/>
      <c r="AF82" s="54">
        <v>80</v>
      </c>
    </row>
    <row r="83" spans="1:32" ht="15.75" customHeight="1" x14ac:dyDescent="0.2">
      <c r="A83" s="15" t="s">
        <v>2721</v>
      </c>
      <c r="B83" s="15" t="s">
        <v>258</v>
      </c>
      <c r="C83" s="72">
        <v>13279</v>
      </c>
      <c r="D83" s="18">
        <v>505081</v>
      </c>
      <c r="E83" s="32">
        <f t="shared" si="13"/>
        <v>38.036071993372992</v>
      </c>
      <c r="F83" s="96">
        <v>101</v>
      </c>
      <c r="G83" s="71">
        <v>14255</v>
      </c>
      <c r="H83" s="19">
        <v>761006</v>
      </c>
      <c r="I83" s="37">
        <f t="shared" si="21"/>
        <v>53.385198176078568</v>
      </c>
      <c r="J83" s="96">
        <v>73</v>
      </c>
      <c r="K83" s="71">
        <v>15549</v>
      </c>
      <c r="L83" s="20">
        <v>545270</v>
      </c>
      <c r="M83" s="39">
        <f t="shared" si="14"/>
        <v>35.067850022509489</v>
      </c>
      <c r="N83" s="96">
        <v>114</v>
      </c>
      <c r="O83" s="42">
        <v>16775</v>
      </c>
      <c r="P83" s="113">
        <v>538377</v>
      </c>
      <c r="Q83" s="44">
        <f t="shared" si="15"/>
        <v>32.094008941877796</v>
      </c>
      <c r="R83" s="96">
        <v>129</v>
      </c>
      <c r="S83" s="47">
        <v>18023</v>
      </c>
      <c r="T83" s="17">
        <v>618724</v>
      </c>
      <c r="U83" s="49">
        <f t="shared" si="16"/>
        <v>34.329689840759031</v>
      </c>
      <c r="V83" s="96">
        <v>134</v>
      </c>
      <c r="W83" s="50">
        <v>17495</v>
      </c>
      <c r="X83" s="21">
        <v>916474</v>
      </c>
      <c r="Y83" s="51">
        <f t="shared" si="17"/>
        <v>52.384909974278365</v>
      </c>
      <c r="Z83" s="96">
        <v>81</v>
      </c>
      <c r="AA83" s="120">
        <f t="shared" si="18"/>
        <v>95376</v>
      </c>
      <c r="AB83" s="121">
        <f t="shared" si="19"/>
        <v>3884932</v>
      </c>
      <c r="AC83" s="32">
        <f t="shared" si="20"/>
        <v>40.732804898506963</v>
      </c>
      <c r="AD83" s="96">
        <v>106</v>
      </c>
      <c r="AE83" s="54"/>
      <c r="AF83" s="54">
        <v>81</v>
      </c>
    </row>
    <row r="84" spans="1:32" s="80" customFormat="1" ht="15.75" customHeight="1" x14ac:dyDescent="0.15">
      <c r="A84" s="15" t="s">
        <v>2703</v>
      </c>
      <c r="B84" s="15" t="s">
        <v>2719</v>
      </c>
      <c r="C84" s="72">
        <v>2714</v>
      </c>
      <c r="D84" s="18">
        <v>106418</v>
      </c>
      <c r="E84" s="32">
        <f t="shared" si="13"/>
        <v>39.210759027266029</v>
      </c>
      <c r="F84" s="96">
        <v>99</v>
      </c>
      <c r="G84" s="88">
        <v>2713</v>
      </c>
      <c r="H84" s="19">
        <v>354838</v>
      </c>
      <c r="I84" s="37">
        <f t="shared" si="21"/>
        <v>130.7917434574272</v>
      </c>
      <c r="J84" s="96">
        <v>9</v>
      </c>
      <c r="K84" s="88">
        <v>2712</v>
      </c>
      <c r="L84" s="20">
        <v>339517</v>
      </c>
      <c r="M84" s="39">
        <f t="shared" si="14"/>
        <v>125.19063421828909</v>
      </c>
      <c r="N84" s="96">
        <v>6</v>
      </c>
      <c r="O84" s="90">
        <v>2771</v>
      </c>
      <c r="P84" s="114">
        <v>259504</v>
      </c>
      <c r="Q84" s="44">
        <f t="shared" si="15"/>
        <v>93.649945867917722</v>
      </c>
      <c r="R84" s="96">
        <v>20</v>
      </c>
      <c r="S84" s="94">
        <v>2895</v>
      </c>
      <c r="T84" s="17">
        <v>215601</v>
      </c>
      <c r="U84" s="49">
        <f t="shared" si="16"/>
        <v>74.473575129533685</v>
      </c>
      <c r="V84" s="96">
        <v>45</v>
      </c>
      <c r="W84" s="70">
        <v>2957</v>
      </c>
      <c r="X84" s="21">
        <v>152406</v>
      </c>
      <c r="Y84" s="51">
        <f t="shared" si="17"/>
        <v>51.540750760906327</v>
      </c>
      <c r="Z84" s="96">
        <v>82</v>
      </c>
      <c r="AA84" s="121">
        <f t="shared" si="18"/>
        <v>16762</v>
      </c>
      <c r="AB84" s="121">
        <f t="shared" si="19"/>
        <v>1428284</v>
      </c>
      <c r="AC84" s="32">
        <f t="shared" si="20"/>
        <v>85.209640854313321</v>
      </c>
      <c r="AD84" s="96">
        <v>26</v>
      </c>
      <c r="AE84" s="54"/>
      <c r="AF84" s="54">
        <v>82</v>
      </c>
    </row>
    <row r="85" spans="1:32" ht="15.75" customHeight="1" x14ac:dyDescent="0.2">
      <c r="A85" s="80" t="s">
        <v>2708</v>
      </c>
      <c r="B85" s="79" t="s">
        <v>2475</v>
      </c>
      <c r="C85" s="77">
        <v>4598</v>
      </c>
      <c r="D85" s="76">
        <v>288039</v>
      </c>
      <c r="E85" s="97">
        <f t="shared" si="13"/>
        <v>62.644410613310136</v>
      </c>
      <c r="F85" s="96">
        <v>49</v>
      </c>
      <c r="G85" s="89">
        <v>4300</v>
      </c>
      <c r="H85" s="101">
        <v>355327</v>
      </c>
      <c r="I85" s="97">
        <f t="shared" si="21"/>
        <v>82.63418604651163</v>
      </c>
      <c r="J85" s="96">
        <v>32</v>
      </c>
      <c r="K85" s="89">
        <v>4355</v>
      </c>
      <c r="L85" s="82">
        <v>266730</v>
      </c>
      <c r="M85" s="111">
        <f t="shared" si="14"/>
        <v>61.246842709529275</v>
      </c>
      <c r="N85" s="96">
        <v>54</v>
      </c>
      <c r="O85" s="91">
        <v>4361</v>
      </c>
      <c r="P85" s="115">
        <v>215771</v>
      </c>
      <c r="Q85" s="78">
        <f t="shared" si="15"/>
        <v>49.47741343728503</v>
      </c>
      <c r="R85" s="96">
        <v>82</v>
      </c>
      <c r="S85" s="93">
        <v>4130</v>
      </c>
      <c r="T85" s="83">
        <v>215301</v>
      </c>
      <c r="U85" s="78">
        <f t="shared" si="16"/>
        <v>52.130992736077481</v>
      </c>
      <c r="V85" s="96">
        <v>80</v>
      </c>
      <c r="W85" s="89">
        <v>4139</v>
      </c>
      <c r="X85" s="83">
        <v>211801</v>
      </c>
      <c r="Y85" s="75">
        <f t="shared" si="17"/>
        <v>51.172022227591206</v>
      </c>
      <c r="Z85" s="96">
        <v>83</v>
      </c>
      <c r="AA85" s="122">
        <f t="shared" si="18"/>
        <v>25883</v>
      </c>
      <c r="AB85" s="101">
        <f t="shared" si="19"/>
        <v>1552969</v>
      </c>
      <c r="AC85" s="97">
        <f t="shared" si="20"/>
        <v>59.999575010624731</v>
      </c>
      <c r="AD85" s="96">
        <v>64</v>
      </c>
      <c r="AE85" s="54"/>
      <c r="AF85" s="54">
        <v>83</v>
      </c>
    </row>
    <row r="86" spans="1:32" ht="15.75" customHeight="1" x14ac:dyDescent="0.2">
      <c r="A86" s="15" t="s">
        <v>4</v>
      </c>
      <c r="B86" s="15" t="s">
        <v>596</v>
      </c>
      <c r="C86" s="72">
        <v>2142</v>
      </c>
      <c r="D86" s="18">
        <v>19648</v>
      </c>
      <c r="E86" s="32">
        <f t="shared" si="13"/>
        <v>9.1727357609710545</v>
      </c>
      <c r="F86" s="85">
        <v>240</v>
      </c>
      <c r="G86" s="71">
        <v>2081</v>
      </c>
      <c r="H86" s="19">
        <v>142210</v>
      </c>
      <c r="I86" s="37">
        <f t="shared" si="21"/>
        <v>68.337337818356559</v>
      </c>
      <c r="J86" s="96">
        <v>45</v>
      </c>
      <c r="K86" s="71">
        <v>2046</v>
      </c>
      <c r="L86" s="20">
        <v>131427</v>
      </c>
      <c r="M86" s="39">
        <f t="shared" si="14"/>
        <v>64.23607038123167</v>
      </c>
      <c r="N86" s="96">
        <v>50</v>
      </c>
      <c r="O86" s="42">
        <v>2022</v>
      </c>
      <c r="P86" s="113">
        <v>124781</v>
      </c>
      <c r="Q86" s="44">
        <f t="shared" si="15"/>
        <v>61.711671612265086</v>
      </c>
      <c r="R86" s="96">
        <v>54</v>
      </c>
      <c r="S86" s="46">
        <v>1973</v>
      </c>
      <c r="T86" s="17">
        <v>112651</v>
      </c>
      <c r="U86" s="49">
        <f t="shared" si="16"/>
        <v>57.096300050684235</v>
      </c>
      <c r="V86" s="96">
        <v>72</v>
      </c>
      <c r="W86" s="50">
        <v>1954</v>
      </c>
      <c r="X86" s="21">
        <v>98942</v>
      </c>
      <c r="Y86" s="51">
        <f t="shared" si="17"/>
        <v>50.635619242579324</v>
      </c>
      <c r="Z86" s="96">
        <v>84</v>
      </c>
      <c r="AA86" s="120">
        <f t="shared" si="18"/>
        <v>12218</v>
      </c>
      <c r="AB86" s="121">
        <f t="shared" si="19"/>
        <v>629659</v>
      </c>
      <c r="AC86" s="32">
        <f t="shared" si="20"/>
        <v>51.535357669012932</v>
      </c>
      <c r="AD86" s="96">
        <v>84</v>
      </c>
      <c r="AE86" s="54"/>
      <c r="AF86" s="54">
        <v>84</v>
      </c>
    </row>
    <row r="87" spans="1:32" ht="15.75" customHeight="1" x14ac:dyDescent="0.2">
      <c r="A87" s="15" t="s">
        <v>2721</v>
      </c>
      <c r="B87" s="15" t="s">
        <v>344</v>
      </c>
      <c r="C87" s="72">
        <v>18503</v>
      </c>
      <c r="D87" s="18">
        <v>392183</v>
      </c>
      <c r="E87" s="32">
        <f t="shared" si="13"/>
        <v>21.19564394962979</v>
      </c>
      <c r="F87" s="96">
        <v>173</v>
      </c>
      <c r="G87" s="71">
        <v>19202</v>
      </c>
      <c r="H87" s="19">
        <v>384809</v>
      </c>
      <c r="I87" s="37">
        <f t="shared" si="21"/>
        <v>20.040047911675867</v>
      </c>
      <c r="J87" s="96">
        <v>184</v>
      </c>
      <c r="K87" s="71">
        <v>19782</v>
      </c>
      <c r="L87" s="20">
        <v>419242</v>
      </c>
      <c r="M87" s="39">
        <f t="shared" si="14"/>
        <v>21.193104842786372</v>
      </c>
      <c r="N87" s="96">
        <v>178</v>
      </c>
      <c r="O87" s="42">
        <v>20546</v>
      </c>
      <c r="P87" s="113">
        <v>670909</v>
      </c>
      <c r="Q87" s="44">
        <f t="shared" si="15"/>
        <v>32.653995911612967</v>
      </c>
      <c r="R87" s="96">
        <v>127</v>
      </c>
      <c r="S87" s="47">
        <f>21486+3</f>
        <v>21489</v>
      </c>
      <c r="T87" s="17">
        <v>1105509</v>
      </c>
      <c r="U87" s="49">
        <f t="shared" si="16"/>
        <v>51.445344129554655</v>
      </c>
      <c r="V87" s="96">
        <v>83</v>
      </c>
      <c r="W87" s="50">
        <f>21998+3</f>
        <v>22001</v>
      </c>
      <c r="X87" s="21">
        <v>1111705</v>
      </c>
      <c r="Y87" s="51">
        <f t="shared" si="17"/>
        <v>50.529748647788736</v>
      </c>
      <c r="Z87" s="96">
        <v>85</v>
      </c>
      <c r="AA87" s="120">
        <f t="shared" si="18"/>
        <v>121523</v>
      </c>
      <c r="AB87" s="121">
        <f t="shared" si="19"/>
        <v>4084357</v>
      </c>
      <c r="AC87" s="32">
        <f t="shared" si="20"/>
        <v>33.60974465738996</v>
      </c>
      <c r="AD87" s="96">
        <v>136</v>
      </c>
      <c r="AE87" s="54"/>
      <c r="AF87" s="54">
        <v>85</v>
      </c>
    </row>
    <row r="88" spans="1:32" ht="15.75" customHeight="1" x14ac:dyDescent="0.2">
      <c r="A88" s="15" t="s">
        <v>2716</v>
      </c>
      <c r="B88" s="15" t="s">
        <v>427</v>
      </c>
      <c r="C88" s="72">
        <v>2452</v>
      </c>
      <c r="D88" s="18">
        <v>39021</v>
      </c>
      <c r="E88" s="32">
        <f t="shared" si="13"/>
        <v>15.913947797716149</v>
      </c>
      <c r="F88" s="96">
        <v>201</v>
      </c>
      <c r="G88" s="71">
        <v>2479</v>
      </c>
      <c r="H88" s="19">
        <v>110422</v>
      </c>
      <c r="I88" s="37">
        <f t="shared" si="21"/>
        <v>44.542960871319082</v>
      </c>
      <c r="J88" s="96">
        <v>90</v>
      </c>
      <c r="K88" s="71">
        <v>2504</v>
      </c>
      <c r="L88" s="20">
        <v>126700</v>
      </c>
      <c r="M88" s="39">
        <f t="shared" si="14"/>
        <v>50.599041533546327</v>
      </c>
      <c r="N88" s="96">
        <v>72</v>
      </c>
      <c r="O88" s="42">
        <v>2536</v>
      </c>
      <c r="P88" s="113">
        <v>130886</v>
      </c>
      <c r="Q88" s="44">
        <f t="shared" si="15"/>
        <v>51.611198738170344</v>
      </c>
      <c r="R88" s="96">
        <v>71</v>
      </c>
      <c r="S88" s="46">
        <v>2549</v>
      </c>
      <c r="T88" s="17">
        <v>111150</v>
      </c>
      <c r="U88" s="49">
        <f t="shared" si="16"/>
        <v>43.605335425657124</v>
      </c>
      <c r="V88" s="96">
        <v>107</v>
      </c>
      <c r="W88" s="50">
        <v>2575</v>
      </c>
      <c r="X88" s="21">
        <v>127432</v>
      </c>
      <c r="Y88" s="51">
        <f t="shared" si="17"/>
        <v>49.488155339805829</v>
      </c>
      <c r="Z88" s="96">
        <v>86</v>
      </c>
      <c r="AA88" s="120">
        <f t="shared" si="18"/>
        <v>15095</v>
      </c>
      <c r="AB88" s="121">
        <f t="shared" si="19"/>
        <v>645611</v>
      </c>
      <c r="AC88" s="32">
        <f t="shared" si="20"/>
        <v>42.769857568731368</v>
      </c>
      <c r="AD88" s="96">
        <v>103</v>
      </c>
      <c r="AE88" s="54"/>
      <c r="AF88" s="54">
        <v>86</v>
      </c>
    </row>
    <row r="89" spans="1:32" ht="15.75" customHeight="1" x14ac:dyDescent="0.2">
      <c r="A89" s="15" t="s">
        <v>113</v>
      </c>
      <c r="B89" s="15" t="s">
        <v>113</v>
      </c>
      <c r="C89" s="72">
        <v>1462</v>
      </c>
      <c r="D89" s="18">
        <v>57615</v>
      </c>
      <c r="E89" s="32">
        <f t="shared" si="13"/>
        <v>39.408344733242131</v>
      </c>
      <c r="F89" s="96">
        <v>98</v>
      </c>
      <c r="G89" s="71">
        <v>1600</v>
      </c>
      <c r="H89" s="19">
        <v>87307</v>
      </c>
      <c r="I89" s="37">
        <f t="shared" si="21"/>
        <v>54.566875000000003</v>
      </c>
      <c r="J89" s="96">
        <v>71</v>
      </c>
      <c r="K89" s="71">
        <v>1801</v>
      </c>
      <c r="L89" s="20">
        <v>57605</v>
      </c>
      <c r="M89" s="39">
        <f t="shared" si="14"/>
        <v>31.985008328706275</v>
      </c>
      <c r="N89" s="96">
        <v>125</v>
      </c>
      <c r="O89" s="42">
        <v>2060</v>
      </c>
      <c r="P89" s="113">
        <v>59253</v>
      </c>
      <c r="Q89" s="44">
        <f t="shared" si="15"/>
        <v>28.76359223300971</v>
      </c>
      <c r="R89" s="96">
        <v>148</v>
      </c>
      <c r="S89" s="47">
        <v>2339</v>
      </c>
      <c r="T89" s="17">
        <v>71765</v>
      </c>
      <c r="U89" s="49">
        <f t="shared" si="16"/>
        <v>30.681915348439503</v>
      </c>
      <c r="V89" s="96">
        <v>147</v>
      </c>
      <c r="W89" s="50">
        <v>2568</v>
      </c>
      <c r="X89" s="21">
        <v>126840</v>
      </c>
      <c r="Y89" s="51">
        <f t="shared" si="17"/>
        <v>49.392523364485982</v>
      </c>
      <c r="Z89" s="96">
        <v>87</v>
      </c>
      <c r="AA89" s="120">
        <f t="shared" si="18"/>
        <v>11830</v>
      </c>
      <c r="AB89" s="121">
        <f t="shared" si="19"/>
        <v>460385</v>
      </c>
      <c r="AC89" s="32">
        <f t="shared" si="20"/>
        <v>38.916737109044803</v>
      </c>
      <c r="AD89" s="96">
        <v>114</v>
      </c>
      <c r="AE89" s="54"/>
      <c r="AF89" s="54">
        <v>87</v>
      </c>
    </row>
    <row r="90" spans="1:32" ht="15.75" customHeight="1" x14ac:dyDescent="0.2">
      <c r="A90" s="80" t="s">
        <v>2727</v>
      </c>
      <c r="B90" s="79" t="s">
        <v>2495</v>
      </c>
      <c r="C90" s="77">
        <v>11384</v>
      </c>
      <c r="D90" s="76">
        <v>773051</v>
      </c>
      <c r="E90" s="97">
        <f t="shared" si="13"/>
        <v>67.906799016163035</v>
      </c>
      <c r="F90" s="96">
        <v>44</v>
      </c>
      <c r="G90" s="89">
        <v>11500</v>
      </c>
      <c r="H90" s="101">
        <v>1232105</v>
      </c>
      <c r="I90" s="97">
        <f t="shared" si="21"/>
        <v>107.13956521739131</v>
      </c>
      <c r="J90" s="96">
        <v>13</v>
      </c>
      <c r="K90" s="89">
        <v>11664</v>
      </c>
      <c r="L90" s="82">
        <v>727198</v>
      </c>
      <c r="M90" s="111">
        <f t="shared" si="14"/>
        <v>62.345507544581622</v>
      </c>
      <c r="N90" s="96">
        <v>53</v>
      </c>
      <c r="O90" s="91">
        <v>11800</v>
      </c>
      <c r="P90" s="115">
        <v>569096</v>
      </c>
      <c r="Q90" s="78">
        <f t="shared" si="15"/>
        <v>48.228474576271189</v>
      </c>
      <c r="R90" s="96">
        <v>87</v>
      </c>
      <c r="S90" s="98">
        <v>11778</v>
      </c>
      <c r="T90" s="83">
        <v>500179</v>
      </c>
      <c r="U90" s="78">
        <f t="shared" si="16"/>
        <v>42.467227033452197</v>
      </c>
      <c r="V90" s="96">
        <v>109</v>
      </c>
      <c r="W90" s="89">
        <v>11752</v>
      </c>
      <c r="X90" s="83">
        <v>576686</v>
      </c>
      <c r="Y90" s="75">
        <f t="shared" si="17"/>
        <v>49.0713070115725</v>
      </c>
      <c r="Z90" s="96">
        <v>88</v>
      </c>
      <c r="AA90" s="122">
        <f t="shared" si="18"/>
        <v>69878</v>
      </c>
      <c r="AB90" s="101">
        <f t="shared" si="19"/>
        <v>4378315</v>
      </c>
      <c r="AC90" s="97">
        <f t="shared" si="20"/>
        <v>62.656558573513841</v>
      </c>
      <c r="AD90" s="96">
        <v>55</v>
      </c>
      <c r="AE90" s="54"/>
      <c r="AF90" s="54">
        <v>88</v>
      </c>
    </row>
    <row r="91" spans="1:32" s="80" customFormat="1" ht="15.75" customHeight="1" x14ac:dyDescent="0.15">
      <c r="A91" s="15" t="s">
        <v>17</v>
      </c>
      <c r="B91" s="15" t="s">
        <v>235</v>
      </c>
      <c r="C91" s="72">
        <v>17380</v>
      </c>
      <c r="D91" s="18">
        <v>1545409</v>
      </c>
      <c r="E91" s="32">
        <f t="shared" si="13"/>
        <v>88.918814729574223</v>
      </c>
      <c r="F91" s="96">
        <v>19</v>
      </c>
      <c r="G91" s="88">
        <v>18082</v>
      </c>
      <c r="H91" s="19">
        <v>1506663</v>
      </c>
      <c r="I91" s="37">
        <f t="shared" si="21"/>
        <v>83.323913283928775</v>
      </c>
      <c r="J91" s="96">
        <v>31</v>
      </c>
      <c r="K91" s="88">
        <v>18758</v>
      </c>
      <c r="L91" s="20">
        <v>1548269</v>
      </c>
      <c r="M91" s="39">
        <f t="shared" si="14"/>
        <v>82.539129971212276</v>
      </c>
      <c r="N91" s="96">
        <v>26</v>
      </c>
      <c r="O91" s="90">
        <v>20240</v>
      </c>
      <c r="P91" s="114">
        <v>1254856</v>
      </c>
      <c r="Q91" s="44">
        <f t="shared" si="15"/>
        <v>61.998814229249014</v>
      </c>
      <c r="R91" s="96">
        <v>51</v>
      </c>
      <c r="S91" s="94">
        <v>21548</v>
      </c>
      <c r="T91" s="17">
        <v>1119755</v>
      </c>
      <c r="U91" s="49">
        <f t="shared" si="16"/>
        <v>51.965611657694453</v>
      </c>
      <c r="V91" s="96">
        <v>81</v>
      </c>
      <c r="W91" s="70">
        <v>22550</v>
      </c>
      <c r="X91" s="21">
        <v>1105591</v>
      </c>
      <c r="Y91" s="51">
        <f t="shared" si="17"/>
        <v>49.028425720620845</v>
      </c>
      <c r="Z91" s="96">
        <v>89</v>
      </c>
      <c r="AA91" s="121">
        <f t="shared" si="18"/>
        <v>118558</v>
      </c>
      <c r="AB91" s="121">
        <f t="shared" si="19"/>
        <v>8080543</v>
      </c>
      <c r="AC91" s="32">
        <f t="shared" si="20"/>
        <v>68.156876802915022</v>
      </c>
      <c r="AD91" s="96">
        <v>42</v>
      </c>
      <c r="AE91" s="54"/>
      <c r="AF91" s="54">
        <v>89</v>
      </c>
    </row>
    <row r="92" spans="1:32" s="80" customFormat="1" ht="15.75" customHeight="1" x14ac:dyDescent="0.15">
      <c r="A92" s="15" t="s">
        <v>73</v>
      </c>
      <c r="B92" s="15" t="s">
        <v>72</v>
      </c>
      <c r="C92" s="72">
        <v>3558</v>
      </c>
      <c r="D92" s="18">
        <v>238678</v>
      </c>
      <c r="E92" s="32">
        <f t="shared" si="13"/>
        <v>67.082068577852723</v>
      </c>
      <c r="F92" s="96">
        <v>46</v>
      </c>
      <c r="G92" s="88">
        <v>3539</v>
      </c>
      <c r="H92" s="19">
        <v>216178</v>
      </c>
      <c r="I92" s="37">
        <f t="shared" si="21"/>
        <v>61.084487143260809</v>
      </c>
      <c r="J92" s="96">
        <v>57</v>
      </c>
      <c r="K92" s="88">
        <v>3520</v>
      </c>
      <c r="L92" s="20">
        <v>190682</v>
      </c>
      <c r="M92" s="39">
        <f t="shared" si="14"/>
        <v>54.171022727272728</v>
      </c>
      <c r="N92" s="96">
        <v>66</v>
      </c>
      <c r="O92" s="90">
        <v>3491</v>
      </c>
      <c r="P92" s="114">
        <v>175231</v>
      </c>
      <c r="Q92" s="44">
        <f t="shared" si="15"/>
        <v>50.195073044972787</v>
      </c>
      <c r="R92" s="96">
        <v>78</v>
      </c>
      <c r="S92" s="94">
        <v>3496</v>
      </c>
      <c r="T92" s="17">
        <v>156248</v>
      </c>
      <c r="U92" s="49">
        <f t="shared" si="16"/>
        <v>44.693363844393595</v>
      </c>
      <c r="V92" s="96">
        <v>101</v>
      </c>
      <c r="W92" s="70">
        <v>3539</v>
      </c>
      <c r="X92" s="21">
        <v>172122</v>
      </c>
      <c r="Y92" s="51">
        <f t="shared" si="17"/>
        <v>48.635772817179998</v>
      </c>
      <c r="Z92" s="96">
        <v>90</v>
      </c>
      <c r="AA92" s="121">
        <f t="shared" si="18"/>
        <v>21143</v>
      </c>
      <c r="AB92" s="121">
        <f t="shared" si="19"/>
        <v>1149139</v>
      </c>
      <c r="AC92" s="32">
        <f t="shared" si="20"/>
        <v>54.35080168377241</v>
      </c>
      <c r="AD92" s="96">
        <v>77</v>
      </c>
      <c r="AE92" s="54"/>
      <c r="AF92" s="54">
        <v>90</v>
      </c>
    </row>
    <row r="93" spans="1:32" s="80" customFormat="1" ht="15.75" customHeight="1" x14ac:dyDescent="0.15">
      <c r="A93" s="15" t="s">
        <v>99</v>
      </c>
      <c r="B93" s="15" t="s">
        <v>477</v>
      </c>
      <c r="C93" s="72">
        <v>2343</v>
      </c>
      <c r="D93" s="18">
        <v>41037</v>
      </c>
      <c r="E93" s="32">
        <f t="shared" si="13"/>
        <v>17.51472471190781</v>
      </c>
      <c r="F93" s="96">
        <v>194</v>
      </c>
      <c r="G93" s="88">
        <v>2330</v>
      </c>
      <c r="H93" s="19">
        <v>44891</v>
      </c>
      <c r="I93" s="37">
        <f t="shared" si="21"/>
        <v>19.266523605150216</v>
      </c>
      <c r="J93" s="96">
        <v>187</v>
      </c>
      <c r="K93" s="88">
        <v>2320</v>
      </c>
      <c r="L93" s="20">
        <v>38282</v>
      </c>
      <c r="M93" s="39">
        <f t="shared" si="14"/>
        <v>16.500862068965517</v>
      </c>
      <c r="N93" s="96">
        <v>201</v>
      </c>
      <c r="O93" s="90">
        <v>2307</v>
      </c>
      <c r="P93" s="114">
        <v>38758</v>
      </c>
      <c r="Q93" s="44">
        <f t="shared" si="15"/>
        <v>16.800173385348938</v>
      </c>
      <c r="R93" s="96">
        <v>208</v>
      </c>
      <c r="S93" s="94">
        <v>2303</v>
      </c>
      <c r="T93" s="17">
        <v>83879</v>
      </c>
      <c r="U93" s="49">
        <f t="shared" si="16"/>
        <v>36.421623968736434</v>
      </c>
      <c r="V93" s="96">
        <v>125</v>
      </c>
      <c r="W93" s="70">
        <v>2299</v>
      </c>
      <c r="X93" s="21">
        <v>111451</v>
      </c>
      <c r="Y93" s="51">
        <f t="shared" si="17"/>
        <v>48.478033927794691</v>
      </c>
      <c r="Z93" s="96">
        <v>91</v>
      </c>
      <c r="AA93" s="121">
        <f t="shared" si="18"/>
        <v>13902</v>
      </c>
      <c r="AB93" s="121">
        <f t="shared" si="19"/>
        <v>358298</v>
      </c>
      <c r="AC93" s="32">
        <f t="shared" si="20"/>
        <v>25.77312616889656</v>
      </c>
      <c r="AD93" s="96">
        <v>168</v>
      </c>
      <c r="AE93" s="54"/>
      <c r="AF93" s="54">
        <v>91</v>
      </c>
    </row>
    <row r="94" spans="1:32" ht="15.75" customHeight="1" x14ac:dyDescent="0.2">
      <c r="A94" s="15" t="s">
        <v>271</v>
      </c>
      <c r="B94" s="15" t="s">
        <v>270</v>
      </c>
      <c r="C94" s="72">
        <v>2247</v>
      </c>
      <c r="D94" s="18">
        <v>276748</v>
      </c>
      <c r="E94" s="32">
        <f t="shared" si="13"/>
        <v>123.16332888295506</v>
      </c>
      <c r="F94" s="96">
        <v>4</v>
      </c>
      <c r="G94" s="71">
        <v>2410</v>
      </c>
      <c r="H94" s="19">
        <v>116460</v>
      </c>
      <c r="I94" s="37">
        <f t="shared" si="21"/>
        <v>48.323651452282157</v>
      </c>
      <c r="J94" s="96">
        <v>84</v>
      </c>
      <c r="K94" s="71">
        <v>2435</v>
      </c>
      <c r="L94" s="20">
        <v>106112</v>
      </c>
      <c r="M94" s="39">
        <f t="shared" si="14"/>
        <v>43.577823408624226</v>
      </c>
      <c r="N94" s="96">
        <v>85</v>
      </c>
      <c r="O94" s="42">
        <v>2528</v>
      </c>
      <c r="P94" s="113">
        <v>156295</v>
      </c>
      <c r="Q94" s="44">
        <f t="shared" si="15"/>
        <v>61.825553797468352</v>
      </c>
      <c r="R94" s="96">
        <v>53</v>
      </c>
      <c r="S94" s="46">
        <v>2612</v>
      </c>
      <c r="T94" s="17">
        <v>135065</v>
      </c>
      <c r="U94" s="49">
        <f t="shared" si="16"/>
        <v>51.709418070444102</v>
      </c>
      <c r="V94" s="96">
        <v>82</v>
      </c>
      <c r="W94" s="50">
        <v>2624</v>
      </c>
      <c r="X94" s="21">
        <v>126499</v>
      </c>
      <c r="Y94" s="51">
        <f t="shared" si="17"/>
        <v>48.208460365853661</v>
      </c>
      <c r="Z94" s="96">
        <v>92</v>
      </c>
      <c r="AA94" s="120">
        <f t="shared" si="18"/>
        <v>14856</v>
      </c>
      <c r="AB94" s="121">
        <f t="shared" si="19"/>
        <v>917179</v>
      </c>
      <c r="AC94" s="32">
        <f t="shared" si="20"/>
        <v>61.737950996230481</v>
      </c>
      <c r="AD94" s="96">
        <v>57</v>
      </c>
      <c r="AE94" s="54"/>
      <c r="AF94" s="54">
        <v>92</v>
      </c>
    </row>
    <row r="95" spans="1:32" ht="15.75" customHeight="1" x14ac:dyDescent="0.2">
      <c r="A95" s="15" t="s">
        <v>57</v>
      </c>
      <c r="B95" s="15" t="s">
        <v>507</v>
      </c>
      <c r="C95" s="72">
        <v>4083</v>
      </c>
      <c r="D95" s="18">
        <v>331571</v>
      </c>
      <c r="E95" s="32">
        <f t="shared" si="13"/>
        <v>81.207690423708058</v>
      </c>
      <c r="F95" s="96">
        <v>26</v>
      </c>
      <c r="G95" s="71">
        <v>4107</v>
      </c>
      <c r="H95" s="19">
        <v>379587</v>
      </c>
      <c r="I95" s="37">
        <f t="shared" si="21"/>
        <v>92.424397370343314</v>
      </c>
      <c r="J95" s="96">
        <v>20</v>
      </c>
      <c r="K95" s="71">
        <v>4276</v>
      </c>
      <c r="L95" s="20">
        <v>373731</v>
      </c>
      <c r="M95" s="39">
        <f t="shared" si="14"/>
        <v>87.40201122544434</v>
      </c>
      <c r="N95" s="96">
        <v>21</v>
      </c>
      <c r="O95" s="42">
        <v>4650</v>
      </c>
      <c r="P95" s="113">
        <v>302465</v>
      </c>
      <c r="Q95" s="44">
        <f t="shared" si="15"/>
        <v>65.046236559139786</v>
      </c>
      <c r="R95" s="96">
        <v>44</v>
      </c>
      <c r="S95" s="47">
        <v>4770</v>
      </c>
      <c r="T95" s="17">
        <v>262520</v>
      </c>
      <c r="U95" s="49">
        <f t="shared" si="16"/>
        <v>55.035639412997902</v>
      </c>
      <c r="V95" s="96">
        <v>77</v>
      </c>
      <c r="W95" s="50">
        <v>4811</v>
      </c>
      <c r="X95" s="21">
        <v>230863</v>
      </c>
      <c r="Y95" s="51">
        <f t="shared" si="17"/>
        <v>47.986489295364791</v>
      </c>
      <c r="Z95" s="96">
        <v>93</v>
      </c>
      <c r="AA95" s="120">
        <f t="shared" si="18"/>
        <v>26697</v>
      </c>
      <c r="AB95" s="121">
        <f t="shared" si="19"/>
        <v>1880737</v>
      </c>
      <c r="AC95" s="32">
        <f t="shared" si="20"/>
        <v>70.447503464808776</v>
      </c>
      <c r="AD95" s="96">
        <v>39</v>
      </c>
      <c r="AE95" s="54"/>
      <c r="AF95" s="54">
        <v>93</v>
      </c>
    </row>
    <row r="96" spans="1:32" ht="15.75" customHeight="1" x14ac:dyDescent="0.2">
      <c r="A96" s="80" t="s">
        <v>113</v>
      </c>
      <c r="B96" s="79" t="s">
        <v>2466</v>
      </c>
      <c r="C96" s="77">
        <v>2337</v>
      </c>
      <c r="D96" s="76">
        <v>167939</v>
      </c>
      <c r="E96" s="97">
        <f t="shared" si="13"/>
        <v>71.860932819854511</v>
      </c>
      <c r="F96" s="96">
        <v>40</v>
      </c>
      <c r="G96" s="89">
        <v>2309</v>
      </c>
      <c r="H96" s="85" t="s">
        <v>2465</v>
      </c>
      <c r="I96" s="100" t="s">
        <v>2465</v>
      </c>
      <c r="J96" s="86" t="s">
        <v>745</v>
      </c>
      <c r="K96" s="89">
        <v>2326</v>
      </c>
      <c r="L96" s="82">
        <v>146850</v>
      </c>
      <c r="M96" s="111">
        <f t="shared" si="14"/>
        <v>63.134135855545999</v>
      </c>
      <c r="N96" s="96">
        <v>52</v>
      </c>
      <c r="O96" s="91">
        <v>2300</v>
      </c>
      <c r="P96" s="115">
        <v>135499</v>
      </c>
      <c r="Q96" s="78">
        <f t="shared" si="15"/>
        <v>58.912608695652175</v>
      </c>
      <c r="R96" s="96">
        <v>62</v>
      </c>
      <c r="S96" s="98">
        <v>2132</v>
      </c>
      <c r="T96" s="83">
        <v>140961</v>
      </c>
      <c r="U96" s="78">
        <f t="shared" si="16"/>
        <v>66.116791744840526</v>
      </c>
      <c r="V96" s="96">
        <v>58</v>
      </c>
      <c r="W96" s="89">
        <v>2160</v>
      </c>
      <c r="X96" s="83">
        <v>103257</v>
      </c>
      <c r="Y96" s="75">
        <f t="shared" si="17"/>
        <v>47.804166666666667</v>
      </c>
      <c r="Z96" s="96">
        <v>94</v>
      </c>
      <c r="AA96" s="122">
        <f>C96+K96+O96+S96+W96</f>
        <v>11255</v>
      </c>
      <c r="AB96" s="101">
        <f>D96+L96+P96+T96+X96</f>
        <v>694506</v>
      </c>
      <c r="AC96" s="97">
        <f t="shared" si="20"/>
        <v>61.706441581519321</v>
      </c>
      <c r="AD96" s="96">
        <v>58</v>
      </c>
      <c r="AE96" s="54"/>
      <c r="AF96" s="54">
        <v>94</v>
      </c>
    </row>
    <row r="97" spans="1:32" ht="15.75" customHeight="1" x14ac:dyDescent="0.2">
      <c r="A97" s="15" t="s">
        <v>162</v>
      </c>
      <c r="B97" s="15" t="s">
        <v>311</v>
      </c>
      <c r="C97" s="72">
        <v>1369</v>
      </c>
      <c r="D97" s="18">
        <v>49157</v>
      </c>
      <c r="E97" s="32">
        <f t="shared" si="13"/>
        <v>35.907231555880202</v>
      </c>
      <c r="F97" s="96">
        <v>108</v>
      </c>
      <c r="G97" s="71">
        <v>1402</v>
      </c>
      <c r="H97" s="19">
        <v>46589</v>
      </c>
      <c r="I97" s="37">
        <f t="shared" ref="I97:I160" si="22">H97/G97</f>
        <v>33.230385164051356</v>
      </c>
      <c r="J97" s="96">
        <v>128</v>
      </c>
      <c r="K97" s="71">
        <v>1416</v>
      </c>
      <c r="L97" s="20">
        <v>40674</v>
      </c>
      <c r="M97" s="39">
        <f t="shared" si="14"/>
        <v>28.724576271186439</v>
      </c>
      <c r="N97" s="96">
        <v>141</v>
      </c>
      <c r="O97" s="42">
        <v>1409</v>
      </c>
      <c r="P97" s="113">
        <v>69620</v>
      </c>
      <c r="Q97" s="44">
        <f t="shared" si="15"/>
        <v>49.410929737402412</v>
      </c>
      <c r="R97" s="96">
        <v>83</v>
      </c>
      <c r="S97" s="46">
        <v>1417</v>
      </c>
      <c r="T97" s="17">
        <v>68879</v>
      </c>
      <c r="U97" s="49">
        <f t="shared" si="16"/>
        <v>48.609033168666194</v>
      </c>
      <c r="V97" s="96">
        <v>90</v>
      </c>
      <c r="W97" s="50">
        <v>1419</v>
      </c>
      <c r="X97" s="21">
        <v>67546</v>
      </c>
      <c r="Y97" s="51">
        <f t="shared" si="17"/>
        <v>47.601127554615928</v>
      </c>
      <c r="Z97" s="96">
        <v>95</v>
      </c>
      <c r="AA97" s="120">
        <f t="shared" ref="AA97:AA160" si="23">C97+G97+K97+O97+S97+W97</f>
        <v>8432</v>
      </c>
      <c r="AB97" s="121">
        <f t="shared" ref="AB97:AB160" si="24">D97+H97+L97+P97+T97+X97</f>
        <v>342465</v>
      </c>
      <c r="AC97" s="32">
        <f t="shared" si="20"/>
        <v>40.614919354838712</v>
      </c>
      <c r="AD97" s="96">
        <v>107</v>
      </c>
      <c r="AE97" s="54"/>
      <c r="AF97" s="54">
        <v>95</v>
      </c>
    </row>
    <row r="98" spans="1:32" ht="15.75" customHeight="1" x14ac:dyDescent="0.2">
      <c r="A98" s="15" t="s">
        <v>57</v>
      </c>
      <c r="B98" s="15" t="s">
        <v>174</v>
      </c>
      <c r="C98" s="72">
        <v>22748</v>
      </c>
      <c r="D98" s="18">
        <v>767123</v>
      </c>
      <c r="E98" s="32">
        <f t="shared" si="13"/>
        <v>33.72265693687357</v>
      </c>
      <c r="F98" s="96">
        <v>119</v>
      </c>
      <c r="G98" s="71">
        <v>22840</v>
      </c>
      <c r="H98" s="19">
        <v>907390</v>
      </c>
      <c r="I98" s="37">
        <f t="shared" si="22"/>
        <v>39.728108581436075</v>
      </c>
      <c r="J98" s="96">
        <v>104</v>
      </c>
      <c r="K98" s="71">
        <v>23012</v>
      </c>
      <c r="L98" s="20">
        <v>802741</v>
      </c>
      <c r="M98" s="39">
        <f t="shared" si="14"/>
        <v>34.883582478706764</v>
      </c>
      <c r="N98" s="96">
        <v>116</v>
      </c>
      <c r="O98" s="42">
        <v>22831</v>
      </c>
      <c r="P98" s="113">
        <v>716440</v>
      </c>
      <c r="Q98" s="44">
        <f t="shared" si="15"/>
        <v>31.380141036310281</v>
      </c>
      <c r="R98" s="96">
        <v>137</v>
      </c>
      <c r="S98" s="47">
        <v>22595</v>
      </c>
      <c r="T98" s="17">
        <v>979270</v>
      </c>
      <c r="U98" s="49">
        <f t="shared" si="16"/>
        <v>43.340119495463597</v>
      </c>
      <c r="V98" s="96">
        <v>108</v>
      </c>
      <c r="W98" s="50">
        <v>22306</v>
      </c>
      <c r="X98" s="21">
        <v>1057987</v>
      </c>
      <c r="Y98" s="51">
        <f t="shared" si="17"/>
        <v>47.430601631847935</v>
      </c>
      <c r="Z98" s="96">
        <v>96</v>
      </c>
      <c r="AA98" s="120">
        <f t="shared" si="23"/>
        <v>136332</v>
      </c>
      <c r="AB98" s="121">
        <f t="shared" si="24"/>
        <v>5230951</v>
      </c>
      <c r="AC98" s="32">
        <f t="shared" si="20"/>
        <v>38.369208989818972</v>
      </c>
      <c r="AD98" s="96">
        <v>116</v>
      </c>
      <c r="AE98" s="54"/>
      <c r="AF98" s="54">
        <v>96</v>
      </c>
    </row>
    <row r="99" spans="1:32" ht="15.75" customHeight="1" x14ac:dyDescent="0.2">
      <c r="A99" s="15" t="s">
        <v>2751</v>
      </c>
      <c r="B99" s="15" t="s">
        <v>2750</v>
      </c>
      <c r="C99" s="72">
        <v>1231</v>
      </c>
      <c r="D99" s="18">
        <v>29919</v>
      </c>
      <c r="E99" s="32">
        <f t="shared" si="13"/>
        <v>24.304630381803413</v>
      </c>
      <c r="F99" s="96">
        <v>158</v>
      </c>
      <c r="G99" s="71">
        <v>1221</v>
      </c>
      <c r="H99" s="19">
        <v>28679</v>
      </c>
      <c r="I99" s="37">
        <f t="shared" si="22"/>
        <v>23.488124488124487</v>
      </c>
      <c r="J99" s="96">
        <v>164</v>
      </c>
      <c r="K99" s="71">
        <v>1234</v>
      </c>
      <c r="L99" s="20">
        <v>35493</v>
      </c>
      <c r="M99" s="39">
        <f t="shared" si="14"/>
        <v>28.762560777957862</v>
      </c>
      <c r="N99" s="96">
        <v>139</v>
      </c>
      <c r="O99" s="42">
        <v>1258</v>
      </c>
      <c r="P99" s="113">
        <v>35975</v>
      </c>
      <c r="Q99" s="44">
        <f t="shared" si="15"/>
        <v>28.596979332273449</v>
      </c>
      <c r="R99" s="96">
        <v>149</v>
      </c>
      <c r="S99" s="46">
        <v>1263</v>
      </c>
      <c r="T99" s="17">
        <v>59367</v>
      </c>
      <c r="U99" s="49">
        <f t="shared" si="16"/>
        <v>47.004750593824227</v>
      </c>
      <c r="V99" s="96">
        <v>94</v>
      </c>
      <c r="W99" s="50">
        <v>1259</v>
      </c>
      <c r="X99" s="21">
        <v>58987</v>
      </c>
      <c r="Y99" s="51">
        <f t="shared" si="17"/>
        <v>46.852263701350275</v>
      </c>
      <c r="Z99" s="96">
        <v>97</v>
      </c>
      <c r="AA99" s="120">
        <f t="shared" si="23"/>
        <v>7466</v>
      </c>
      <c r="AB99" s="121">
        <f t="shared" si="24"/>
        <v>248420</v>
      </c>
      <c r="AC99" s="32">
        <f t="shared" si="20"/>
        <v>33.273506563085988</v>
      </c>
      <c r="AD99" s="96">
        <v>138</v>
      </c>
      <c r="AE99" s="54"/>
      <c r="AF99" s="54">
        <v>97</v>
      </c>
    </row>
    <row r="100" spans="1:32" ht="15.75" customHeight="1" x14ac:dyDescent="0.2">
      <c r="A100" s="15" t="s">
        <v>113</v>
      </c>
      <c r="B100" s="15" t="s">
        <v>125</v>
      </c>
      <c r="C100" s="72">
        <v>18380</v>
      </c>
      <c r="D100" s="18">
        <v>1327153</v>
      </c>
      <c r="E100" s="32">
        <f t="shared" si="13"/>
        <v>72.206365614798699</v>
      </c>
      <c r="F100" s="96">
        <v>39</v>
      </c>
      <c r="G100" s="71">
        <v>18961</v>
      </c>
      <c r="H100" s="19">
        <v>1559541</v>
      </c>
      <c r="I100" s="37">
        <f t="shared" si="22"/>
        <v>82.249934075207008</v>
      </c>
      <c r="J100" s="96">
        <v>33</v>
      </c>
      <c r="K100" s="71">
        <v>20260</v>
      </c>
      <c r="L100" s="20">
        <v>1055368</v>
      </c>
      <c r="M100" s="39">
        <f t="shared" si="14"/>
        <v>52.09121421520237</v>
      </c>
      <c r="N100" s="96">
        <v>68</v>
      </c>
      <c r="O100" s="42">
        <v>21478</v>
      </c>
      <c r="P100" s="113">
        <v>1077826</v>
      </c>
      <c r="Q100" s="44">
        <f t="shared" si="15"/>
        <v>50.182791693826239</v>
      </c>
      <c r="R100" s="96">
        <v>79</v>
      </c>
      <c r="S100" s="47">
        <v>22467</v>
      </c>
      <c r="T100" s="17">
        <v>1020071</v>
      </c>
      <c r="U100" s="49">
        <f t="shared" si="16"/>
        <v>45.403080072995948</v>
      </c>
      <c r="V100" s="96">
        <v>97</v>
      </c>
      <c r="W100" s="50">
        <v>23216</v>
      </c>
      <c r="X100" s="21">
        <v>1082512</v>
      </c>
      <c r="Y100" s="51">
        <f t="shared" si="17"/>
        <v>46.627842866988281</v>
      </c>
      <c r="Z100" s="96">
        <v>98</v>
      </c>
      <c r="AA100" s="120">
        <f t="shared" si="23"/>
        <v>124762</v>
      </c>
      <c r="AB100" s="121">
        <f t="shared" si="24"/>
        <v>7122471</v>
      </c>
      <c r="AC100" s="32">
        <f t="shared" si="20"/>
        <v>57.088464436286692</v>
      </c>
      <c r="AD100" s="96">
        <v>71</v>
      </c>
      <c r="AE100" s="54"/>
      <c r="AF100" s="54">
        <v>98</v>
      </c>
    </row>
    <row r="101" spans="1:32" ht="15.75" customHeight="1" x14ac:dyDescent="0.2">
      <c r="A101" s="15" t="s">
        <v>2740</v>
      </c>
      <c r="B101" s="15" t="s">
        <v>358</v>
      </c>
      <c r="C101" s="72">
        <v>8099</v>
      </c>
      <c r="D101" s="18">
        <v>233848</v>
      </c>
      <c r="E101" s="32">
        <f t="shared" si="13"/>
        <v>28.873688109643165</v>
      </c>
      <c r="F101" s="96">
        <v>138</v>
      </c>
      <c r="G101" s="71">
        <v>8178</v>
      </c>
      <c r="H101" s="19">
        <v>233067</v>
      </c>
      <c r="I101" s="37">
        <f t="shared" si="22"/>
        <v>28.499266324284665</v>
      </c>
      <c r="J101" s="96">
        <v>145</v>
      </c>
      <c r="K101" s="71">
        <v>8336</v>
      </c>
      <c r="L101" s="20">
        <v>238953</v>
      </c>
      <c r="M101" s="39">
        <f t="shared" si="14"/>
        <v>28.665187140115162</v>
      </c>
      <c r="N101" s="96">
        <v>143</v>
      </c>
      <c r="O101" s="42">
        <v>8599</v>
      </c>
      <c r="P101" s="113">
        <v>301709</v>
      </c>
      <c r="Q101" s="44">
        <f t="shared" si="15"/>
        <v>35.086521688568439</v>
      </c>
      <c r="R101" s="96">
        <v>117</v>
      </c>
      <c r="S101" s="46">
        <v>8942</v>
      </c>
      <c r="T101" s="17">
        <v>277183</v>
      </c>
      <c r="U101" s="49">
        <f t="shared" si="16"/>
        <v>30.99787519570566</v>
      </c>
      <c r="V101" s="96">
        <v>146</v>
      </c>
      <c r="W101" s="50">
        <v>9192</v>
      </c>
      <c r="X101" s="21">
        <v>423738</v>
      </c>
      <c r="Y101" s="51">
        <f t="shared" si="17"/>
        <v>46.098563968668408</v>
      </c>
      <c r="Z101" s="96">
        <v>99</v>
      </c>
      <c r="AA101" s="120">
        <f t="shared" si="23"/>
        <v>51346</v>
      </c>
      <c r="AB101" s="121">
        <f t="shared" si="24"/>
        <v>1708498</v>
      </c>
      <c r="AC101" s="32">
        <f t="shared" si="20"/>
        <v>33.274218050091534</v>
      </c>
      <c r="AD101" s="96">
        <v>137</v>
      </c>
      <c r="AE101" s="54"/>
      <c r="AF101" s="54">
        <v>99</v>
      </c>
    </row>
    <row r="102" spans="1:32" ht="15.75" customHeight="1" x14ac:dyDescent="0.2">
      <c r="A102" s="80" t="s">
        <v>2749</v>
      </c>
      <c r="B102" s="79" t="s">
        <v>2496</v>
      </c>
      <c r="C102" s="77">
        <v>2018</v>
      </c>
      <c r="D102" s="76">
        <v>100399</v>
      </c>
      <c r="E102" s="97">
        <f t="shared" si="13"/>
        <v>49.75173439048563</v>
      </c>
      <c r="F102" s="96">
        <v>74</v>
      </c>
      <c r="G102" s="89">
        <v>2035</v>
      </c>
      <c r="H102" s="101">
        <v>97581</v>
      </c>
      <c r="I102" s="97">
        <f t="shared" si="22"/>
        <v>47.951351351351349</v>
      </c>
      <c r="J102" s="96">
        <v>86</v>
      </c>
      <c r="K102" s="89">
        <v>2053</v>
      </c>
      <c r="L102" s="82">
        <v>103273</v>
      </c>
      <c r="M102" s="111">
        <f t="shared" si="14"/>
        <v>50.303458353628834</v>
      </c>
      <c r="N102" s="96">
        <v>74</v>
      </c>
      <c r="O102" s="91">
        <v>2066</v>
      </c>
      <c r="P102" s="115">
        <v>101540</v>
      </c>
      <c r="Q102" s="78">
        <f t="shared" si="15"/>
        <v>49.148112294288481</v>
      </c>
      <c r="R102" s="96">
        <v>85</v>
      </c>
      <c r="S102" s="93">
        <v>2058</v>
      </c>
      <c r="T102" s="83">
        <v>98676</v>
      </c>
      <c r="U102" s="78">
        <f t="shared" si="16"/>
        <v>47.947521865889215</v>
      </c>
      <c r="V102" s="96">
        <v>92</v>
      </c>
      <c r="W102" s="89">
        <v>2131</v>
      </c>
      <c r="X102" s="83">
        <v>97022</v>
      </c>
      <c r="Y102" s="75">
        <f t="shared" si="17"/>
        <v>45.528859690286254</v>
      </c>
      <c r="Z102" s="96">
        <v>100</v>
      </c>
      <c r="AA102" s="122">
        <f t="shared" si="23"/>
        <v>12361</v>
      </c>
      <c r="AB102" s="101">
        <f t="shared" si="24"/>
        <v>598491</v>
      </c>
      <c r="AC102" s="97">
        <f t="shared" si="20"/>
        <v>48.417684653345198</v>
      </c>
      <c r="AD102" s="96">
        <v>89</v>
      </c>
      <c r="AE102" s="54"/>
      <c r="AF102" s="54">
        <v>100</v>
      </c>
    </row>
    <row r="103" spans="1:32" ht="15.75" customHeight="1" x14ac:dyDescent="0.2">
      <c r="A103" s="15" t="s">
        <v>6</v>
      </c>
      <c r="B103" s="15" t="s">
        <v>608</v>
      </c>
      <c r="C103" s="72">
        <v>2380</v>
      </c>
      <c r="D103" s="18">
        <v>108134</v>
      </c>
      <c r="E103" s="32">
        <f t="shared" si="13"/>
        <v>45.434453781512602</v>
      </c>
      <c r="F103" s="96">
        <v>87</v>
      </c>
      <c r="G103" s="71">
        <v>2431</v>
      </c>
      <c r="H103" s="19">
        <v>106949</v>
      </c>
      <c r="I103" s="37">
        <f t="shared" si="22"/>
        <v>43.993829699712052</v>
      </c>
      <c r="J103" s="96">
        <v>91</v>
      </c>
      <c r="K103" s="71">
        <v>2435</v>
      </c>
      <c r="L103" s="20">
        <v>105187</v>
      </c>
      <c r="M103" s="39">
        <f t="shared" si="14"/>
        <v>43.19794661190965</v>
      </c>
      <c r="N103" s="96">
        <v>87</v>
      </c>
      <c r="O103" s="42">
        <v>2416</v>
      </c>
      <c r="P103" s="113">
        <v>106076</v>
      </c>
      <c r="Q103" s="44">
        <f t="shared" si="15"/>
        <v>43.90562913907285</v>
      </c>
      <c r="R103" s="96">
        <v>97</v>
      </c>
      <c r="S103" s="46">
        <v>2409</v>
      </c>
      <c r="T103" s="17">
        <v>96937</v>
      </c>
      <c r="U103" s="49">
        <f t="shared" si="16"/>
        <v>40.239518472395183</v>
      </c>
      <c r="V103" s="96">
        <v>116</v>
      </c>
      <c r="W103" s="50">
        <v>2424</v>
      </c>
      <c r="X103" s="21">
        <v>109297</v>
      </c>
      <c r="Y103" s="51">
        <f t="shared" si="17"/>
        <v>45.089521452145213</v>
      </c>
      <c r="Z103" s="96">
        <v>101</v>
      </c>
      <c r="AA103" s="120">
        <f t="shared" si="23"/>
        <v>14495</v>
      </c>
      <c r="AB103" s="121">
        <f t="shared" si="24"/>
        <v>632580</v>
      </c>
      <c r="AC103" s="32">
        <f t="shared" si="20"/>
        <v>43.641255605381168</v>
      </c>
      <c r="AD103" s="96">
        <v>98</v>
      </c>
      <c r="AE103" s="54"/>
      <c r="AF103" s="54">
        <v>101</v>
      </c>
    </row>
    <row r="104" spans="1:32" ht="15.75" customHeight="1" x14ac:dyDescent="0.2">
      <c r="A104" s="15" t="s">
        <v>2692</v>
      </c>
      <c r="B104" s="15" t="s">
        <v>583</v>
      </c>
      <c r="C104" s="72">
        <v>26906</v>
      </c>
      <c r="D104" s="18">
        <v>1169937</v>
      </c>
      <c r="E104" s="32">
        <f t="shared" si="13"/>
        <v>43.482383111573625</v>
      </c>
      <c r="F104" s="96">
        <v>92</v>
      </c>
      <c r="G104" s="71">
        <v>27500</v>
      </c>
      <c r="H104" s="19">
        <v>1199105</v>
      </c>
      <c r="I104" s="37">
        <f t="shared" si="22"/>
        <v>43.603818181818184</v>
      </c>
      <c r="J104" s="96">
        <v>92</v>
      </c>
      <c r="K104" s="71">
        <v>27605</v>
      </c>
      <c r="L104" s="20">
        <v>1145967</v>
      </c>
      <c r="M104" s="39">
        <f t="shared" si="14"/>
        <v>41.513023003079155</v>
      </c>
      <c r="N104" s="96">
        <v>95</v>
      </c>
      <c r="O104" s="42">
        <v>27657</v>
      </c>
      <c r="P104" s="113">
        <v>1218888</v>
      </c>
      <c r="Q104" s="44">
        <f t="shared" si="15"/>
        <v>44.071591278880575</v>
      </c>
      <c r="R104" s="96">
        <v>96</v>
      </c>
      <c r="S104" s="47">
        <v>27492</v>
      </c>
      <c r="T104" s="17">
        <v>1229672</v>
      </c>
      <c r="U104" s="49">
        <f t="shared" si="16"/>
        <v>44.728357340317181</v>
      </c>
      <c r="V104" s="96">
        <v>100</v>
      </c>
      <c r="W104" s="50">
        <v>27249</v>
      </c>
      <c r="X104" s="21">
        <v>1189359</v>
      </c>
      <c r="Y104" s="51">
        <f t="shared" si="17"/>
        <v>43.647803589122539</v>
      </c>
      <c r="Z104" s="96">
        <v>102</v>
      </c>
      <c r="AA104" s="120">
        <f t="shared" si="23"/>
        <v>164409</v>
      </c>
      <c r="AB104" s="121">
        <f t="shared" si="24"/>
        <v>7152928</v>
      </c>
      <c r="AC104" s="32">
        <f t="shared" si="20"/>
        <v>43.506912638602508</v>
      </c>
      <c r="AD104" s="96">
        <v>100</v>
      </c>
      <c r="AE104" s="54"/>
      <c r="AF104" s="54">
        <v>102</v>
      </c>
    </row>
    <row r="105" spans="1:32" ht="15.75" customHeight="1" x14ac:dyDescent="0.2">
      <c r="A105" s="15" t="s">
        <v>2692</v>
      </c>
      <c r="B105" s="15" t="s">
        <v>742</v>
      </c>
      <c r="C105" s="72">
        <v>15589</v>
      </c>
      <c r="D105" s="18">
        <v>847534</v>
      </c>
      <c r="E105" s="32">
        <f t="shared" si="13"/>
        <v>54.36743857848483</v>
      </c>
      <c r="F105" s="96">
        <v>63</v>
      </c>
      <c r="G105" s="71">
        <v>16109</v>
      </c>
      <c r="H105" s="19">
        <v>834693</v>
      </c>
      <c r="I105" s="37">
        <f t="shared" si="22"/>
        <v>51.815320628220249</v>
      </c>
      <c r="J105" s="96">
        <v>78</v>
      </c>
      <c r="K105" s="71">
        <v>16673</v>
      </c>
      <c r="L105" s="20">
        <v>853044</v>
      </c>
      <c r="M105" s="39">
        <f t="shared" si="14"/>
        <v>51.163197984765787</v>
      </c>
      <c r="N105" s="96">
        <v>71</v>
      </c>
      <c r="O105" s="42">
        <v>17215</v>
      </c>
      <c r="P105" s="113">
        <v>846432</v>
      </c>
      <c r="Q105" s="44">
        <f t="shared" si="15"/>
        <v>49.168283473714787</v>
      </c>
      <c r="R105" s="96">
        <v>84</v>
      </c>
      <c r="S105" s="47">
        <v>17429</v>
      </c>
      <c r="T105" s="17">
        <v>777079</v>
      </c>
      <c r="U105" s="49">
        <f t="shared" si="16"/>
        <v>44.585403637615471</v>
      </c>
      <c r="V105" s="96">
        <v>102</v>
      </c>
      <c r="W105" s="50">
        <v>17929</v>
      </c>
      <c r="X105" s="21">
        <v>780408</v>
      </c>
      <c r="Y105" s="51">
        <f t="shared" si="17"/>
        <v>43.527692565117967</v>
      </c>
      <c r="Z105" s="96">
        <v>103</v>
      </c>
      <c r="AA105" s="120">
        <f t="shared" si="23"/>
        <v>100944</v>
      </c>
      <c r="AB105" s="121">
        <f t="shared" si="24"/>
        <v>4939190</v>
      </c>
      <c r="AC105" s="32">
        <f t="shared" si="20"/>
        <v>48.930000792518626</v>
      </c>
      <c r="AD105" s="96">
        <v>88</v>
      </c>
      <c r="AE105" s="54"/>
      <c r="AF105" s="54">
        <v>103</v>
      </c>
    </row>
    <row r="106" spans="1:32" ht="15.75" customHeight="1" x14ac:dyDescent="0.2">
      <c r="A106" s="80" t="s">
        <v>2708</v>
      </c>
      <c r="B106" s="79" t="s">
        <v>2477</v>
      </c>
      <c r="C106" s="77">
        <v>4132</v>
      </c>
      <c r="D106" s="76">
        <v>186338</v>
      </c>
      <c r="E106" s="97">
        <f t="shared" si="13"/>
        <v>45.096321393998061</v>
      </c>
      <c r="F106" s="96">
        <v>88</v>
      </c>
      <c r="G106" s="89">
        <v>4209</v>
      </c>
      <c r="H106" s="101">
        <v>263996</v>
      </c>
      <c r="I106" s="97">
        <f t="shared" si="22"/>
        <v>62.721786647659776</v>
      </c>
      <c r="J106" s="96">
        <v>54</v>
      </c>
      <c r="K106" s="89">
        <v>4223</v>
      </c>
      <c r="L106" s="82">
        <v>192641</v>
      </c>
      <c r="M106" s="111">
        <f t="shared" si="14"/>
        <v>45.617096850580154</v>
      </c>
      <c r="N106" s="96">
        <v>80</v>
      </c>
      <c r="O106" s="91">
        <v>4272</v>
      </c>
      <c r="P106" s="115">
        <v>189282</v>
      </c>
      <c r="Q106" s="78">
        <f t="shared" si="15"/>
        <v>44.307584269662918</v>
      </c>
      <c r="R106" s="96">
        <v>95</v>
      </c>
      <c r="S106" s="93">
        <v>4330</v>
      </c>
      <c r="T106" s="83">
        <v>196177</v>
      </c>
      <c r="U106" s="78">
        <f t="shared" si="16"/>
        <v>45.30646651270208</v>
      </c>
      <c r="V106" s="96">
        <v>99</v>
      </c>
      <c r="W106" s="89">
        <v>4374</v>
      </c>
      <c r="X106" s="83">
        <v>190297</v>
      </c>
      <c r="Y106" s="75">
        <f t="shared" si="17"/>
        <v>43.506401463191587</v>
      </c>
      <c r="Z106" s="96">
        <v>104</v>
      </c>
      <c r="AA106" s="122">
        <f t="shared" si="23"/>
        <v>25540</v>
      </c>
      <c r="AB106" s="101">
        <f t="shared" si="24"/>
        <v>1218731</v>
      </c>
      <c r="AC106" s="97">
        <f t="shared" si="20"/>
        <v>47.718519968676588</v>
      </c>
      <c r="AD106" s="96">
        <v>90</v>
      </c>
      <c r="AE106" s="54"/>
      <c r="AF106" s="54">
        <v>104</v>
      </c>
    </row>
    <row r="107" spans="1:32" ht="15.75" customHeight="1" x14ac:dyDescent="0.2">
      <c r="A107" s="15" t="s">
        <v>2692</v>
      </c>
      <c r="B107" s="15" t="s">
        <v>730</v>
      </c>
      <c r="C107" s="72">
        <v>5081</v>
      </c>
      <c r="D107" s="18">
        <v>54421</v>
      </c>
      <c r="E107" s="32">
        <f t="shared" si="13"/>
        <v>10.710686872662862</v>
      </c>
      <c r="F107" s="85">
        <v>230</v>
      </c>
      <c r="G107" s="71">
        <v>5095</v>
      </c>
      <c r="H107" s="19">
        <v>27324</v>
      </c>
      <c r="I107" s="37">
        <f t="shared" si="22"/>
        <v>5.3629048086359177</v>
      </c>
      <c r="J107" s="85">
        <v>258</v>
      </c>
      <c r="K107" s="71">
        <v>5052</v>
      </c>
      <c r="L107" s="20">
        <v>144484</v>
      </c>
      <c r="M107" s="39">
        <f t="shared" si="14"/>
        <v>28.599366587490103</v>
      </c>
      <c r="N107" s="96">
        <v>144</v>
      </c>
      <c r="O107" s="42">
        <v>5052</v>
      </c>
      <c r="P107" s="113">
        <v>350491</v>
      </c>
      <c r="Q107" s="44">
        <f t="shared" si="15"/>
        <v>69.376682501979417</v>
      </c>
      <c r="R107" s="96">
        <v>37</v>
      </c>
      <c r="S107" s="47">
        <v>5246</v>
      </c>
      <c r="T107" s="17">
        <v>313417</v>
      </c>
      <c r="U107" s="49">
        <f t="shared" si="16"/>
        <v>59.743995425085778</v>
      </c>
      <c r="V107" s="96">
        <v>69</v>
      </c>
      <c r="W107" s="50">
        <v>5323</v>
      </c>
      <c r="X107" s="21">
        <v>229323</v>
      </c>
      <c r="Y107" s="51">
        <f t="shared" si="17"/>
        <v>43.081532970129629</v>
      </c>
      <c r="Z107" s="96">
        <v>105</v>
      </c>
      <c r="AA107" s="120">
        <f t="shared" si="23"/>
        <v>30849</v>
      </c>
      <c r="AB107" s="121">
        <f t="shared" si="24"/>
        <v>1119460</v>
      </c>
      <c r="AC107" s="32">
        <f t="shared" si="20"/>
        <v>36.288372394567084</v>
      </c>
      <c r="AD107" s="96">
        <v>122</v>
      </c>
      <c r="AE107" s="54"/>
      <c r="AF107" s="54">
        <v>105</v>
      </c>
    </row>
    <row r="108" spans="1:32" ht="15.75" customHeight="1" x14ac:dyDescent="0.2">
      <c r="A108" s="15" t="s">
        <v>447</v>
      </c>
      <c r="B108" s="15" t="s">
        <v>447</v>
      </c>
      <c r="C108" s="72">
        <v>4001</v>
      </c>
      <c r="D108" s="18">
        <v>9558</v>
      </c>
      <c r="E108" s="32">
        <f t="shared" si="13"/>
        <v>2.3889027743064233</v>
      </c>
      <c r="F108" s="85">
        <v>280</v>
      </c>
      <c r="G108" s="71">
        <v>4126</v>
      </c>
      <c r="H108" s="19">
        <v>40330</v>
      </c>
      <c r="I108" s="37">
        <f t="shared" si="22"/>
        <v>9.7746000969461946</v>
      </c>
      <c r="J108" s="85">
        <v>240</v>
      </c>
      <c r="K108" s="71">
        <v>4207</v>
      </c>
      <c r="L108" s="20">
        <v>63200</v>
      </c>
      <c r="M108" s="39">
        <f t="shared" si="14"/>
        <v>15.022581411932494</v>
      </c>
      <c r="N108" s="96">
        <v>213</v>
      </c>
      <c r="O108" s="42">
        <v>4230</v>
      </c>
      <c r="P108" s="113">
        <v>61960</v>
      </c>
      <c r="Q108" s="44">
        <f t="shared" si="15"/>
        <v>14.64775413711584</v>
      </c>
      <c r="R108" s="96">
        <v>221</v>
      </c>
      <c r="S108" s="46">
        <f>4302+3</f>
        <v>4305</v>
      </c>
      <c r="T108" s="17">
        <v>85463</v>
      </c>
      <c r="U108" s="49">
        <f t="shared" si="16"/>
        <v>19.852032520325203</v>
      </c>
      <c r="V108" s="96">
        <v>193</v>
      </c>
      <c r="W108" s="50">
        <v>4297</v>
      </c>
      <c r="X108" s="21">
        <v>183955</v>
      </c>
      <c r="Y108" s="51">
        <f t="shared" si="17"/>
        <v>42.810100069816151</v>
      </c>
      <c r="Z108" s="96">
        <v>106</v>
      </c>
      <c r="AA108" s="120">
        <f t="shared" si="23"/>
        <v>25166</v>
      </c>
      <c r="AB108" s="121">
        <f t="shared" si="24"/>
        <v>444466</v>
      </c>
      <c r="AC108" s="32">
        <f t="shared" si="20"/>
        <v>17.661368513073192</v>
      </c>
      <c r="AD108" s="96">
        <v>210</v>
      </c>
      <c r="AE108" s="54"/>
      <c r="AF108" s="54">
        <v>106</v>
      </c>
    </row>
    <row r="109" spans="1:32" ht="15.75" customHeight="1" x14ac:dyDescent="0.2">
      <c r="A109" s="15" t="s">
        <v>2727</v>
      </c>
      <c r="B109" s="15" t="s">
        <v>461</v>
      </c>
      <c r="C109" s="72">
        <v>9813</v>
      </c>
      <c r="D109" s="18">
        <v>176591</v>
      </c>
      <c r="E109" s="32">
        <f t="shared" si="13"/>
        <v>17.995618057678591</v>
      </c>
      <c r="F109" s="96">
        <v>193</v>
      </c>
      <c r="G109" s="71">
        <v>9825</v>
      </c>
      <c r="H109" s="19">
        <v>220460</v>
      </c>
      <c r="I109" s="37">
        <f t="shared" si="22"/>
        <v>22.438676844783714</v>
      </c>
      <c r="J109" s="96">
        <v>167</v>
      </c>
      <c r="K109" s="71">
        <v>9890</v>
      </c>
      <c r="L109" s="20">
        <v>178577</v>
      </c>
      <c r="M109" s="39">
        <f t="shared" si="14"/>
        <v>18.056319514661276</v>
      </c>
      <c r="N109" s="96">
        <v>195</v>
      </c>
      <c r="O109" s="42">
        <v>9890</v>
      </c>
      <c r="P109" s="113">
        <v>212098</v>
      </c>
      <c r="Q109" s="44">
        <f t="shared" si="15"/>
        <v>21.445702730030334</v>
      </c>
      <c r="R109" s="96">
        <v>181</v>
      </c>
      <c r="S109" s="47">
        <v>9996</v>
      </c>
      <c r="T109" s="17">
        <v>301512</v>
      </c>
      <c r="U109" s="49">
        <f t="shared" si="16"/>
        <v>30.163265306122447</v>
      </c>
      <c r="V109" s="96">
        <v>150</v>
      </c>
      <c r="W109" s="50">
        <v>10082</v>
      </c>
      <c r="X109" s="21">
        <v>430215</v>
      </c>
      <c r="Y109" s="51">
        <f t="shared" si="17"/>
        <v>42.671592937909146</v>
      </c>
      <c r="Z109" s="96">
        <v>107</v>
      </c>
      <c r="AA109" s="120">
        <f t="shared" si="23"/>
        <v>59496</v>
      </c>
      <c r="AB109" s="121">
        <f t="shared" si="24"/>
        <v>1519453</v>
      </c>
      <c r="AC109" s="32">
        <f t="shared" si="20"/>
        <v>25.538742100309264</v>
      </c>
      <c r="AD109" s="96">
        <v>170</v>
      </c>
      <c r="AE109" s="54"/>
      <c r="AF109" s="54">
        <v>107</v>
      </c>
    </row>
    <row r="110" spans="1:32" ht="15.75" customHeight="1" x14ac:dyDescent="0.2">
      <c r="A110" s="15" t="s">
        <v>2718</v>
      </c>
      <c r="B110" s="15" t="s">
        <v>163</v>
      </c>
      <c r="C110" s="72">
        <v>61800</v>
      </c>
      <c r="D110" s="18">
        <v>2818984</v>
      </c>
      <c r="E110" s="32">
        <f t="shared" si="13"/>
        <v>45.614627831715211</v>
      </c>
      <c r="F110" s="96">
        <v>86</v>
      </c>
      <c r="G110" s="71">
        <v>62177</v>
      </c>
      <c r="H110" s="19">
        <v>2597900</v>
      </c>
      <c r="I110" s="37">
        <f t="shared" si="22"/>
        <v>41.782331087057912</v>
      </c>
      <c r="J110" s="96">
        <v>98</v>
      </c>
      <c r="K110" s="71">
        <v>62295</v>
      </c>
      <c r="L110" s="20">
        <v>2744729</v>
      </c>
      <c r="M110" s="39">
        <f t="shared" si="14"/>
        <v>44.060181394975523</v>
      </c>
      <c r="N110" s="96">
        <v>84</v>
      </c>
      <c r="O110" s="42">
        <v>62243</v>
      </c>
      <c r="P110" s="113">
        <v>2725624</v>
      </c>
      <c r="Q110" s="44">
        <f t="shared" si="15"/>
        <v>43.790048680172873</v>
      </c>
      <c r="R110" s="96">
        <v>99</v>
      </c>
      <c r="S110" s="47">
        <v>63480</v>
      </c>
      <c r="T110" s="17">
        <v>2811788</v>
      </c>
      <c r="U110" s="49">
        <f t="shared" si="16"/>
        <v>44.294076874606176</v>
      </c>
      <c r="V110" s="96">
        <v>103</v>
      </c>
      <c r="W110" s="50">
        <v>63649</v>
      </c>
      <c r="X110" s="21">
        <v>2676942</v>
      </c>
      <c r="Y110" s="51">
        <f t="shared" si="17"/>
        <v>42.057879935269995</v>
      </c>
      <c r="Z110" s="96">
        <v>108</v>
      </c>
      <c r="AA110" s="120">
        <f t="shared" si="23"/>
        <v>375644</v>
      </c>
      <c r="AB110" s="121">
        <f t="shared" si="24"/>
        <v>16375967</v>
      </c>
      <c r="AC110" s="32">
        <f t="shared" si="20"/>
        <v>43.594379252696704</v>
      </c>
      <c r="AD110" s="96">
        <v>99</v>
      </c>
      <c r="AE110" s="54"/>
      <c r="AF110" s="54">
        <v>108</v>
      </c>
    </row>
    <row r="111" spans="1:32" ht="15.75" customHeight="1" x14ac:dyDescent="0.2">
      <c r="A111" s="15" t="s">
        <v>2730</v>
      </c>
      <c r="B111" s="15" t="s">
        <v>290</v>
      </c>
      <c r="C111" s="72">
        <v>2276</v>
      </c>
      <c r="D111" s="18">
        <v>225682</v>
      </c>
      <c r="E111" s="32">
        <f t="shared" si="13"/>
        <v>99.157293497363796</v>
      </c>
      <c r="F111" s="96">
        <v>12</v>
      </c>
      <c r="G111" s="71">
        <v>2287</v>
      </c>
      <c r="H111" s="19">
        <v>186914</v>
      </c>
      <c r="I111" s="37">
        <f t="shared" si="22"/>
        <v>81.728902492348055</v>
      </c>
      <c r="J111" s="96">
        <v>34</v>
      </c>
      <c r="K111" s="71">
        <v>2278</v>
      </c>
      <c r="L111" s="20">
        <v>154577</v>
      </c>
      <c r="M111" s="39">
        <f t="shared" si="14"/>
        <v>67.85645302897278</v>
      </c>
      <c r="N111" s="96">
        <v>40</v>
      </c>
      <c r="O111" s="42">
        <v>2279</v>
      </c>
      <c r="P111" s="113">
        <v>116384</v>
      </c>
      <c r="Q111" s="44">
        <f t="shared" si="15"/>
        <v>51.068012286090394</v>
      </c>
      <c r="R111" s="96">
        <v>72</v>
      </c>
      <c r="S111" s="46">
        <v>2293</v>
      </c>
      <c r="T111" s="17">
        <v>104285</v>
      </c>
      <c r="U111" s="49">
        <f t="shared" si="16"/>
        <v>45.479720889664193</v>
      </c>
      <c r="V111" s="96">
        <v>96</v>
      </c>
      <c r="W111" s="50">
        <v>2268</v>
      </c>
      <c r="X111" s="21">
        <v>94879</v>
      </c>
      <c r="Y111" s="51">
        <f t="shared" si="17"/>
        <v>41.833774250440918</v>
      </c>
      <c r="Z111" s="96">
        <v>109</v>
      </c>
      <c r="AA111" s="120">
        <f t="shared" si="23"/>
        <v>13681</v>
      </c>
      <c r="AB111" s="121">
        <f t="shared" si="24"/>
        <v>882721</v>
      </c>
      <c r="AC111" s="32">
        <f t="shared" si="20"/>
        <v>64.521672392368984</v>
      </c>
      <c r="AD111" s="96">
        <v>52</v>
      </c>
      <c r="AE111" s="54"/>
      <c r="AF111" s="54">
        <v>109</v>
      </c>
    </row>
    <row r="112" spans="1:32" ht="15.75" customHeight="1" x14ac:dyDescent="0.2">
      <c r="A112" s="15" t="s">
        <v>2697</v>
      </c>
      <c r="B112" s="15" t="s">
        <v>509</v>
      </c>
      <c r="C112" s="72">
        <v>3115</v>
      </c>
      <c r="D112" s="18">
        <v>78860</v>
      </c>
      <c r="E112" s="32">
        <f t="shared" si="13"/>
        <v>25.316211878009632</v>
      </c>
      <c r="F112" s="96">
        <v>154</v>
      </c>
      <c r="G112" s="71">
        <v>3141</v>
      </c>
      <c r="H112" s="19">
        <v>90642</v>
      </c>
      <c r="I112" s="37">
        <f t="shared" si="22"/>
        <v>28.857688634192932</v>
      </c>
      <c r="J112" s="96">
        <v>143</v>
      </c>
      <c r="K112" s="71">
        <v>3177</v>
      </c>
      <c r="L112" s="20">
        <v>105938</v>
      </c>
      <c r="M112" s="39">
        <f t="shared" si="14"/>
        <v>33.345294302801385</v>
      </c>
      <c r="N112" s="96">
        <v>123</v>
      </c>
      <c r="O112" s="42">
        <v>3256</v>
      </c>
      <c r="P112" s="113">
        <v>91574</v>
      </c>
      <c r="Q112" s="44">
        <f t="shared" si="15"/>
        <v>28.124692874692876</v>
      </c>
      <c r="R112" s="96">
        <v>153</v>
      </c>
      <c r="S112" s="46">
        <v>3273</v>
      </c>
      <c r="T112" s="17">
        <v>112652</v>
      </c>
      <c r="U112" s="49">
        <f t="shared" si="16"/>
        <v>34.418576229758628</v>
      </c>
      <c r="V112" s="96">
        <v>133</v>
      </c>
      <c r="W112" s="50">
        <v>3292</v>
      </c>
      <c r="X112" s="21">
        <v>136996</v>
      </c>
      <c r="Y112" s="51">
        <f t="shared" si="17"/>
        <v>41.61482381530984</v>
      </c>
      <c r="Z112" s="96">
        <v>110</v>
      </c>
      <c r="AA112" s="120">
        <f t="shared" si="23"/>
        <v>19254</v>
      </c>
      <c r="AB112" s="121">
        <f t="shared" si="24"/>
        <v>616662</v>
      </c>
      <c r="AC112" s="32">
        <f t="shared" si="20"/>
        <v>32.027734496727952</v>
      </c>
      <c r="AD112" s="96">
        <v>143</v>
      </c>
      <c r="AE112" s="54"/>
      <c r="AF112" s="54">
        <v>110</v>
      </c>
    </row>
    <row r="113" spans="1:32" ht="15.75" customHeight="1" x14ac:dyDescent="0.2">
      <c r="A113" s="15" t="s">
        <v>121</v>
      </c>
      <c r="B113" s="15" t="s">
        <v>256</v>
      </c>
      <c r="C113" s="72">
        <v>10947</v>
      </c>
      <c r="D113" s="18">
        <v>388384</v>
      </c>
      <c r="E113" s="32">
        <f t="shared" si="13"/>
        <v>35.478578606010778</v>
      </c>
      <c r="F113" s="96">
        <v>109</v>
      </c>
      <c r="G113" s="71">
        <v>10816</v>
      </c>
      <c r="H113" s="19">
        <v>414634</v>
      </c>
      <c r="I113" s="37">
        <f t="shared" si="22"/>
        <v>38.335244082840234</v>
      </c>
      <c r="J113" s="96">
        <v>110</v>
      </c>
      <c r="K113" s="71">
        <v>10778</v>
      </c>
      <c r="L113" s="20">
        <v>448515</v>
      </c>
      <c r="M113" s="39">
        <f t="shared" si="14"/>
        <v>41.613935795138246</v>
      </c>
      <c r="N113" s="96">
        <v>94</v>
      </c>
      <c r="O113" s="42">
        <v>10747</v>
      </c>
      <c r="P113" s="113">
        <v>434472</v>
      </c>
      <c r="Q113" s="44">
        <f t="shared" si="15"/>
        <v>40.427282032195031</v>
      </c>
      <c r="R113" s="96">
        <v>102</v>
      </c>
      <c r="S113" s="46">
        <v>10729</v>
      </c>
      <c r="T113" s="17">
        <v>445746</v>
      </c>
      <c r="U113" s="49">
        <f t="shared" si="16"/>
        <v>41.545903625687387</v>
      </c>
      <c r="V113" s="96">
        <v>112</v>
      </c>
      <c r="W113" s="50">
        <v>10720</v>
      </c>
      <c r="X113" s="21">
        <v>445961</v>
      </c>
      <c r="Y113" s="51">
        <f t="shared" si="17"/>
        <v>41.600839552238803</v>
      </c>
      <c r="Z113" s="96">
        <v>111</v>
      </c>
      <c r="AA113" s="120">
        <f t="shared" si="23"/>
        <v>64737</v>
      </c>
      <c r="AB113" s="121">
        <f t="shared" si="24"/>
        <v>2577712</v>
      </c>
      <c r="AC113" s="32">
        <f t="shared" si="20"/>
        <v>39.818218329548792</v>
      </c>
      <c r="AD113" s="96">
        <v>110</v>
      </c>
      <c r="AE113" s="54"/>
      <c r="AF113" s="54">
        <v>111</v>
      </c>
    </row>
    <row r="114" spans="1:32" ht="15.75" customHeight="1" x14ac:dyDescent="0.2">
      <c r="A114" s="80" t="s">
        <v>22</v>
      </c>
      <c r="B114" s="79" t="s">
        <v>2501</v>
      </c>
      <c r="C114" s="77">
        <v>3746</v>
      </c>
      <c r="D114" s="76">
        <v>348822</v>
      </c>
      <c r="E114" s="97">
        <f t="shared" si="13"/>
        <v>93.118526428190066</v>
      </c>
      <c r="F114" s="96">
        <v>17</v>
      </c>
      <c r="G114" s="89">
        <v>3800</v>
      </c>
      <c r="H114" s="101">
        <v>137839</v>
      </c>
      <c r="I114" s="97">
        <f t="shared" si="22"/>
        <v>36.273421052631576</v>
      </c>
      <c r="J114" s="96">
        <v>117</v>
      </c>
      <c r="K114" s="89">
        <v>3843</v>
      </c>
      <c r="L114" s="82">
        <v>128684</v>
      </c>
      <c r="M114" s="111">
        <f t="shared" si="14"/>
        <v>33.48529794431434</v>
      </c>
      <c r="N114" s="96">
        <v>122</v>
      </c>
      <c r="O114" s="91">
        <v>3880</v>
      </c>
      <c r="P114" s="115">
        <v>103577</v>
      </c>
      <c r="Q114" s="78">
        <f t="shared" si="15"/>
        <v>26.695103092783505</v>
      </c>
      <c r="R114" s="96">
        <v>159</v>
      </c>
      <c r="S114" s="98">
        <v>3655</v>
      </c>
      <c r="T114" s="83">
        <v>155101</v>
      </c>
      <c r="U114" s="78">
        <f t="shared" si="16"/>
        <v>42.435294117647061</v>
      </c>
      <c r="V114" s="96">
        <v>110</v>
      </c>
      <c r="W114" s="89">
        <v>3786</v>
      </c>
      <c r="X114" s="83">
        <v>157062</v>
      </c>
      <c r="Y114" s="75">
        <f t="shared" si="17"/>
        <v>41.484944532488115</v>
      </c>
      <c r="Z114" s="96">
        <v>112</v>
      </c>
      <c r="AA114" s="122">
        <f t="shared" si="23"/>
        <v>22710</v>
      </c>
      <c r="AB114" s="101">
        <f t="shared" si="24"/>
        <v>1031085</v>
      </c>
      <c r="AC114" s="97">
        <f t="shared" si="20"/>
        <v>45.402245706737119</v>
      </c>
      <c r="AD114" s="96">
        <v>93</v>
      </c>
      <c r="AE114" s="54"/>
      <c r="AF114" s="54">
        <v>112</v>
      </c>
    </row>
    <row r="115" spans="1:32" ht="15.75" customHeight="1" x14ac:dyDescent="0.2">
      <c r="A115" s="15" t="s">
        <v>57</v>
      </c>
      <c r="B115" s="15" t="s">
        <v>593</v>
      </c>
      <c r="C115" s="72">
        <v>7592</v>
      </c>
      <c r="D115" s="18">
        <v>530922</v>
      </c>
      <c r="E115" s="32">
        <f t="shared" si="13"/>
        <v>69.931770284510009</v>
      </c>
      <c r="F115" s="96">
        <v>41</v>
      </c>
      <c r="G115" s="71">
        <v>7625</v>
      </c>
      <c r="H115" s="19">
        <v>477831</v>
      </c>
      <c r="I115" s="37">
        <f t="shared" si="22"/>
        <v>62.666360655737705</v>
      </c>
      <c r="J115" s="96">
        <v>55</v>
      </c>
      <c r="K115" s="71">
        <v>7687</v>
      </c>
      <c r="L115" s="20">
        <v>405988</v>
      </c>
      <c r="M115" s="39">
        <f t="shared" si="14"/>
        <v>52.814882268765452</v>
      </c>
      <c r="N115" s="96">
        <v>67</v>
      </c>
      <c r="O115" s="42">
        <v>7728</v>
      </c>
      <c r="P115" s="113">
        <v>350947</v>
      </c>
      <c r="Q115" s="44">
        <f t="shared" si="15"/>
        <v>45.41239648033126</v>
      </c>
      <c r="R115" s="96">
        <v>92</v>
      </c>
      <c r="S115" s="47">
        <v>7653</v>
      </c>
      <c r="T115" s="17">
        <v>347374</v>
      </c>
      <c r="U115" s="49">
        <f t="shared" si="16"/>
        <v>45.390565791192998</v>
      </c>
      <c r="V115" s="96">
        <v>98</v>
      </c>
      <c r="W115" s="50">
        <v>7842</v>
      </c>
      <c r="X115" s="21">
        <v>324839</v>
      </c>
      <c r="Y115" s="51">
        <f t="shared" si="17"/>
        <v>41.422978831930628</v>
      </c>
      <c r="Z115" s="96">
        <v>113</v>
      </c>
      <c r="AA115" s="120">
        <f t="shared" si="23"/>
        <v>46127</v>
      </c>
      <c r="AB115" s="121">
        <f t="shared" si="24"/>
        <v>2437901</v>
      </c>
      <c r="AC115" s="32">
        <f t="shared" si="20"/>
        <v>52.851930539597198</v>
      </c>
      <c r="AD115" s="96">
        <v>82</v>
      </c>
      <c r="AE115" s="54"/>
      <c r="AF115" s="54">
        <v>113</v>
      </c>
    </row>
    <row r="116" spans="1:32" ht="15.75" customHeight="1" x14ac:dyDescent="0.2">
      <c r="A116" s="15" t="s">
        <v>2727</v>
      </c>
      <c r="B116" s="15" t="s">
        <v>491</v>
      </c>
      <c r="C116" s="72">
        <v>35080</v>
      </c>
      <c r="D116" s="18">
        <v>450987</v>
      </c>
      <c r="E116" s="32">
        <f t="shared" si="13"/>
        <v>12.855957810718358</v>
      </c>
      <c r="F116" s="96">
        <v>217</v>
      </c>
      <c r="G116" s="71">
        <v>35600</v>
      </c>
      <c r="H116" s="19">
        <v>562190</v>
      </c>
      <c r="I116" s="37">
        <f t="shared" si="22"/>
        <v>15.791853932584269</v>
      </c>
      <c r="J116" s="96">
        <v>206</v>
      </c>
      <c r="K116" s="71">
        <v>35763</v>
      </c>
      <c r="L116" s="20">
        <v>772241</v>
      </c>
      <c r="M116" s="39">
        <f t="shared" si="14"/>
        <v>21.593294745966503</v>
      </c>
      <c r="N116" s="96">
        <v>177</v>
      </c>
      <c r="O116" s="42">
        <v>35892</v>
      </c>
      <c r="P116" s="113">
        <v>1134589</v>
      </c>
      <c r="Q116" s="44">
        <f t="shared" si="15"/>
        <v>31.611194695196701</v>
      </c>
      <c r="R116" s="96">
        <v>136</v>
      </c>
      <c r="S116" s="47">
        <v>36279</v>
      </c>
      <c r="T116" s="17">
        <v>1590128</v>
      </c>
      <c r="U116" s="49">
        <f t="shared" si="16"/>
        <v>43.830535571542768</v>
      </c>
      <c r="V116" s="96">
        <v>104</v>
      </c>
      <c r="W116" s="50">
        <v>36397</v>
      </c>
      <c r="X116" s="21">
        <v>1504977</v>
      </c>
      <c r="Y116" s="51">
        <f t="shared" si="17"/>
        <v>41.348929856856337</v>
      </c>
      <c r="Z116" s="96">
        <v>114</v>
      </c>
      <c r="AA116" s="120">
        <f t="shared" si="23"/>
        <v>215011</v>
      </c>
      <c r="AB116" s="121">
        <f t="shared" si="24"/>
        <v>6015112</v>
      </c>
      <c r="AC116" s="32">
        <f t="shared" si="20"/>
        <v>27.975833794550045</v>
      </c>
      <c r="AD116" s="96">
        <v>158</v>
      </c>
      <c r="AE116" s="54"/>
      <c r="AF116" s="54">
        <v>114</v>
      </c>
    </row>
    <row r="117" spans="1:32" s="80" customFormat="1" ht="15.75" customHeight="1" x14ac:dyDescent="0.15">
      <c r="A117" s="15" t="s">
        <v>22</v>
      </c>
      <c r="B117" s="15" t="s">
        <v>685</v>
      </c>
      <c r="C117" s="72">
        <v>22192</v>
      </c>
      <c r="D117" s="18">
        <v>983945</v>
      </c>
      <c r="E117" s="32">
        <f t="shared" si="13"/>
        <v>44.337824441240087</v>
      </c>
      <c r="F117" s="96">
        <v>90</v>
      </c>
      <c r="G117" s="88">
        <v>23900</v>
      </c>
      <c r="H117" s="19">
        <v>850937</v>
      </c>
      <c r="I117" s="37">
        <f t="shared" si="22"/>
        <v>35.604058577405858</v>
      </c>
      <c r="J117" s="96">
        <v>120</v>
      </c>
      <c r="K117" s="88">
        <v>24967</v>
      </c>
      <c r="L117" s="20">
        <v>1292586</v>
      </c>
      <c r="M117" s="39">
        <f t="shared" si="14"/>
        <v>51.771778747947288</v>
      </c>
      <c r="N117" s="96">
        <v>69</v>
      </c>
      <c r="O117" s="90">
        <v>28913</v>
      </c>
      <c r="P117" s="114">
        <v>1156960</v>
      </c>
      <c r="Q117" s="44">
        <f t="shared" si="15"/>
        <v>40.015218067997097</v>
      </c>
      <c r="R117" s="96">
        <v>103</v>
      </c>
      <c r="S117" s="92">
        <v>29335</v>
      </c>
      <c r="T117" s="17">
        <v>1471572</v>
      </c>
      <c r="U117" s="49">
        <f t="shared" si="16"/>
        <v>50.164377024032724</v>
      </c>
      <c r="V117" s="96">
        <v>87</v>
      </c>
      <c r="W117" s="70">
        <v>30971</v>
      </c>
      <c r="X117" s="21">
        <v>1276526</v>
      </c>
      <c r="Y117" s="51">
        <f t="shared" si="17"/>
        <v>41.216815730844985</v>
      </c>
      <c r="Z117" s="96">
        <v>115</v>
      </c>
      <c r="AA117" s="121">
        <f t="shared" si="23"/>
        <v>160278</v>
      </c>
      <c r="AB117" s="121">
        <f t="shared" si="24"/>
        <v>7032526</v>
      </c>
      <c r="AC117" s="32">
        <f t="shared" si="20"/>
        <v>43.877051123672622</v>
      </c>
      <c r="AD117" s="96">
        <v>96</v>
      </c>
      <c r="AE117" s="54"/>
      <c r="AF117" s="54">
        <v>115</v>
      </c>
    </row>
    <row r="118" spans="1:32" ht="15.75" customHeight="1" x14ac:dyDescent="0.2">
      <c r="A118" s="15" t="s">
        <v>2721</v>
      </c>
      <c r="B118" s="15" t="s">
        <v>215</v>
      </c>
      <c r="C118" s="72">
        <v>64300</v>
      </c>
      <c r="D118" s="18">
        <v>2043795</v>
      </c>
      <c r="E118" s="32">
        <f t="shared" si="13"/>
        <v>31.7853032659409</v>
      </c>
      <c r="F118" s="96">
        <v>128</v>
      </c>
      <c r="G118" s="71">
        <v>64700</v>
      </c>
      <c r="H118" s="19">
        <v>2509024</v>
      </c>
      <c r="I118" s="37">
        <f t="shared" si="22"/>
        <v>38.779350850077279</v>
      </c>
      <c r="J118" s="96">
        <v>106</v>
      </c>
      <c r="K118" s="71">
        <v>64975</v>
      </c>
      <c r="L118" s="20">
        <v>2200354</v>
      </c>
      <c r="M118" s="39">
        <f t="shared" si="14"/>
        <v>33.864624855713735</v>
      </c>
      <c r="N118" s="96">
        <v>119</v>
      </c>
      <c r="O118" s="42">
        <v>65764</v>
      </c>
      <c r="P118" s="113">
        <v>2336495</v>
      </c>
      <c r="Q118" s="44">
        <f t="shared" si="15"/>
        <v>35.528480627699047</v>
      </c>
      <c r="R118" s="96">
        <v>116</v>
      </c>
      <c r="S118" s="47">
        <v>66709</v>
      </c>
      <c r="T118" s="17">
        <v>2735522</v>
      </c>
      <c r="U118" s="49">
        <f t="shared" si="16"/>
        <v>41.006790687913174</v>
      </c>
      <c r="V118" s="96">
        <v>114</v>
      </c>
      <c r="W118" s="50">
        <v>66508</v>
      </c>
      <c r="X118" s="21">
        <v>2698870</v>
      </c>
      <c r="Y118" s="51">
        <f t="shared" si="17"/>
        <v>40.579629518253441</v>
      </c>
      <c r="Z118" s="96">
        <v>116</v>
      </c>
      <c r="AA118" s="120">
        <f t="shared" si="23"/>
        <v>392956</v>
      </c>
      <c r="AB118" s="121">
        <f t="shared" si="24"/>
        <v>14524060</v>
      </c>
      <c r="AC118" s="32">
        <f t="shared" si="20"/>
        <v>36.961033805311537</v>
      </c>
      <c r="AD118" s="96">
        <v>120</v>
      </c>
      <c r="AE118" s="54"/>
      <c r="AF118" s="54">
        <v>116</v>
      </c>
    </row>
    <row r="119" spans="1:32" ht="15.75" customHeight="1" x14ac:dyDescent="0.2">
      <c r="A119" s="15" t="s">
        <v>2718</v>
      </c>
      <c r="B119" s="15" t="s">
        <v>455</v>
      </c>
      <c r="C119" s="72">
        <v>2219</v>
      </c>
      <c r="D119" s="18">
        <v>68986</v>
      </c>
      <c r="E119" s="32">
        <f t="shared" si="13"/>
        <v>31.088778729157276</v>
      </c>
      <c r="F119" s="96">
        <v>129</v>
      </c>
      <c r="G119" s="71">
        <v>2220</v>
      </c>
      <c r="H119" s="19">
        <v>126946</v>
      </c>
      <c r="I119" s="37">
        <f t="shared" si="22"/>
        <v>57.182882882882886</v>
      </c>
      <c r="J119" s="96">
        <v>67</v>
      </c>
      <c r="K119" s="71">
        <v>2220</v>
      </c>
      <c r="L119" s="20">
        <v>95994</v>
      </c>
      <c r="M119" s="39">
        <f t="shared" si="14"/>
        <v>43.240540540540543</v>
      </c>
      <c r="N119" s="96">
        <v>86</v>
      </c>
      <c r="O119" s="42">
        <v>2160</v>
      </c>
      <c r="P119" s="113">
        <v>88605</v>
      </c>
      <c r="Q119" s="44">
        <f t="shared" si="15"/>
        <v>41.020833333333336</v>
      </c>
      <c r="R119" s="96">
        <v>101</v>
      </c>
      <c r="S119" s="47">
        <v>2114</v>
      </c>
      <c r="T119" s="17">
        <v>100414</v>
      </c>
      <c r="U119" s="49">
        <f t="shared" si="16"/>
        <v>47.499526963103122</v>
      </c>
      <c r="V119" s="96">
        <v>93</v>
      </c>
      <c r="W119" s="50">
        <v>2062</v>
      </c>
      <c r="X119" s="21">
        <v>83098</v>
      </c>
      <c r="Y119" s="51">
        <f t="shared" si="17"/>
        <v>40.299709020368574</v>
      </c>
      <c r="Z119" s="96">
        <v>117</v>
      </c>
      <c r="AA119" s="120">
        <f t="shared" si="23"/>
        <v>12995</v>
      </c>
      <c r="AB119" s="121">
        <f t="shared" si="24"/>
        <v>564043</v>
      </c>
      <c r="AC119" s="32">
        <f t="shared" si="20"/>
        <v>43.404617160446328</v>
      </c>
      <c r="AD119" s="96">
        <v>101</v>
      </c>
      <c r="AE119" s="54"/>
      <c r="AF119" s="54">
        <v>117</v>
      </c>
    </row>
    <row r="120" spans="1:32" ht="15.75" customHeight="1" x14ac:dyDescent="0.2">
      <c r="A120" s="15" t="s">
        <v>2730</v>
      </c>
      <c r="B120" s="15" t="s">
        <v>2729</v>
      </c>
      <c r="C120" s="72">
        <v>2072</v>
      </c>
      <c r="D120" s="18">
        <v>32210</v>
      </c>
      <c r="E120" s="32">
        <f t="shared" si="13"/>
        <v>15.545366795366796</v>
      </c>
      <c r="F120" s="96">
        <v>203</v>
      </c>
      <c r="G120" s="71">
        <v>2085</v>
      </c>
      <c r="H120" s="19">
        <v>75053</v>
      </c>
      <c r="I120" s="37">
        <f t="shared" si="22"/>
        <v>35.99664268585132</v>
      </c>
      <c r="J120" s="96">
        <v>118</v>
      </c>
      <c r="K120" s="71">
        <v>2091</v>
      </c>
      <c r="L120" s="20">
        <v>59623</v>
      </c>
      <c r="M120" s="39">
        <f t="shared" si="14"/>
        <v>28.514108082257295</v>
      </c>
      <c r="N120" s="96">
        <v>145</v>
      </c>
      <c r="O120" s="42">
        <v>2092</v>
      </c>
      <c r="P120" s="113">
        <v>40490</v>
      </c>
      <c r="Q120" s="44">
        <f t="shared" si="15"/>
        <v>19.3546845124283</v>
      </c>
      <c r="R120" s="96">
        <v>195</v>
      </c>
      <c r="S120" s="46">
        <v>2107</v>
      </c>
      <c r="T120" s="17">
        <v>91934</v>
      </c>
      <c r="U120" s="49">
        <f t="shared" si="16"/>
        <v>43.632653061224488</v>
      </c>
      <c r="V120" s="96">
        <v>106</v>
      </c>
      <c r="W120" s="50">
        <v>2110</v>
      </c>
      <c r="X120" s="21">
        <v>84869</v>
      </c>
      <c r="Y120" s="51">
        <f t="shared" si="17"/>
        <v>40.22227488151659</v>
      </c>
      <c r="Z120" s="96">
        <v>118</v>
      </c>
      <c r="AA120" s="120">
        <f t="shared" si="23"/>
        <v>12557</v>
      </c>
      <c r="AB120" s="121">
        <f t="shared" si="24"/>
        <v>384179</v>
      </c>
      <c r="AC120" s="32">
        <f t="shared" si="20"/>
        <v>30.594807676992911</v>
      </c>
      <c r="AD120" s="96">
        <v>147</v>
      </c>
      <c r="AE120" s="54"/>
      <c r="AF120" s="54">
        <v>118</v>
      </c>
    </row>
    <row r="121" spans="1:32" ht="15.75" customHeight="1" x14ac:dyDescent="0.2">
      <c r="A121" s="15" t="s">
        <v>169</v>
      </c>
      <c r="B121" s="15" t="s">
        <v>574</v>
      </c>
      <c r="C121" s="72">
        <v>12054</v>
      </c>
      <c r="D121" s="18">
        <v>415233</v>
      </c>
      <c r="E121" s="32">
        <f t="shared" si="13"/>
        <v>34.447735191637634</v>
      </c>
      <c r="F121" s="96">
        <v>114</v>
      </c>
      <c r="G121" s="71">
        <v>12208</v>
      </c>
      <c r="H121" s="19">
        <v>407194</v>
      </c>
      <c r="I121" s="37">
        <f t="shared" si="22"/>
        <v>33.354685452162514</v>
      </c>
      <c r="J121" s="96">
        <v>127</v>
      </c>
      <c r="K121" s="71">
        <v>12429</v>
      </c>
      <c r="L121" s="20">
        <v>447395</v>
      </c>
      <c r="M121" s="39">
        <f t="shared" si="14"/>
        <v>35.996057607208947</v>
      </c>
      <c r="N121" s="96">
        <v>113</v>
      </c>
      <c r="O121" s="42">
        <v>12489</v>
      </c>
      <c r="P121" s="113">
        <v>351690</v>
      </c>
      <c r="Q121" s="44">
        <f t="shared" si="15"/>
        <v>28.159980783089118</v>
      </c>
      <c r="R121" s="96">
        <v>152</v>
      </c>
      <c r="S121" s="46">
        <v>12577</v>
      </c>
      <c r="T121" s="17">
        <v>630287</v>
      </c>
      <c r="U121" s="49">
        <f t="shared" si="16"/>
        <v>50.11425618191938</v>
      </c>
      <c r="V121" s="96">
        <v>88</v>
      </c>
      <c r="W121" s="50">
        <v>12817</v>
      </c>
      <c r="X121" s="21">
        <v>512389</v>
      </c>
      <c r="Y121" s="51">
        <f t="shared" si="17"/>
        <v>39.977295779043459</v>
      </c>
      <c r="Z121" s="96">
        <v>119</v>
      </c>
      <c r="AA121" s="120">
        <f t="shared" si="23"/>
        <v>74574</v>
      </c>
      <c r="AB121" s="121">
        <f t="shared" si="24"/>
        <v>2764188</v>
      </c>
      <c r="AC121" s="32">
        <f t="shared" si="20"/>
        <v>37.066377021482019</v>
      </c>
      <c r="AD121" s="96">
        <v>119</v>
      </c>
      <c r="AE121" s="54"/>
      <c r="AF121" s="54">
        <v>119</v>
      </c>
    </row>
    <row r="122" spans="1:32" ht="15.75" customHeight="1" x14ac:dyDescent="0.2">
      <c r="A122" s="15" t="s">
        <v>57</v>
      </c>
      <c r="B122" s="15" t="s">
        <v>653</v>
      </c>
      <c r="C122" s="72">
        <v>4330</v>
      </c>
      <c r="D122" s="18">
        <v>750664</v>
      </c>
      <c r="E122" s="32">
        <f t="shared" si="13"/>
        <v>173.3635103926097</v>
      </c>
      <c r="F122" s="96">
        <v>1</v>
      </c>
      <c r="G122" s="71">
        <v>5010</v>
      </c>
      <c r="H122" s="19">
        <v>484407</v>
      </c>
      <c r="I122" s="37">
        <f t="shared" si="22"/>
        <v>96.688023952095804</v>
      </c>
      <c r="J122" s="96">
        <v>16</v>
      </c>
      <c r="K122" s="71">
        <v>5580</v>
      </c>
      <c r="L122" s="20">
        <v>221828</v>
      </c>
      <c r="M122" s="39">
        <f t="shared" si="14"/>
        <v>39.754121863799284</v>
      </c>
      <c r="N122" s="96">
        <v>101</v>
      </c>
      <c r="O122" s="42">
        <v>5760</v>
      </c>
      <c r="P122" s="113">
        <v>218512</v>
      </c>
      <c r="Q122" s="44">
        <f t="shared" si="15"/>
        <v>37.93611111111111</v>
      </c>
      <c r="R122" s="96">
        <v>108</v>
      </c>
      <c r="S122" s="47">
        <v>6716</v>
      </c>
      <c r="T122" s="17">
        <v>508014</v>
      </c>
      <c r="U122" s="49">
        <f t="shared" si="16"/>
        <v>75.642346634901727</v>
      </c>
      <c r="V122" s="96">
        <v>42</v>
      </c>
      <c r="W122" s="50">
        <v>6570</v>
      </c>
      <c r="X122" s="21">
        <v>258035</v>
      </c>
      <c r="Y122" s="51">
        <f t="shared" si="17"/>
        <v>39.274733637747339</v>
      </c>
      <c r="Z122" s="96">
        <v>120</v>
      </c>
      <c r="AA122" s="120">
        <f t="shared" si="23"/>
        <v>33966</v>
      </c>
      <c r="AB122" s="121">
        <f t="shared" si="24"/>
        <v>2441460</v>
      </c>
      <c r="AC122" s="32">
        <f t="shared" si="20"/>
        <v>71.879526585408939</v>
      </c>
      <c r="AD122" s="96">
        <v>38</v>
      </c>
      <c r="AE122" s="54"/>
      <c r="AF122" s="54">
        <v>120</v>
      </c>
    </row>
    <row r="123" spans="1:32" ht="15.75" customHeight="1" x14ac:dyDescent="0.2">
      <c r="A123" s="15" t="s">
        <v>24</v>
      </c>
      <c r="B123" s="15" t="s">
        <v>618</v>
      </c>
      <c r="C123" s="72">
        <v>2593</v>
      </c>
      <c r="D123" s="18">
        <v>208676</v>
      </c>
      <c r="E123" s="32">
        <f t="shared" si="13"/>
        <v>80.476667952178943</v>
      </c>
      <c r="F123" s="96">
        <v>29</v>
      </c>
      <c r="G123" s="71">
        <v>2845</v>
      </c>
      <c r="H123" s="19">
        <v>60880</v>
      </c>
      <c r="I123" s="37">
        <f t="shared" si="22"/>
        <v>21.398945518453427</v>
      </c>
      <c r="J123" s="96">
        <v>173</v>
      </c>
      <c r="K123" s="71">
        <v>3036</v>
      </c>
      <c r="L123" s="20">
        <v>56013</v>
      </c>
      <c r="M123" s="39">
        <f t="shared" si="14"/>
        <v>18.449604743083004</v>
      </c>
      <c r="N123" s="96">
        <v>194</v>
      </c>
      <c r="O123" s="42">
        <v>3187</v>
      </c>
      <c r="P123" s="113">
        <v>74722</v>
      </c>
      <c r="Q123" s="44">
        <f t="shared" si="15"/>
        <v>23.445873862566678</v>
      </c>
      <c r="R123" s="96">
        <v>172</v>
      </c>
      <c r="S123" s="48">
        <f>2790+478</f>
        <v>3268</v>
      </c>
      <c r="T123" s="17">
        <v>93949</v>
      </c>
      <c r="U123" s="49">
        <f t="shared" si="16"/>
        <v>28.748164014687884</v>
      </c>
      <c r="V123" s="96">
        <v>154</v>
      </c>
      <c r="W123" s="50">
        <f>2803+498</f>
        <v>3301</v>
      </c>
      <c r="X123" s="21">
        <v>127646</v>
      </c>
      <c r="Y123" s="51">
        <f t="shared" si="17"/>
        <v>38.668888215692213</v>
      </c>
      <c r="Z123" s="96">
        <v>121</v>
      </c>
      <c r="AA123" s="120">
        <f t="shared" si="23"/>
        <v>18230</v>
      </c>
      <c r="AB123" s="121">
        <f t="shared" si="24"/>
        <v>621886</v>
      </c>
      <c r="AC123" s="32">
        <f t="shared" si="20"/>
        <v>34.113329676357651</v>
      </c>
      <c r="AD123" s="96">
        <v>130</v>
      </c>
      <c r="AE123" s="54"/>
      <c r="AF123" s="54">
        <v>121</v>
      </c>
    </row>
    <row r="124" spans="1:32" ht="15.75" customHeight="1" x14ac:dyDescent="0.2">
      <c r="A124" s="15" t="s">
        <v>113</v>
      </c>
      <c r="B124" s="15" t="s">
        <v>124</v>
      </c>
      <c r="C124" s="72">
        <v>21100</v>
      </c>
      <c r="D124" s="18">
        <v>1773093</v>
      </c>
      <c r="E124" s="32">
        <f t="shared" si="13"/>
        <v>84.032843601895735</v>
      </c>
      <c r="F124" s="96">
        <v>25</v>
      </c>
      <c r="G124" s="71">
        <v>21345</v>
      </c>
      <c r="H124" s="19">
        <v>2052326</v>
      </c>
      <c r="I124" s="37">
        <f t="shared" si="22"/>
        <v>96.150199109861788</v>
      </c>
      <c r="J124" s="96">
        <v>17</v>
      </c>
      <c r="K124" s="71">
        <v>21600</v>
      </c>
      <c r="L124" s="20">
        <v>1694087</v>
      </c>
      <c r="M124" s="39">
        <f t="shared" si="14"/>
        <v>78.429953703703703</v>
      </c>
      <c r="N124" s="96">
        <v>30</v>
      </c>
      <c r="O124" s="42">
        <v>22042</v>
      </c>
      <c r="P124" s="113">
        <v>1215901</v>
      </c>
      <c r="Q124" s="44">
        <f t="shared" si="15"/>
        <v>55.162916250793941</v>
      </c>
      <c r="R124" s="96">
        <v>65</v>
      </c>
      <c r="S124" s="47">
        <v>22518</v>
      </c>
      <c r="T124" s="17">
        <v>1141287</v>
      </c>
      <c r="U124" s="49">
        <f t="shared" si="16"/>
        <v>50.683320010658143</v>
      </c>
      <c r="V124" s="96">
        <v>86</v>
      </c>
      <c r="W124" s="50">
        <v>22017</v>
      </c>
      <c r="X124" s="21">
        <v>849086</v>
      </c>
      <c r="Y124" s="51">
        <f t="shared" si="17"/>
        <v>38.565017940682203</v>
      </c>
      <c r="Z124" s="96">
        <v>122</v>
      </c>
      <c r="AA124" s="120">
        <f t="shared" si="23"/>
        <v>130622</v>
      </c>
      <c r="AB124" s="121">
        <f t="shared" si="24"/>
        <v>8725780</v>
      </c>
      <c r="AC124" s="32">
        <f t="shared" si="20"/>
        <v>66.801763868261091</v>
      </c>
      <c r="AD124" s="96">
        <v>46</v>
      </c>
      <c r="AE124" s="54"/>
      <c r="AF124" s="54">
        <v>122</v>
      </c>
    </row>
    <row r="125" spans="1:32" ht="15.75" customHeight="1" x14ac:dyDescent="0.2">
      <c r="A125" s="15" t="s">
        <v>2699</v>
      </c>
      <c r="B125" s="15" t="s">
        <v>2698</v>
      </c>
      <c r="C125" s="72">
        <v>18364</v>
      </c>
      <c r="D125" s="18">
        <v>502275</v>
      </c>
      <c r="E125" s="32">
        <f t="shared" si="13"/>
        <v>27.351067305597908</v>
      </c>
      <c r="F125" s="96">
        <v>142</v>
      </c>
      <c r="G125" s="71">
        <v>18079</v>
      </c>
      <c r="H125" s="19">
        <v>532893</v>
      </c>
      <c r="I125" s="37">
        <f t="shared" si="22"/>
        <v>29.475800652690967</v>
      </c>
      <c r="J125" s="96">
        <v>139</v>
      </c>
      <c r="K125" s="71">
        <v>18082</v>
      </c>
      <c r="L125" s="20">
        <v>676708</v>
      </c>
      <c r="M125" s="39">
        <f t="shared" si="14"/>
        <v>37.424399955757103</v>
      </c>
      <c r="N125" s="96">
        <v>107</v>
      </c>
      <c r="O125" s="42">
        <v>18140</v>
      </c>
      <c r="P125" s="113">
        <v>654823</v>
      </c>
      <c r="Q125" s="44">
        <f t="shared" si="15"/>
        <v>36.098291069459755</v>
      </c>
      <c r="R125" s="96">
        <v>114</v>
      </c>
      <c r="S125" s="46">
        <v>18153</v>
      </c>
      <c r="T125" s="17">
        <v>640655</v>
      </c>
      <c r="U125" s="49">
        <f t="shared" si="16"/>
        <v>35.291962760976148</v>
      </c>
      <c r="V125" s="96">
        <v>131</v>
      </c>
      <c r="W125" s="50">
        <v>18184</v>
      </c>
      <c r="X125" s="21">
        <v>696361</v>
      </c>
      <c r="Y125" s="51">
        <f t="shared" si="17"/>
        <v>38.295259568851741</v>
      </c>
      <c r="Z125" s="96">
        <v>123</v>
      </c>
      <c r="AA125" s="120">
        <f t="shared" si="23"/>
        <v>109002</v>
      </c>
      <c r="AB125" s="121">
        <f t="shared" si="24"/>
        <v>3703715</v>
      </c>
      <c r="AC125" s="32">
        <f t="shared" si="20"/>
        <v>33.978413240124034</v>
      </c>
      <c r="AD125" s="96">
        <v>132</v>
      </c>
      <c r="AE125" s="54"/>
      <c r="AF125" s="54">
        <v>123</v>
      </c>
    </row>
    <row r="126" spans="1:32" ht="15.75" customHeight="1" x14ac:dyDescent="0.2">
      <c r="A126" s="15" t="s">
        <v>152</v>
      </c>
      <c r="B126" s="15" t="s">
        <v>695</v>
      </c>
      <c r="C126" s="72">
        <v>3513</v>
      </c>
      <c r="D126" s="18">
        <v>126955</v>
      </c>
      <c r="E126" s="32">
        <f t="shared" si="13"/>
        <v>36.138627953316252</v>
      </c>
      <c r="F126" s="96">
        <v>106</v>
      </c>
      <c r="G126" s="71">
        <v>3504</v>
      </c>
      <c r="H126" s="19">
        <v>174013</v>
      </c>
      <c r="I126" s="37">
        <f t="shared" si="22"/>
        <v>49.661244292237441</v>
      </c>
      <c r="J126" s="96">
        <v>83</v>
      </c>
      <c r="K126" s="71">
        <v>3608</v>
      </c>
      <c r="L126" s="20">
        <v>154354</v>
      </c>
      <c r="M126" s="39">
        <f t="shared" si="14"/>
        <v>42.781042128603104</v>
      </c>
      <c r="N126" s="96">
        <v>88</v>
      </c>
      <c r="O126" s="42">
        <v>3610</v>
      </c>
      <c r="P126" s="113">
        <v>131334</v>
      </c>
      <c r="Q126" s="44">
        <f t="shared" si="15"/>
        <v>36.380609418282546</v>
      </c>
      <c r="R126" s="96">
        <v>113</v>
      </c>
      <c r="S126" s="46">
        <v>3592</v>
      </c>
      <c r="T126" s="17">
        <v>143069</v>
      </c>
      <c r="U126" s="49">
        <f t="shared" si="16"/>
        <v>39.829899777282854</v>
      </c>
      <c r="V126" s="96">
        <v>119</v>
      </c>
      <c r="W126" s="50">
        <v>3584</v>
      </c>
      <c r="X126" s="21">
        <v>136025</v>
      </c>
      <c r="Y126" s="51">
        <f t="shared" si="17"/>
        <v>37.953404017857146</v>
      </c>
      <c r="Z126" s="96">
        <v>124</v>
      </c>
      <c r="AA126" s="120">
        <f t="shared" si="23"/>
        <v>21411</v>
      </c>
      <c r="AB126" s="121">
        <f t="shared" si="24"/>
        <v>865750</v>
      </c>
      <c r="AC126" s="32">
        <f t="shared" si="20"/>
        <v>40.43482322170847</v>
      </c>
      <c r="AD126" s="96">
        <v>109</v>
      </c>
      <c r="AE126" s="54"/>
      <c r="AF126" s="54">
        <v>124</v>
      </c>
    </row>
    <row r="127" spans="1:32" ht="15.75" customHeight="1" x14ac:dyDescent="0.2">
      <c r="A127" s="15" t="s">
        <v>2692</v>
      </c>
      <c r="B127" s="15" t="s">
        <v>582</v>
      </c>
      <c r="C127" s="72">
        <v>3977</v>
      </c>
      <c r="D127" s="18">
        <v>320907</v>
      </c>
      <c r="E127" s="32">
        <f t="shared" si="13"/>
        <v>80.69072164948453</v>
      </c>
      <c r="F127" s="96">
        <v>28</v>
      </c>
      <c r="G127" s="71">
        <v>4329</v>
      </c>
      <c r="H127" s="19">
        <v>283129</v>
      </c>
      <c r="I127" s="37">
        <f t="shared" si="22"/>
        <v>65.402864402864409</v>
      </c>
      <c r="J127" s="96">
        <v>51</v>
      </c>
      <c r="K127" s="71">
        <v>4379</v>
      </c>
      <c r="L127" s="20">
        <v>293859</v>
      </c>
      <c r="M127" s="39">
        <f t="shared" si="14"/>
        <v>67.106416990180406</v>
      </c>
      <c r="N127" s="96">
        <v>42</v>
      </c>
      <c r="O127" s="42">
        <v>4633</v>
      </c>
      <c r="P127" s="113">
        <v>212070</v>
      </c>
      <c r="Q127" s="44">
        <f t="shared" si="15"/>
        <v>45.773796676019856</v>
      </c>
      <c r="R127" s="96">
        <v>91</v>
      </c>
      <c r="S127" s="47">
        <v>4664</v>
      </c>
      <c r="T127" s="17">
        <v>237010</v>
      </c>
      <c r="U127" s="49">
        <f t="shared" si="16"/>
        <v>50.816895368782163</v>
      </c>
      <c r="V127" s="96">
        <v>85</v>
      </c>
      <c r="W127" s="50">
        <v>4676</v>
      </c>
      <c r="X127" s="21">
        <v>176784</v>
      </c>
      <c r="Y127" s="51">
        <f t="shared" si="17"/>
        <v>37.806672369546618</v>
      </c>
      <c r="Z127" s="96">
        <v>125</v>
      </c>
      <c r="AA127" s="120">
        <f t="shared" si="23"/>
        <v>26658</v>
      </c>
      <c r="AB127" s="121">
        <f t="shared" si="24"/>
        <v>1523759</v>
      </c>
      <c r="AC127" s="32">
        <f t="shared" si="20"/>
        <v>57.159539350288846</v>
      </c>
      <c r="AD127" s="96">
        <v>70</v>
      </c>
      <c r="AE127" s="54"/>
      <c r="AF127" s="54">
        <v>125</v>
      </c>
    </row>
    <row r="128" spans="1:32" ht="15.75" customHeight="1" x14ac:dyDescent="0.2">
      <c r="A128" s="15" t="s">
        <v>57</v>
      </c>
      <c r="B128" s="15" t="s">
        <v>78</v>
      </c>
      <c r="C128" s="72">
        <v>29180</v>
      </c>
      <c r="D128" s="18">
        <v>868414</v>
      </c>
      <c r="E128" s="32">
        <f t="shared" si="13"/>
        <v>29.760589444825222</v>
      </c>
      <c r="F128" s="96">
        <v>134</v>
      </c>
      <c r="G128" s="71">
        <v>29185</v>
      </c>
      <c r="H128" s="19">
        <v>927052</v>
      </c>
      <c r="I128" s="37">
        <f t="shared" si="22"/>
        <v>31.764673633715951</v>
      </c>
      <c r="J128" s="96">
        <v>130</v>
      </c>
      <c r="K128" s="71">
        <v>29174</v>
      </c>
      <c r="L128" s="20">
        <v>1065832</v>
      </c>
      <c r="M128" s="39">
        <f t="shared" si="14"/>
        <v>36.533625831219581</v>
      </c>
      <c r="N128" s="96">
        <v>111</v>
      </c>
      <c r="O128" s="42">
        <v>29005</v>
      </c>
      <c r="P128" s="113">
        <v>966412</v>
      </c>
      <c r="Q128" s="44">
        <f t="shared" si="15"/>
        <v>33.318807102223758</v>
      </c>
      <c r="R128" s="96">
        <v>125</v>
      </c>
      <c r="S128" s="47">
        <v>28137</v>
      </c>
      <c r="T128" s="17">
        <v>973345</v>
      </c>
      <c r="U128" s="49">
        <f t="shared" si="16"/>
        <v>34.593062515548922</v>
      </c>
      <c r="V128" s="96">
        <v>132</v>
      </c>
      <c r="W128" s="50">
        <v>27901</v>
      </c>
      <c r="X128" s="21">
        <v>1050526</v>
      </c>
      <c r="Y128" s="51">
        <f t="shared" si="17"/>
        <v>37.651912117845235</v>
      </c>
      <c r="Z128" s="96">
        <v>126</v>
      </c>
      <c r="AA128" s="120">
        <f t="shared" si="23"/>
        <v>172582</v>
      </c>
      <c r="AB128" s="121">
        <f t="shared" si="24"/>
        <v>5851581</v>
      </c>
      <c r="AC128" s="32">
        <f t="shared" si="20"/>
        <v>33.906091017603224</v>
      </c>
      <c r="AD128" s="96">
        <v>133</v>
      </c>
      <c r="AE128" s="54"/>
      <c r="AF128" s="54">
        <v>126</v>
      </c>
    </row>
    <row r="129" spans="1:32" ht="15.75" customHeight="1" x14ac:dyDescent="0.2">
      <c r="A129" s="15" t="s">
        <v>212</v>
      </c>
      <c r="B129" s="15" t="s">
        <v>58</v>
      </c>
      <c r="C129" s="72">
        <v>21166</v>
      </c>
      <c r="D129" s="18">
        <v>700286</v>
      </c>
      <c r="E129" s="32">
        <f t="shared" si="13"/>
        <v>33.085420013228763</v>
      </c>
      <c r="F129" s="96">
        <v>120</v>
      </c>
      <c r="G129" s="71">
        <v>21476</v>
      </c>
      <c r="H129" s="19">
        <v>616037</v>
      </c>
      <c r="I129" s="37">
        <f t="shared" si="22"/>
        <v>28.684904078971876</v>
      </c>
      <c r="J129" s="96">
        <v>144</v>
      </c>
      <c r="K129" s="71">
        <v>22037</v>
      </c>
      <c r="L129" s="20">
        <v>542537</v>
      </c>
      <c r="M129" s="39">
        <f t="shared" si="14"/>
        <v>24.61936742750828</v>
      </c>
      <c r="N129" s="96">
        <v>159</v>
      </c>
      <c r="O129" s="42">
        <v>22218</v>
      </c>
      <c r="P129" s="113">
        <v>673057</v>
      </c>
      <c r="Q129" s="44">
        <f t="shared" si="15"/>
        <v>30.293320730938877</v>
      </c>
      <c r="R129" s="96">
        <v>140</v>
      </c>
      <c r="S129" s="46">
        <v>22605</v>
      </c>
      <c r="T129" s="17">
        <v>639613</v>
      </c>
      <c r="U129" s="49">
        <f t="shared" si="16"/>
        <v>28.295200176952001</v>
      </c>
      <c r="V129" s="96">
        <v>160</v>
      </c>
      <c r="W129" s="50">
        <v>22733</v>
      </c>
      <c r="X129" s="21">
        <v>854407</v>
      </c>
      <c r="Y129" s="51">
        <f t="shared" si="17"/>
        <v>37.584436721946069</v>
      </c>
      <c r="Z129" s="96">
        <v>127</v>
      </c>
      <c r="AA129" s="120">
        <f t="shared" si="23"/>
        <v>132235</v>
      </c>
      <c r="AB129" s="121">
        <f t="shared" si="24"/>
        <v>4025937</v>
      </c>
      <c r="AC129" s="32">
        <f t="shared" si="20"/>
        <v>30.445320830339924</v>
      </c>
      <c r="AD129" s="96">
        <v>149</v>
      </c>
      <c r="AE129" s="54"/>
      <c r="AF129" s="54">
        <v>127</v>
      </c>
    </row>
    <row r="130" spans="1:32" ht="15.75" customHeight="1" x14ac:dyDescent="0.2">
      <c r="A130" s="15" t="s">
        <v>133</v>
      </c>
      <c r="B130" s="15" t="s">
        <v>531</v>
      </c>
      <c r="C130" s="72">
        <v>5482</v>
      </c>
      <c r="D130" s="18">
        <v>178014</v>
      </c>
      <c r="E130" s="32">
        <f t="shared" si="13"/>
        <v>32.472455308281646</v>
      </c>
      <c r="F130" s="96">
        <v>123</v>
      </c>
      <c r="G130" s="71">
        <v>5480</v>
      </c>
      <c r="H130" s="19">
        <v>218265</v>
      </c>
      <c r="I130" s="37">
        <f t="shared" si="22"/>
        <v>39.829379562043798</v>
      </c>
      <c r="J130" s="96">
        <v>103</v>
      </c>
      <c r="K130" s="71">
        <v>5448</v>
      </c>
      <c r="L130" s="20">
        <v>200596</v>
      </c>
      <c r="M130" s="39">
        <f t="shared" si="14"/>
        <v>36.820117474302499</v>
      </c>
      <c r="N130" s="96">
        <v>109</v>
      </c>
      <c r="O130" s="42">
        <v>5446</v>
      </c>
      <c r="P130" s="113">
        <v>174307</v>
      </c>
      <c r="Q130" s="44">
        <f t="shared" si="15"/>
        <v>32.006426735218511</v>
      </c>
      <c r="R130" s="96">
        <v>132</v>
      </c>
      <c r="S130" s="46">
        <v>5474</v>
      </c>
      <c r="T130" s="17">
        <v>209814</v>
      </c>
      <c r="U130" s="49">
        <f t="shared" si="16"/>
        <v>38.329192546583847</v>
      </c>
      <c r="V130" s="96">
        <v>120</v>
      </c>
      <c r="W130" s="50">
        <v>5463</v>
      </c>
      <c r="X130" s="21">
        <v>204364</v>
      </c>
      <c r="Y130" s="51">
        <f t="shared" si="17"/>
        <v>37.408749771187992</v>
      </c>
      <c r="Z130" s="96">
        <v>128</v>
      </c>
      <c r="AA130" s="120">
        <f t="shared" si="23"/>
        <v>32793</v>
      </c>
      <c r="AB130" s="121">
        <f t="shared" si="24"/>
        <v>1185360</v>
      </c>
      <c r="AC130" s="32">
        <f t="shared" si="20"/>
        <v>36.146738633244901</v>
      </c>
      <c r="AD130" s="96">
        <v>123</v>
      </c>
      <c r="AE130" s="54"/>
      <c r="AF130" s="54">
        <v>128</v>
      </c>
    </row>
    <row r="131" spans="1:32" ht="15.75" customHeight="1" x14ac:dyDescent="0.2">
      <c r="A131" s="15" t="s">
        <v>2692</v>
      </c>
      <c r="B131" s="15" t="s">
        <v>273</v>
      </c>
      <c r="C131" s="72">
        <v>14719</v>
      </c>
      <c r="D131" s="18">
        <v>292090</v>
      </c>
      <c r="E131" s="32">
        <f t="shared" ref="E131:E194" si="25">D131/C131</f>
        <v>19.844418778449622</v>
      </c>
      <c r="F131" s="96">
        <v>182</v>
      </c>
      <c r="G131" s="71">
        <v>15093</v>
      </c>
      <c r="H131" s="19">
        <v>451352</v>
      </c>
      <c r="I131" s="37">
        <f t="shared" si="22"/>
        <v>29.904724044258927</v>
      </c>
      <c r="J131" s="96">
        <v>136</v>
      </c>
      <c r="K131" s="71">
        <v>15692</v>
      </c>
      <c r="L131" s="20">
        <v>670819</v>
      </c>
      <c r="M131" s="39">
        <f t="shared" ref="M131:M194" si="26">L131/K131</f>
        <v>42.749107825643641</v>
      </c>
      <c r="N131" s="96">
        <v>89</v>
      </c>
      <c r="O131" s="42">
        <v>16800</v>
      </c>
      <c r="P131" s="113">
        <v>615961</v>
      </c>
      <c r="Q131" s="44">
        <f t="shared" ref="Q131:Q194" si="27">P131/O131</f>
        <v>36.664345238095237</v>
      </c>
      <c r="R131" s="96">
        <v>112</v>
      </c>
      <c r="S131" s="47">
        <v>17385</v>
      </c>
      <c r="T131" s="17">
        <v>724616</v>
      </c>
      <c r="U131" s="49">
        <f t="shared" ref="U131:U194" si="28">T131/S131</f>
        <v>41.680529191832036</v>
      </c>
      <c r="V131" s="96">
        <v>111</v>
      </c>
      <c r="W131" s="50">
        <v>17424</v>
      </c>
      <c r="X131" s="21">
        <v>650075</v>
      </c>
      <c r="Y131" s="51">
        <f t="shared" ref="Y131:Y194" si="29">X131/W131</f>
        <v>37.309171258034894</v>
      </c>
      <c r="Z131" s="96">
        <v>129</v>
      </c>
      <c r="AA131" s="120">
        <f t="shared" si="23"/>
        <v>97113</v>
      </c>
      <c r="AB131" s="121">
        <f t="shared" si="24"/>
        <v>3404913</v>
      </c>
      <c r="AC131" s="32">
        <f t="shared" ref="AC131:AC194" si="30">AB131/AA131</f>
        <v>35.061351209415832</v>
      </c>
      <c r="AD131" s="96">
        <v>127</v>
      </c>
      <c r="AE131" s="54"/>
      <c r="AF131" s="54">
        <v>129</v>
      </c>
    </row>
    <row r="132" spans="1:32" ht="15.75" customHeight="1" x14ac:dyDescent="0.2">
      <c r="A132" s="15" t="s">
        <v>2712</v>
      </c>
      <c r="B132" s="15" t="s">
        <v>308</v>
      </c>
      <c r="C132" s="72">
        <v>3379</v>
      </c>
      <c r="D132" s="18">
        <v>121467</v>
      </c>
      <c r="E132" s="32">
        <f t="shared" si="25"/>
        <v>35.947617638354544</v>
      </c>
      <c r="F132" s="96">
        <v>107</v>
      </c>
      <c r="G132" s="71">
        <v>3318</v>
      </c>
      <c r="H132" s="19">
        <v>96289</v>
      </c>
      <c r="I132" s="37">
        <f t="shared" si="22"/>
        <v>29.020192887281496</v>
      </c>
      <c r="J132" s="96">
        <v>141</v>
      </c>
      <c r="K132" s="71">
        <v>3330</v>
      </c>
      <c r="L132" s="20">
        <v>200207</v>
      </c>
      <c r="M132" s="39">
        <f t="shared" si="26"/>
        <v>60.12222222222222</v>
      </c>
      <c r="N132" s="96">
        <v>58</v>
      </c>
      <c r="O132" s="42">
        <v>3301</v>
      </c>
      <c r="P132" s="113">
        <v>176804</v>
      </c>
      <c r="Q132" s="44">
        <f t="shared" si="27"/>
        <v>53.560739169948498</v>
      </c>
      <c r="R132" s="96">
        <v>67</v>
      </c>
      <c r="S132" s="46">
        <v>3297</v>
      </c>
      <c r="T132" s="17">
        <v>134230</v>
      </c>
      <c r="U132" s="49">
        <f t="shared" si="28"/>
        <v>40.712769184106762</v>
      </c>
      <c r="V132" s="96">
        <v>115</v>
      </c>
      <c r="W132" s="50">
        <v>3289</v>
      </c>
      <c r="X132" s="21">
        <v>121188</v>
      </c>
      <c r="Y132" s="51">
        <f t="shared" si="29"/>
        <v>36.846457889936154</v>
      </c>
      <c r="Z132" s="96">
        <v>130</v>
      </c>
      <c r="AA132" s="120">
        <f t="shared" si="23"/>
        <v>19914</v>
      </c>
      <c r="AB132" s="121">
        <f t="shared" si="24"/>
        <v>850185</v>
      </c>
      <c r="AC132" s="32">
        <f t="shared" si="30"/>
        <v>42.692829165411268</v>
      </c>
      <c r="AD132" s="96">
        <v>104</v>
      </c>
      <c r="AE132" s="54"/>
      <c r="AF132" s="54">
        <v>130</v>
      </c>
    </row>
    <row r="133" spans="1:32" ht="15.75" customHeight="1" x14ac:dyDescent="0.2">
      <c r="A133" s="15" t="s">
        <v>10</v>
      </c>
      <c r="B133" s="15" t="s">
        <v>70</v>
      </c>
      <c r="C133" s="72">
        <v>13421</v>
      </c>
      <c r="D133" s="18">
        <v>214557</v>
      </c>
      <c r="E133" s="32">
        <f t="shared" si="25"/>
        <v>15.986662692794873</v>
      </c>
      <c r="F133" s="96">
        <v>200</v>
      </c>
      <c r="G133" s="71">
        <v>13646</v>
      </c>
      <c r="H133" s="19">
        <v>289275</v>
      </c>
      <c r="I133" s="37">
        <f t="shared" si="22"/>
        <v>21.198519712736331</v>
      </c>
      <c r="J133" s="96">
        <v>176</v>
      </c>
      <c r="K133" s="71">
        <v>13780</v>
      </c>
      <c r="L133" s="20">
        <v>327341</v>
      </c>
      <c r="M133" s="39">
        <f t="shared" si="26"/>
        <v>23.754789550072569</v>
      </c>
      <c r="N133" s="96">
        <v>164</v>
      </c>
      <c r="O133" s="42">
        <v>13798</v>
      </c>
      <c r="P133" s="113">
        <v>572883</v>
      </c>
      <c r="Q133" s="44">
        <f t="shared" si="27"/>
        <v>41.519278156254529</v>
      </c>
      <c r="R133" s="96">
        <v>100</v>
      </c>
      <c r="S133" s="46">
        <v>13849</v>
      </c>
      <c r="T133" s="17">
        <v>606871</v>
      </c>
      <c r="U133" s="49">
        <f t="shared" si="28"/>
        <v>43.820564661708424</v>
      </c>
      <c r="V133" s="96">
        <v>105</v>
      </c>
      <c r="W133" s="50">
        <v>13947</v>
      </c>
      <c r="X133" s="21">
        <v>507758</v>
      </c>
      <c r="Y133" s="51">
        <f t="shared" si="29"/>
        <v>36.406252240625221</v>
      </c>
      <c r="Z133" s="96">
        <v>131</v>
      </c>
      <c r="AA133" s="120">
        <f t="shared" si="23"/>
        <v>82441</v>
      </c>
      <c r="AB133" s="121">
        <f t="shared" si="24"/>
        <v>2518685</v>
      </c>
      <c r="AC133" s="32">
        <f t="shared" si="30"/>
        <v>30.551364005773827</v>
      </c>
      <c r="AD133" s="96">
        <v>148</v>
      </c>
      <c r="AE133" s="54"/>
      <c r="AF133" s="54">
        <v>131</v>
      </c>
    </row>
    <row r="134" spans="1:32" ht="15.75" customHeight="1" x14ac:dyDescent="0.2">
      <c r="A134" s="15" t="s">
        <v>89</v>
      </c>
      <c r="B134" s="15" t="s">
        <v>420</v>
      </c>
      <c r="C134" s="72">
        <v>5011</v>
      </c>
      <c r="D134" s="18">
        <v>250760</v>
      </c>
      <c r="E134" s="32">
        <f t="shared" si="25"/>
        <v>50.041907802833762</v>
      </c>
      <c r="F134" s="96">
        <v>73</v>
      </c>
      <c r="G134" s="71">
        <v>5027</v>
      </c>
      <c r="H134" s="19">
        <v>193411</v>
      </c>
      <c r="I134" s="37">
        <f t="shared" si="22"/>
        <v>38.474438034613087</v>
      </c>
      <c r="J134" s="96">
        <v>107</v>
      </c>
      <c r="K134" s="71">
        <v>5072</v>
      </c>
      <c r="L134" s="20">
        <v>282720</v>
      </c>
      <c r="M134" s="39">
        <f t="shared" si="26"/>
        <v>55.74132492113565</v>
      </c>
      <c r="N134" s="96">
        <v>64</v>
      </c>
      <c r="O134" s="42">
        <v>5114</v>
      </c>
      <c r="P134" s="113">
        <v>229923</v>
      </c>
      <c r="Q134" s="44">
        <f t="shared" si="27"/>
        <v>44.959522878373093</v>
      </c>
      <c r="R134" s="96">
        <v>94</v>
      </c>
      <c r="S134" s="46">
        <f>5146+2</f>
        <v>5148</v>
      </c>
      <c r="T134" s="17">
        <v>206734</v>
      </c>
      <c r="U134" s="49">
        <f t="shared" si="28"/>
        <v>40.158119658119659</v>
      </c>
      <c r="V134" s="96">
        <v>118</v>
      </c>
      <c r="W134" s="50">
        <f>5156+2</f>
        <v>5158</v>
      </c>
      <c r="X134" s="21">
        <v>183445</v>
      </c>
      <c r="Y134" s="51">
        <f t="shared" si="29"/>
        <v>35.565141527723924</v>
      </c>
      <c r="Z134" s="96">
        <v>132</v>
      </c>
      <c r="AA134" s="120">
        <f t="shared" si="23"/>
        <v>30530</v>
      </c>
      <c r="AB134" s="121">
        <f t="shared" si="24"/>
        <v>1346993</v>
      </c>
      <c r="AC134" s="32">
        <f t="shared" si="30"/>
        <v>44.12030789387488</v>
      </c>
      <c r="AD134" s="96">
        <v>95</v>
      </c>
      <c r="AE134" s="54"/>
      <c r="AF134" s="54">
        <v>132</v>
      </c>
    </row>
    <row r="135" spans="1:32" ht="15.75" customHeight="1" x14ac:dyDescent="0.2">
      <c r="A135" s="80" t="s">
        <v>2703</v>
      </c>
      <c r="B135" s="79" t="s">
        <v>2526</v>
      </c>
      <c r="C135" s="77">
        <v>2119</v>
      </c>
      <c r="D135" s="76">
        <v>54790</v>
      </c>
      <c r="E135" s="97">
        <f t="shared" si="25"/>
        <v>25.856536101934875</v>
      </c>
      <c r="F135" s="96">
        <v>152</v>
      </c>
      <c r="G135" s="89">
        <v>2121</v>
      </c>
      <c r="H135" s="101">
        <v>57314</v>
      </c>
      <c r="I135" s="97">
        <f t="shared" si="22"/>
        <v>27.022159358793022</v>
      </c>
      <c r="J135" s="96">
        <v>150</v>
      </c>
      <c r="K135" s="89">
        <v>2109</v>
      </c>
      <c r="L135" s="82">
        <v>63587</v>
      </c>
      <c r="M135" s="111">
        <f t="shared" si="26"/>
        <v>30.150308202939783</v>
      </c>
      <c r="N135" s="96">
        <v>133</v>
      </c>
      <c r="O135" s="91">
        <v>2108</v>
      </c>
      <c r="P135" s="115">
        <v>63927</v>
      </c>
      <c r="Q135" s="78">
        <f t="shared" si="27"/>
        <v>30.325901328273243</v>
      </c>
      <c r="R135" s="96">
        <v>139</v>
      </c>
      <c r="S135" s="93">
        <v>2100</v>
      </c>
      <c r="T135" s="83">
        <v>63574</v>
      </c>
      <c r="U135" s="78">
        <f t="shared" si="28"/>
        <v>30.273333333333333</v>
      </c>
      <c r="V135" s="96">
        <v>149</v>
      </c>
      <c r="W135" s="89">
        <v>2076</v>
      </c>
      <c r="X135" s="83">
        <v>73426</v>
      </c>
      <c r="Y135" s="75">
        <f t="shared" si="29"/>
        <v>35.368978805394988</v>
      </c>
      <c r="Z135" s="96">
        <v>133</v>
      </c>
      <c r="AA135" s="122">
        <f t="shared" si="23"/>
        <v>12633</v>
      </c>
      <c r="AB135" s="101">
        <f t="shared" si="24"/>
        <v>376618</v>
      </c>
      <c r="AC135" s="97">
        <f t="shared" si="30"/>
        <v>29.812237789915301</v>
      </c>
      <c r="AD135" s="96">
        <v>154</v>
      </c>
      <c r="AE135" s="54"/>
      <c r="AF135" s="54">
        <v>133</v>
      </c>
    </row>
    <row r="136" spans="1:32" ht="15.75" customHeight="1" x14ac:dyDescent="0.2">
      <c r="A136" s="15" t="s">
        <v>57</v>
      </c>
      <c r="B136" s="15" t="s">
        <v>543</v>
      </c>
      <c r="C136" s="72">
        <v>9454</v>
      </c>
      <c r="D136" s="18">
        <v>95819</v>
      </c>
      <c r="E136" s="32">
        <f t="shared" si="25"/>
        <v>10.135286651152951</v>
      </c>
      <c r="F136" s="85">
        <v>233</v>
      </c>
      <c r="G136" s="71">
        <v>9460</v>
      </c>
      <c r="H136" s="19">
        <v>87018</v>
      </c>
      <c r="I136" s="37">
        <f t="shared" si="22"/>
        <v>9.1985200845665958</v>
      </c>
      <c r="J136" s="85">
        <v>245</v>
      </c>
      <c r="K136" s="71">
        <v>9630</v>
      </c>
      <c r="L136" s="20">
        <v>225333</v>
      </c>
      <c r="M136" s="39">
        <f t="shared" si="26"/>
        <v>23.399065420560749</v>
      </c>
      <c r="N136" s="96">
        <v>166</v>
      </c>
      <c r="O136" s="42">
        <v>9740</v>
      </c>
      <c r="P136" s="113">
        <v>230188</v>
      </c>
      <c r="Q136" s="44">
        <f t="shared" si="27"/>
        <v>23.633264887063657</v>
      </c>
      <c r="R136" s="96">
        <v>171</v>
      </c>
      <c r="S136" s="47">
        <v>9838</v>
      </c>
      <c r="T136" s="17">
        <v>238806</v>
      </c>
      <c r="U136" s="49">
        <f t="shared" si="28"/>
        <v>24.27383614555804</v>
      </c>
      <c r="V136" s="96">
        <v>175</v>
      </c>
      <c r="W136" s="50">
        <v>9800</v>
      </c>
      <c r="X136" s="21">
        <v>345787</v>
      </c>
      <c r="Y136" s="51">
        <f t="shared" si="29"/>
        <v>35.284387755102038</v>
      </c>
      <c r="Z136" s="96">
        <v>134</v>
      </c>
      <c r="AA136" s="120">
        <f t="shared" si="23"/>
        <v>57922</v>
      </c>
      <c r="AB136" s="121">
        <f t="shared" si="24"/>
        <v>1222951</v>
      </c>
      <c r="AC136" s="32">
        <f t="shared" si="30"/>
        <v>21.113756431062463</v>
      </c>
      <c r="AD136" s="96">
        <v>189</v>
      </c>
      <c r="AE136" s="54"/>
      <c r="AF136" s="54">
        <v>134</v>
      </c>
    </row>
    <row r="137" spans="1:32" ht="15.75" customHeight="1" x14ac:dyDescent="0.2">
      <c r="A137" s="15" t="s">
        <v>2721</v>
      </c>
      <c r="B137" s="15" t="s">
        <v>699</v>
      </c>
      <c r="C137" s="72">
        <v>20174</v>
      </c>
      <c r="D137" s="18">
        <v>920868</v>
      </c>
      <c r="E137" s="32">
        <f t="shared" si="25"/>
        <v>45.646277386735399</v>
      </c>
      <c r="F137" s="96">
        <v>85</v>
      </c>
      <c r="G137" s="71">
        <v>20313</v>
      </c>
      <c r="H137" s="19">
        <v>861330</v>
      </c>
      <c r="I137" s="37">
        <f t="shared" si="22"/>
        <v>42.402894697976663</v>
      </c>
      <c r="J137" s="96">
        <v>95</v>
      </c>
      <c r="K137" s="71">
        <v>20304</v>
      </c>
      <c r="L137" s="20">
        <v>811838</v>
      </c>
      <c r="M137" s="39">
        <f t="shared" si="26"/>
        <v>39.984141055949564</v>
      </c>
      <c r="N137" s="96">
        <v>100</v>
      </c>
      <c r="O137" s="42">
        <v>20249</v>
      </c>
      <c r="P137" s="113">
        <v>759036</v>
      </c>
      <c r="Q137" s="44">
        <f t="shared" si="27"/>
        <v>37.48511037582103</v>
      </c>
      <c r="R137" s="96">
        <v>110</v>
      </c>
      <c r="S137" s="47">
        <v>20078</v>
      </c>
      <c r="T137" s="17">
        <v>725430</v>
      </c>
      <c r="U137" s="49">
        <f t="shared" si="28"/>
        <v>36.130590696284493</v>
      </c>
      <c r="V137" s="96">
        <v>126</v>
      </c>
      <c r="W137" s="50">
        <v>20024</v>
      </c>
      <c r="X137" s="21">
        <v>702083</v>
      </c>
      <c r="Y137" s="51">
        <f t="shared" si="29"/>
        <v>35.062075509388734</v>
      </c>
      <c r="Z137" s="96">
        <v>135</v>
      </c>
      <c r="AA137" s="120">
        <f t="shared" si="23"/>
        <v>121142</v>
      </c>
      <c r="AB137" s="121">
        <f t="shared" si="24"/>
        <v>4780585</v>
      </c>
      <c r="AC137" s="32">
        <f t="shared" si="30"/>
        <v>39.462655396146673</v>
      </c>
      <c r="AD137" s="96">
        <v>113</v>
      </c>
      <c r="AE137" s="54"/>
      <c r="AF137" s="54">
        <v>135</v>
      </c>
    </row>
    <row r="138" spans="1:32" ht="15.75" customHeight="1" x14ac:dyDescent="0.2">
      <c r="A138" s="15" t="s">
        <v>152</v>
      </c>
      <c r="B138" s="15" t="s">
        <v>706</v>
      </c>
      <c r="C138" s="72">
        <v>2206</v>
      </c>
      <c r="D138" s="18">
        <v>57511</v>
      </c>
      <c r="E138" s="32">
        <f t="shared" si="25"/>
        <v>26.07026291931097</v>
      </c>
      <c r="F138" s="96">
        <v>151</v>
      </c>
      <c r="G138" s="71">
        <v>2211</v>
      </c>
      <c r="H138" s="19">
        <v>40436</v>
      </c>
      <c r="I138" s="37">
        <f t="shared" si="22"/>
        <v>18.28855721393035</v>
      </c>
      <c r="J138" s="96">
        <v>192</v>
      </c>
      <c r="K138" s="71">
        <v>2198</v>
      </c>
      <c r="L138" s="20">
        <v>52854</v>
      </c>
      <c r="M138" s="39">
        <f t="shared" si="26"/>
        <v>24.046405823475887</v>
      </c>
      <c r="N138" s="96">
        <v>161</v>
      </c>
      <c r="O138" s="42">
        <v>2191</v>
      </c>
      <c r="P138" s="113">
        <v>105998</v>
      </c>
      <c r="Q138" s="44">
        <f t="shared" si="27"/>
        <v>48.378822455499773</v>
      </c>
      <c r="R138" s="96">
        <v>86</v>
      </c>
      <c r="S138" s="46">
        <v>2191</v>
      </c>
      <c r="T138" s="17">
        <v>90190</v>
      </c>
      <c r="U138" s="49">
        <f t="shared" si="28"/>
        <v>41.163852122318573</v>
      </c>
      <c r="V138" s="96">
        <v>113</v>
      </c>
      <c r="W138" s="50">
        <v>2196</v>
      </c>
      <c r="X138" s="21">
        <v>76933</v>
      </c>
      <c r="Y138" s="51">
        <f t="shared" si="29"/>
        <v>35.033242258652095</v>
      </c>
      <c r="Z138" s="96">
        <v>136</v>
      </c>
      <c r="AA138" s="120">
        <f t="shared" si="23"/>
        <v>13193</v>
      </c>
      <c r="AB138" s="121">
        <f t="shared" si="24"/>
        <v>423922</v>
      </c>
      <c r="AC138" s="32">
        <f t="shared" si="30"/>
        <v>32.132342909118471</v>
      </c>
      <c r="AD138" s="96">
        <v>141</v>
      </c>
      <c r="AE138" s="54"/>
      <c r="AF138" s="54">
        <v>136</v>
      </c>
    </row>
    <row r="139" spans="1:32" ht="15.75" customHeight="1" x14ac:dyDescent="0.2">
      <c r="A139" s="15" t="s">
        <v>2727</v>
      </c>
      <c r="B139" s="15" t="s">
        <v>780</v>
      </c>
      <c r="C139" s="72">
        <v>13151</v>
      </c>
      <c r="D139" s="18">
        <v>355118</v>
      </c>
      <c r="E139" s="32">
        <f t="shared" si="25"/>
        <v>27.003117633640027</v>
      </c>
      <c r="F139" s="96">
        <v>145</v>
      </c>
      <c r="G139" s="71">
        <v>13250</v>
      </c>
      <c r="H139" s="19">
        <v>593900</v>
      </c>
      <c r="I139" s="37">
        <f t="shared" si="22"/>
        <v>44.822641509433964</v>
      </c>
      <c r="J139" s="96">
        <v>89</v>
      </c>
      <c r="K139" s="71">
        <v>13270</v>
      </c>
      <c r="L139" s="20">
        <v>609523</v>
      </c>
      <c r="M139" s="39">
        <f t="shared" si="26"/>
        <v>45.932403918613417</v>
      </c>
      <c r="N139" s="96">
        <v>79</v>
      </c>
      <c r="O139" s="42">
        <v>13270</v>
      </c>
      <c r="P139" s="113">
        <v>518284</v>
      </c>
      <c r="Q139" s="44">
        <f t="shared" si="27"/>
        <v>39.056819894498872</v>
      </c>
      <c r="R139" s="96">
        <v>105</v>
      </c>
      <c r="S139" s="47">
        <v>13241</v>
      </c>
      <c r="T139" s="17">
        <v>483092</v>
      </c>
      <c r="U139" s="49">
        <f t="shared" si="28"/>
        <v>36.484555547164113</v>
      </c>
      <c r="V139" s="96">
        <v>124</v>
      </c>
      <c r="W139" s="50">
        <v>13019</v>
      </c>
      <c r="X139" s="21">
        <v>455698</v>
      </c>
      <c r="Y139" s="51">
        <f t="shared" si="29"/>
        <v>35.002534756893773</v>
      </c>
      <c r="Z139" s="96">
        <v>137</v>
      </c>
      <c r="AA139" s="120">
        <f t="shared" si="23"/>
        <v>79201</v>
      </c>
      <c r="AB139" s="121">
        <f t="shared" si="24"/>
        <v>3015615</v>
      </c>
      <c r="AC139" s="32">
        <f t="shared" si="30"/>
        <v>38.075466218860875</v>
      </c>
      <c r="AD139" s="96">
        <v>117</v>
      </c>
      <c r="AE139" s="54"/>
      <c r="AF139" s="54">
        <v>137</v>
      </c>
    </row>
    <row r="140" spans="1:32" ht="15.75" customHeight="1" x14ac:dyDescent="0.2">
      <c r="A140" s="15" t="s">
        <v>2747</v>
      </c>
      <c r="B140" s="15" t="s">
        <v>796</v>
      </c>
      <c r="C140" s="72">
        <v>1100</v>
      </c>
      <c r="D140" s="18">
        <v>62287</v>
      </c>
      <c r="E140" s="32">
        <f t="shared" si="25"/>
        <v>56.624545454545455</v>
      </c>
      <c r="F140" s="96">
        <v>60</v>
      </c>
      <c r="G140" s="71">
        <v>1099</v>
      </c>
      <c r="H140" s="19">
        <v>54584</v>
      </c>
      <c r="I140" s="37">
        <f t="shared" si="22"/>
        <v>49.666969972702454</v>
      </c>
      <c r="J140" s="96">
        <v>82</v>
      </c>
      <c r="K140" s="71">
        <v>1102</v>
      </c>
      <c r="L140" s="20">
        <v>46969</v>
      </c>
      <c r="M140" s="39">
        <f t="shared" si="26"/>
        <v>42.621597096188751</v>
      </c>
      <c r="N140" s="96">
        <v>90</v>
      </c>
      <c r="O140" s="42">
        <v>1126</v>
      </c>
      <c r="P140" s="113">
        <v>41730</v>
      </c>
      <c r="Q140" s="44">
        <f t="shared" si="27"/>
        <v>37.06039076376554</v>
      </c>
      <c r="R140" s="96">
        <v>111</v>
      </c>
      <c r="S140" s="46">
        <v>1099</v>
      </c>
      <c r="T140" s="17">
        <v>40478</v>
      </c>
      <c r="U140" s="49">
        <f t="shared" si="28"/>
        <v>36.831665150136487</v>
      </c>
      <c r="V140" s="96">
        <v>123</v>
      </c>
      <c r="W140" s="50">
        <v>1114</v>
      </c>
      <c r="X140" s="21">
        <v>38827</v>
      </c>
      <c r="Y140" s="51">
        <f t="shared" si="29"/>
        <v>34.853680430879713</v>
      </c>
      <c r="Z140" s="96">
        <v>138</v>
      </c>
      <c r="AA140" s="120">
        <f t="shared" si="23"/>
        <v>6640</v>
      </c>
      <c r="AB140" s="121">
        <f t="shared" si="24"/>
        <v>284875</v>
      </c>
      <c r="AC140" s="32">
        <f t="shared" si="30"/>
        <v>42.902861445783131</v>
      </c>
      <c r="AD140" s="96">
        <v>102</v>
      </c>
      <c r="AE140" s="54"/>
      <c r="AF140" s="54">
        <v>138</v>
      </c>
    </row>
    <row r="141" spans="1:32" ht="15.75" customHeight="1" x14ac:dyDescent="0.2">
      <c r="A141" s="15" t="s">
        <v>58</v>
      </c>
      <c r="B141" s="15" t="s">
        <v>2716</v>
      </c>
      <c r="C141" s="72">
        <v>3587</v>
      </c>
      <c r="D141" s="18">
        <v>175265</v>
      </c>
      <c r="E141" s="32">
        <f t="shared" si="25"/>
        <v>48.861165319208254</v>
      </c>
      <c r="F141" s="96">
        <v>80</v>
      </c>
      <c r="G141" s="71">
        <v>3573</v>
      </c>
      <c r="H141" s="19">
        <v>202622</v>
      </c>
      <c r="I141" s="37">
        <f t="shared" si="22"/>
        <v>56.709207948502659</v>
      </c>
      <c r="J141" s="96">
        <v>68</v>
      </c>
      <c r="K141" s="71">
        <v>3542</v>
      </c>
      <c r="L141" s="20">
        <v>193274</v>
      </c>
      <c r="M141" s="39">
        <f t="shared" si="26"/>
        <v>54.56634669678148</v>
      </c>
      <c r="N141" s="96">
        <v>65</v>
      </c>
      <c r="O141" s="42">
        <v>3511</v>
      </c>
      <c r="P141" s="113">
        <v>119498</v>
      </c>
      <c r="Q141" s="44">
        <f t="shared" si="27"/>
        <v>34.035317573340926</v>
      </c>
      <c r="R141" s="96">
        <v>120</v>
      </c>
      <c r="S141" s="46">
        <v>3489</v>
      </c>
      <c r="T141" s="17">
        <v>113269</v>
      </c>
      <c r="U141" s="49">
        <f t="shared" si="28"/>
        <v>32.464603038119805</v>
      </c>
      <c r="V141" s="96">
        <v>138</v>
      </c>
      <c r="W141" s="50">
        <v>3463</v>
      </c>
      <c r="X141" s="21">
        <v>120019</v>
      </c>
      <c r="Y141" s="51">
        <f t="shared" si="29"/>
        <v>34.65752237943979</v>
      </c>
      <c r="Z141" s="96">
        <v>139</v>
      </c>
      <c r="AA141" s="120">
        <f t="shared" si="23"/>
        <v>21165</v>
      </c>
      <c r="AB141" s="121">
        <f t="shared" si="24"/>
        <v>923947</v>
      </c>
      <c r="AC141" s="32">
        <f t="shared" si="30"/>
        <v>43.654476730451215</v>
      </c>
      <c r="AD141" s="96">
        <v>97</v>
      </c>
      <c r="AE141" s="54"/>
      <c r="AF141" s="54">
        <v>139</v>
      </c>
    </row>
    <row r="142" spans="1:32" s="80" customFormat="1" ht="15.75" customHeight="1" x14ac:dyDescent="0.15">
      <c r="A142" s="15" t="s">
        <v>57</v>
      </c>
      <c r="B142" s="15" t="s">
        <v>186</v>
      </c>
      <c r="C142" s="72">
        <v>4705</v>
      </c>
      <c r="D142" s="18">
        <v>69447</v>
      </c>
      <c r="E142" s="32">
        <f t="shared" si="25"/>
        <v>14.760255047821467</v>
      </c>
      <c r="F142" s="96">
        <v>208</v>
      </c>
      <c r="G142" s="88">
        <v>4877</v>
      </c>
      <c r="H142" s="19">
        <v>292061</v>
      </c>
      <c r="I142" s="37">
        <f t="shared" si="22"/>
        <v>59.885380356776707</v>
      </c>
      <c r="J142" s="96">
        <v>58</v>
      </c>
      <c r="K142" s="88">
        <v>4911</v>
      </c>
      <c r="L142" s="20">
        <v>201526</v>
      </c>
      <c r="M142" s="39">
        <f t="shared" si="26"/>
        <v>41.035634290368563</v>
      </c>
      <c r="N142" s="96">
        <v>97</v>
      </c>
      <c r="O142" s="90">
        <v>4964</v>
      </c>
      <c r="P142" s="114">
        <v>159164</v>
      </c>
      <c r="Q142" s="44">
        <f t="shared" si="27"/>
        <v>32.063658340048349</v>
      </c>
      <c r="R142" s="96">
        <v>130</v>
      </c>
      <c r="S142" s="92">
        <f>5007+52</f>
        <v>5059</v>
      </c>
      <c r="T142" s="17">
        <v>163949</v>
      </c>
      <c r="U142" s="49">
        <f t="shared" si="28"/>
        <v>32.407392765368648</v>
      </c>
      <c r="V142" s="96">
        <v>141</v>
      </c>
      <c r="W142" s="70">
        <f>4962+51</f>
        <v>5013</v>
      </c>
      <c r="X142" s="21">
        <v>173373</v>
      </c>
      <c r="Y142" s="51">
        <f t="shared" si="29"/>
        <v>34.584679832435668</v>
      </c>
      <c r="Z142" s="96">
        <v>140</v>
      </c>
      <c r="AA142" s="121">
        <f t="shared" si="23"/>
        <v>29529</v>
      </c>
      <c r="AB142" s="121">
        <f t="shared" si="24"/>
        <v>1059520</v>
      </c>
      <c r="AC142" s="32">
        <f t="shared" si="30"/>
        <v>35.88065969047377</v>
      </c>
      <c r="AD142" s="96">
        <v>124</v>
      </c>
      <c r="AE142" s="54"/>
      <c r="AF142" s="54">
        <v>140</v>
      </c>
    </row>
    <row r="143" spans="1:32" s="80" customFormat="1" ht="15.75" customHeight="1" x14ac:dyDescent="0.15">
      <c r="A143" s="15" t="s">
        <v>2727</v>
      </c>
      <c r="B143" s="15" t="s">
        <v>822</v>
      </c>
      <c r="C143" s="72">
        <v>24606</v>
      </c>
      <c r="D143" s="18">
        <v>658278</v>
      </c>
      <c r="E143" s="32">
        <f t="shared" si="25"/>
        <v>26.752743233357716</v>
      </c>
      <c r="F143" s="96">
        <v>146</v>
      </c>
      <c r="G143" s="88">
        <v>24874</v>
      </c>
      <c r="H143" s="19">
        <v>691787</v>
      </c>
      <c r="I143" s="37">
        <f t="shared" si="22"/>
        <v>27.811650719626918</v>
      </c>
      <c r="J143" s="96">
        <v>148</v>
      </c>
      <c r="K143" s="88">
        <v>24909</v>
      </c>
      <c r="L143" s="20">
        <v>715602</v>
      </c>
      <c r="M143" s="39">
        <f t="shared" si="26"/>
        <v>28.728652294351438</v>
      </c>
      <c r="N143" s="96">
        <v>140</v>
      </c>
      <c r="O143" s="90">
        <v>24922</v>
      </c>
      <c r="P143" s="114">
        <v>793180</v>
      </c>
      <c r="Q143" s="44">
        <f t="shared" si="27"/>
        <v>31.826498675868709</v>
      </c>
      <c r="R143" s="96">
        <v>134</v>
      </c>
      <c r="S143" s="92">
        <f>24451+476</f>
        <v>24927</v>
      </c>
      <c r="T143" s="17">
        <v>807735</v>
      </c>
      <c r="U143" s="49">
        <f t="shared" si="28"/>
        <v>32.404019737633888</v>
      </c>
      <c r="V143" s="96">
        <v>142</v>
      </c>
      <c r="W143" s="70">
        <f>24245+478</f>
        <v>24723</v>
      </c>
      <c r="X143" s="21">
        <v>824569</v>
      </c>
      <c r="Y143" s="51">
        <f t="shared" si="29"/>
        <v>33.352303523035232</v>
      </c>
      <c r="Z143" s="96">
        <v>141</v>
      </c>
      <c r="AA143" s="121">
        <f t="shared" si="23"/>
        <v>148961</v>
      </c>
      <c r="AB143" s="121">
        <f t="shared" si="24"/>
        <v>4491151</v>
      </c>
      <c r="AC143" s="32">
        <f t="shared" si="30"/>
        <v>30.14984459019475</v>
      </c>
      <c r="AD143" s="96">
        <v>152</v>
      </c>
      <c r="AE143" s="54"/>
      <c r="AF143" s="54">
        <v>141</v>
      </c>
    </row>
    <row r="144" spans="1:32" ht="15.75" customHeight="1" x14ac:dyDescent="0.2">
      <c r="A144" s="15" t="s">
        <v>2716</v>
      </c>
      <c r="B144" s="15" t="s">
        <v>217</v>
      </c>
      <c r="C144" s="72">
        <v>1837</v>
      </c>
      <c r="D144" s="18">
        <v>38759</v>
      </c>
      <c r="E144" s="32">
        <f t="shared" si="25"/>
        <v>21.099074578116493</v>
      </c>
      <c r="F144" s="96">
        <v>174</v>
      </c>
      <c r="G144" s="71">
        <v>1866</v>
      </c>
      <c r="H144" s="19">
        <v>250891</v>
      </c>
      <c r="I144" s="37">
        <f t="shared" si="22"/>
        <v>134.45391211146838</v>
      </c>
      <c r="J144" s="96">
        <v>5</v>
      </c>
      <c r="K144" s="71">
        <v>1879</v>
      </c>
      <c r="L144" s="20">
        <v>187354</v>
      </c>
      <c r="M144" s="39">
        <f t="shared" si="26"/>
        <v>99.709419904204367</v>
      </c>
      <c r="N144" s="96">
        <v>14</v>
      </c>
      <c r="O144" s="42">
        <v>1974</v>
      </c>
      <c r="P144" s="113">
        <v>123550</v>
      </c>
      <c r="Q144" s="44">
        <f t="shared" si="27"/>
        <v>62.588652482269502</v>
      </c>
      <c r="R144" s="96">
        <v>48</v>
      </c>
      <c r="S144" s="46">
        <v>2020</v>
      </c>
      <c r="T144" s="17">
        <v>77148</v>
      </c>
      <c r="U144" s="49">
        <f t="shared" si="28"/>
        <v>38.192079207920791</v>
      </c>
      <c r="V144" s="96">
        <v>121</v>
      </c>
      <c r="W144" s="50">
        <v>2070</v>
      </c>
      <c r="X144" s="21">
        <v>68951</v>
      </c>
      <c r="Y144" s="51">
        <f t="shared" si="29"/>
        <v>33.309661835748791</v>
      </c>
      <c r="Z144" s="96">
        <v>142</v>
      </c>
      <c r="AA144" s="120">
        <f t="shared" si="23"/>
        <v>11646</v>
      </c>
      <c r="AB144" s="121">
        <f t="shared" si="24"/>
        <v>746653</v>
      </c>
      <c r="AC144" s="32">
        <f t="shared" si="30"/>
        <v>64.112399106989528</v>
      </c>
      <c r="AD144" s="96">
        <v>53</v>
      </c>
      <c r="AE144" s="54"/>
      <c r="AF144" s="54">
        <v>142</v>
      </c>
    </row>
    <row r="145" spans="1:32" s="80" customFormat="1" ht="15.75" customHeight="1" x14ac:dyDescent="0.15">
      <c r="A145" s="15" t="s">
        <v>57</v>
      </c>
      <c r="B145" s="15" t="s">
        <v>522</v>
      </c>
      <c r="C145" s="72">
        <v>382446</v>
      </c>
      <c r="D145" s="18">
        <v>9435406</v>
      </c>
      <c r="E145" s="32">
        <f t="shared" si="25"/>
        <v>24.671211099083269</v>
      </c>
      <c r="F145" s="96">
        <v>156</v>
      </c>
      <c r="G145" s="88">
        <v>382700</v>
      </c>
      <c r="H145" s="19">
        <v>9712957</v>
      </c>
      <c r="I145" s="37">
        <f t="shared" si="22"/>
        <v>25.380081003396917</v>
      </c>
      <c r="J145" s="96">
        <v>155</v>
      </c>
      <c r="K145" s="88">
        <v>382295</v>
      </c>
      <c r="L145" s="20">
        <v>10318654</v>
      </c>
      <c r="M145" s="39">
        <f t="shared" si="26"/>
        <v>26.991339149086439</v>
      </c>
      <c r="N145" s="96">
        <v>151</v>
      </c>
      <c r="O145" s="90">
        <v>382400</v>
      </c>
      <c r="P145" s="114">
        <v>10435333</v>
      </c>
      <c r="Q145" s="44">
        <f t="shared" si="27"/>
        <v>27.289050732217571</v>
      </c>
      <c r="R145" s="96">
        <v>157</v>
      </c>
      <c r="S145" s="92">
        <v>387711</v>
      </c>
      <c r="T145" s="17">
        <v>11017709</v>
      </c>
      <c r="U145" s="49">
        <f t="shared" si="28"/>
        <v>28.417323728240881</v>
      </c>
      <c r="V145" s="96">
        <v>159</v>
      </c>
      <c r="W145" s="70">
        <v>387970</v>
      </c>
      <c r="X145" s="21">
        <v>12912840</v>
      </c>
      <c r="Y145" s="51">
        <f t="shared" si="29"/>
        <v>33.283088898626183</v>
      </c>
      <c r="Z145" s="96">
        <v>143</v>
      </c>
      <c r="AA145" s="121">
        <f t="shared" si="23"/>
        <v>2305522</v>
      </c>
      <c r="AB145" s="121">
        <f t="shared" si="24"/>
        <v>63832899</v>
      </c>
      <c r="AC145" s="32">
        <f t="shared" si="30"/>
        <v>27.686961564452648</v>
      </c>
      <c r="AD145" s="96">
        <v>162</v>
      </c>
      <c r="AE145" s="54"/>
      <c r="AF145" s="54">
        <v>143</v>
      </c>
    </row>
    <row r="146" spans="1:32" ht="15.75" customHeight="1" x14ac:dyDescent="0.2">
      <c r="A146" s="15" t="s">
        <v>57</v>
      </c>
      <c r="B146" s="15" t="s">
        <v>708</v>
      </c>
      <c r="C146" s="72">
        <v>8012</v>
      </c>
      <c r="D146" s="18">
        <v>52425</v>
      </c>
      <c r="E146" s="32">
        <f t="shared" si="25"/>
        <v>6.543310034947579</v>
      </c>
      <c r="F146" s="85">
        <v>253</v>
      </c>
      <c r="G146" s="71">
        <v>8019</v>
      </c>
      <c r="H146" s="19">
        <v>71364</v>
      </c>
      <c r="I146" s="37">
        <f t="shared" si="22"/>
        <v>8.8993640104751215</v>
      </c>
      <c r="J146" s="85">
        <v>247</v>
      </c>
      <c r="K146" s="71">
        <v>8012</v>
      </c>
      <c r="L146" s="20">
        <v>91111</v>
      </c>
      <c r="M146" s="39">
        <f t="shared" si="26"/>
        <v>11.371817274088867</v>
      </c>
      <c r="N146" s="85">
        <v>231</v>
      </c>
      <c r="O146" s="42">
        <v>7855</v>
      </c>
      <c r="P146" s="113">
        <v>112110</v>
      </c>
      <c r="Q146" s="44">
        <f t="shared" si="27"/>
        <v>14.272437937619351</v>
      </c>
      <c r="R146" s="96">
        <v>222</v>
      </c>
      <c r="S146" s="47">
        <f>5414+2962</f>
        <v>8376</v>
      </c>
      <c r="T146" s="17">
        <v>143868</v>
      </c>
      <c r="U146" s="49">
        <f t="shared" si="28"/>
        <v>17.176217765042981</v>
      </c>
      <c r="V146" s="96">
        <v>215</v>
      </c>
      <c r="W146" s="50">
        <f>5291+3070</f>
        <v>8361</v>
      </c>
      <c r="X146" s="21">
        <v>276591</v>
      </c>
      <c r="Y146" s="51">
        <f t="shared" si="29"/>
        <v>33.081090778615</v>
      </c>
      <c r="Z146" s="96">
        <v>144</v>
      </c>
      <c r="AA146" s="120">
        <f t="shared" si="23"/>
        <v>48635</v>
      </c>
      <c r="AB146" s="121">
        <f t="shared" si="24"/>
        <v>747469</v>
      </c>
      <c r="AC146" s="32">
        <f t="shared" si="30"/>
        <v>15.368952400534594</v>
      </c>
      <c r="AD146" s="96">
        <v>220</v>
      </c>
      <c r="AE146" s="54"/>
      <c r="AF146" s="54">
        <v>144</v>
      </c>
    </row>
    <row r="147" spans="1:32" s="80" customFormat="1" ht="15.75" customHeight="1" x14ac:dyDescent="0.15">
      <c r="A147" s="15" t="s">
        <v>57</v>
      </c>
      <c r="B147" s="15" t="s">
        <v>223</v>
      </c>
      <c r="C147" s="72">
        <v>55660</v>
      </c>
      <c r="D147" s="18">
        <v>1426213</v>
      </c>
      <c r="E147" s="32">
        <f t="shared" si="25"/>
        <v>25.623661516349262</v>
      </c>
      <c r="F147" s="96">
        <v>153</v>
      </c>
      <c r="G147" s="88">
        <v>57000</v>
      </c>
      <c r="H147" s="19">
        <v>2348366</v>
      </c>
      <c r="I147" s="37">
        <f t="shared" si="22"/>
        <v>41.19940350877193</v>
      </c>
      <c r="J147" s="96">
        <v>100</v>
      </c>
      <c r="K147" s="88">
        <v>59325</v>
      </c>
      <c r="L147" s="20">
        <v>1178527</v>
      </c>
      <c r="M147" s="39">
        <f t="shared" si="26"/>
        <v>19.865604719764011</v>
      </c>
      <c r="N147" s="96">
        <v>186</v>
      </c>
      <c r="O147" s="90">
        <v>60460</v>
      </c>
      <c r="P147" s="114">
        <v>1718968</v>
      </c>
      <c r="Q147" s="44">
        <f t="shared" si="27"/>
        <v>28.431491895468078</v>
      </c>
      <c r="R147" s="96">
        <v>150</v>
      </c>
      <c r="S147" s="92">
        <v>60955</v>
      </c>
      <c r="T147" s="17">
        <v>1232875</v>
      </c>
      <c r="U147" s="49">
        <f t="shared" si="28"/>
        <v>20.22598638339759</v>
      </c>
      <c r="V147" s="96">
        <v>189</v>
      </c>
      <c r="W147" s="70">
        <v>61325</v>
      </c>
      <c r="X147" s="21">
        <v>2017227</v>
      </c>
      <c r="Y147" s="51">
        <f t="shared" si="29"/>
        <v>32.894039951080309</v>
      </c>
      <c r="Z147" s="96">
        <v>145</v>
      </c>
      <c r="AA147" s="121">
        <f t="shared" si="23"/>
        <v>354725</v>
      </c>
      <c r="AB147" s="121">
        <f t="shared" si="24"/>
        <v>9922176</v>
      </c>
      <c r="AC147" s="32">
        <f t="shared" si="30"/>
        <v>27.971459581365846</v>
      </c>
      <c r="AD147" s="96">
        <v>159</v>
      </c>
      <c r="AE147" s="54"/>
      <c r="AF147" s="54">
        <v>145</v>
      </c>
    </row>
    <row r="148" spans="1:32" s="80" customFormat="1" ht="15.75" customHeight="1" x14ac:dyDescent="0.15">
      <c r="A148" s="15" t="s">
        <v>57</v>
      </c>
      <c r="B148" s="15" t="s">
        <v>79</v>
      </c>
      <c r="C148" s="72">
        <v>68070</v>
      </c>
      <c r="D148" s="18">
        <v>2077325</v>
      </c>
      <c r="E148" s="32">
        <f t="shared" si="25"/>
        <v>30.517482003819598</v>
      </c>
      <c r="F148" s="96">
        <v>132</v>
      </c>
      <c r="G148" s="88">
        <v>68600</v>
      </c>
      <c r="H148" s="19">
        <v>1826015</v>
      </c>
      <c r="I148" s="37">
        <f t="shared" si="22"/>
        <v>26.618294460641401</v>
      </c>
      <c r="J148" s="96">
        <v>151</v>
      </c>
      <c r="K148" s="88">
        <v>68715</v>
      </c>
      <c r="L148" s="20">
        <v>2046799</v>
      </c>
      <c r="M148" s="39">
        <f t="shared" si="26"/>
        <v>29.786786000145529</v>
      </c>
      <c r="N148" s="96">
        <v>135</v>
      </c>
      <c r="O148" s="90">
        <v>68992</v>
      </c>
      <c r="P148" s="114">
        <v>2468386</v>
      </c>
      <c r="Q148" s="44">
        <f t="shared" si="27"/>
        <v>35.777858302411872</v>
      </c>
      <c r="R148" s="96">
        <v>115</v>
      </c>
      <c r="S148" s="92">
        <v>71048</v>
      </c>
      <c r="T148" s="17">
        <v>2413252</v>
      </c>
      <c r="U148" s="49">
        <f t="shared" si="28"/>
        <v>33.966501520099087</v>
      </c>
      <c r="V148" s="96">
        <v>135</v>
      </c>
      <c r="W148" s="70">
        <v>71942</v>
      </c>
      <c r="X148" s="21">
        <v>2355888</v>
      </c>
      <c r="Y148" s="51">
        <f t="shared" si="29"/>
        <v>32.747046231686639</v>
      </c>
      <c r="Z148" s="96">
        <v>146</v>
      </c>
      <c r="AA148" s="121">
        <f t="shared" si="23"/>
        <v>417367</v>
      </c>
      <c r="AB148" s="121">
        <f t="shared" si="24"/>
        <v>13187665</v>
      </c>
      <c r="AC148" s="32">
        <f t="shared" si="30"/>
        <v>31.597287279540549</v>
      </c>
      <c r="AD148" s="96">
        <v>145</v>
      </c>
      <c r="AE148" s="54"/>
      <c r="AF148" s="54">
        <v>146</v>
      </c>
    </row>
    <row r="149" spans="1:32" ht="15.75" customHeight="1" x14ac:dyDescent="0.2">
      <c r="A149" s="15" t="s">
        <v>108</v>
      </c>
      <c r="B149" s="15" t="s">
        <v>314</v>
      </c>
      <c r="C149" s="72">
        <v>3057</v>
      </c>
      <c r="D149" s="18">
        <v>70514</v>
      </c>
      <c r="E149" s="32">
        <f t="shared" si="25"/>
        <v>23.066404972194963</v>
      </c>
      <c r="F149" s="96">
        <v>161</v>
      </c>
      <c r="G149" s="71">
        <v>3053</v>
      </c>
      <c r="H149" s="19">
        <v>104748</v>
      </c>
      <c r="I149" s="37">
        <f t="shared" si="22"/>
        <v>34.309859154929576</v>
      </c>
      <c r="J149" s="96">
        <v>124</v>
      </c>
      <c r="K149" s="71">
        <v>3105</v>
      </c>
      <c r="L149" s="20">
        <v>36813</v>
      </c>
      <c r="M149" s="39">
        <f t="shared" si="26"/>
        <v>11.856038647342995</v>
      </c>
      <c r="N149" s="85">
        <v>229</v>
      </c>
      <c r="O149" s="42">
        <v>3104</v>
      </c>
      <c r="P149" s="113">
        <v>31611</v>
      </c>
      <c r="Q149" s="44">
        <f t="shared" si="27"/>
        <v>10.183956185567011</v>
      </c>
      <c r="R149" s="85">
        <v>243</v>
      </c>
      <c r="S149" s="48">
        <f>1027+2061</f>
        <v>3088</v>
      </c>
      <c r="T149" s="17">
        <v>94564</v>
      </c>
      <c r="U149" s="49">
        <f t="shared" si="28"/>
        <v>30.623056994818654</v>
      </c>
      <c r="V149" s="96">
        <v>148</v>
      </c>
      <c r="W149" s="50">
        <f>2035+1022</f>
        <v>3057</v>
      </c>
      <c r="X149" s="21">
        <v>97217</v>
      </c>
      <c r="Y149" s="51">
        <f t="shared" si="29"/>
        <v>31.801439319594373</v>
      </c>
      <c r="Z149" s="96">
        <v>147</v>
      </c>
      <c r="AA149" s="120">
        <f t="shared" si="23"/>
        <v>18464</v>
      </c>
      <c r="AB149" s="121">
        <f t="shared" si="24"/>
        <v>435467</v>
      </c>
      <c r="AC149" s="32">
        <f t="shared" si="30"/>
        <v>23.584651213171576</v>
      </c>
      <c r="AD149" s="96">
        <v>177</v>
      </c>
      <c r="AE149" s="54"/>
      <c r="AF149" s="54">
        <v>147</v>
      </c>
    </row>
    <row r="150" spans="1:32" ht="15.75" customHeight="1" x14ac:dyDescent="0.2">
      <c r="A150" s="15" t="s">
        <v>57</v>
      </c>
      <c r="B150" s="15" t="s">
        <v>710</v>
      </c>
      <c r="C150" s="72">
        <v>1998</v>
      </c>
      <c r="D150" s="18">
        <v>36088</v>
      </c>
      <c r="E150" s="32">
        <f t="shared" si="25"/>
        <v>18.062062062062061</v>
      </c>
      <c r="F150" s="96">
        <v>191</v>
      </c>
      <c r="G150" s="71">
        <v>2163</v>
      </c>
      <c r="H150" s="19">
        <v>36878</v>
      </c>
      <c r="I150" s="37">
        <f t="shared" si="22"/>
        <v>17.049468331021728</v>
      </c>
      <c r="J150" s="96">
        <v>198</v>
      </c>
      <c r="K150" s="71">
        <v>2300</v>
      </c>
      <c r="L150" s="20">
        <v>52396</v>
      </c>
      <c r="M150" s="39">
        <f t="shared" si="26"/>
        <v>22.78086956521739</v>
      </c>
      <c r="N150" s="96">
        <v>169</v>
      </c>
      <c r="O150" s="42">
        <v>2290</v>
      </c>
      <c r="P150" s="113">
        <v>89491</v>
      </c>
      <c r="Q150" s="44">
        <f t="shared" si="27"/>
        <v>39.079039301310047</v>
      </c>
      <c r="R150" s="96">
        <v>104</v>
      </c>
      <c r="S150" s="47">
        <v>2377</v>
      </c>
      <c r="T150" s="17">
        <v>84496</v>
      </c>
      <c r="U150" s="49">
        <f t="shared" si="28"/>
        <v>35.547328565418596</v>
      </c>
      <c r="V150" s="96">
        <v>128</v>
      </c>
      <c r="W150" s="50">
        <v>2305</v>
      </c>
      <c r="X150" s="21">
        <v>72797</v>
      </c>
      <c r="Y150" s="51">
        <f t="shared" si="29"/>
        <v>31.582212581344901</v>
      </c>
      <c r="Z150" s="96">
        <v>148</v>
      </c>
      <c r="AA150" s="120">
        <f t="shared" si="23"/>
        <v>13433</v>
      </c>
      <c r="AB150" s="121">
        <f t="shared" si="24"/>
        <v>372146</v>
      </c>
      <c r="AC150" s="32">
        <f t="shared" si="30"/>
        <v>27.70386361944465</v>
      </c>
      <c r="AD150" s="96">
        <v>160</v>
      </c>
      <c r="AE150" s="54"/>
      <c r="AF150" s="54">
        <v>148</v>
      </c>
    </row>
    <row r="151" spans="1:32" s="80" customFormat="1" ht="15.75" customHeight="1" x14ac:dyDescent="0.15">
      <c r="A151" s="15" t="s">
        <v>394</v>
      </c>
      <c r="B151" s="15" t="s">
        <v>394</v>
      </c>
      <c r="C151" s="72">
        <v>9711</v>
      </c>
      <c r="D151" s="18">
        <v>127443</v>
      </c>
      <c r="E151" s="32">
        <f t="shared" si="25"/>
        <v>13.123571207908558</v>
      </c>
      <c r="F151" s="96">
        <v>214</v>
      </c>
      <c r="G151" s="88">
        <v>9717</v>
      </c>
      <c r="H151" s="19">
        <v>134792</v>
      </c>
      <c r="I151" s="37">
        <f t="shared" si="22"/>
        <v>13.871771122774518</v>
      </c>
      <c r="J151" s="96">
        <v>216</v>
      </c>
      <c r="K151" s="88">
        <v>9684</v>
      </c>
      <c r="L151" s="20">
        <v>108933</v>
      </c>
      <c r="M151" s="39">
        <f t="shared" si="26"/>
        <v>11.248760842627014</v>
      </c>
      <c r="N151" s="85">
        <v>233</v>
      </c>
      <c r="O151" s="90">
        <v>9691</v>
      </c>
      <c r="P151" s="114">
        <v>193988</v>
      </c>
      <c r="Q151" s="44">
        <f t="shared" si="27"/>
        <v>20.017335672273244</v>
      </c>
      <c r="R151" s="96">
        <v>188</v>
      </c>
      <c r="S151" s="94">
        <v>9737</v>
      </c>
      <c r="T151" s="17">
        <v>183033</v>
      </c>
      <c r="U151" s="49">
        <f t="shared" si="28"/>
        <v>18.797678956557462</v>
      </c>
      <c r="V151" s="96">
        <v>201</v>
      </c>
      <c r="W151" s="70">
        <v>9828</v>
      </c>
      <c r="X151" s="21">
        <v>309191</v>
      </c>
      <c r="Y151" s="51">
        <f t="shared" si="29"/>
        <v>31.46021571021571</v>
      </c>
      <c r="Z151" s="96">
        <v>149</v>
      </c>
      <c r="AA151" s="121">
        <f t="shared" si="23"/>
        <v>58368</v>
      </c>
      <c r="AB151" s="121">
        <f t="shared" si="24"/>
        <v>1057380</v>
      </c>
      <c r="AC151" s="32">
        <f t="shared" si="30"/>
        <v>18.115748355263158</v>
      </c>
      <c r="AD151" s="96">
        <v>208</v>
      </c>
      <c r="AE151" s="54"/>
      <c r="AF151" s="54">
        <v>149</v>
      </c>
    </row>
    <row r="152" spans="1:32" s="80" customFormat="1" ht="15.75" customHeight="1" x14ac:dyDescent="0.15">
      <c r="A152" s="15" t="s">
        <v>2721</v>
      </c>
      <c r="B152" s="15" t="s">
        <v>512</v>
      </c>
      <c r="C152" s="72">
        <v>11470</v>
      </c>
      <c r="D152" s="18">
        <v>597421</v>
      </c>
      <c r="E152" s="32">
        <f t="shared" si="25"/>
        <v>52.085527462946821</v>
      </c>
      <c r="F152" s="96">
        <v>66</v>
      </c>
      <c r="G152" s="88">
        <v>11600</v>
      </c>
      <c r="H152" s="19">
        <v>485020</v>
      </c>
      <c r="I152" s="37">
        <f t="shared" si="22"/>
        <v>41.812068965517241</v>
      </c>
      <c r="J152" s="96">
        <v>97</v>
      </c>
      <c r="K152" s="88">
        <v>11635</v>
      </c>
      <c r="L152" s="20">
        <v>425370</v>
      </c>
      <c r="M152" s="39">
        <f t="shared" si="26"/>
        <v>36.559518693596907</v>
      </c>
      <c r="N152" s="96">
        <v>110</v>
      </c>
      <c r="O152" s="90">
        <v>11720</v>
      </c>
      <c r="P152" s="114">
        <v>393889</v>
      </c>
      <c r="Q152" s="44">
        <f t="shared" si="27"/>
        <v>33.608276450511944</v>
      </c>
      <c r="R152" s="96">
        <v>122</v>
      </c>
      <c r="S152" s="92">
        <v>11582</v>
      </c>
      <c r="T152" s="17">
        <v>326504</v>
      </c>
      <c r="U152" s="49">
        <f t="shared" si="28"/>
        <v>28.19064064928337</v>
      </c>
      <c r="V152" s="96">
        <v>161</v>
      </c>
      <c r="W152" s="70">
        <v>11566</v>
      </c>
      <c r="X152" s="21">
        <v>356181</v>
      </c>
      <c r="Y152" s="51">
        <f t="shared" si="29"/>
        <v>30.795521355697733</v>
      </c>
      <c r="Z152" s="96">
        <v>150</v>
      </c>
      <c r="AA152" s="121">
        <f t="shared" si="23"/>
        <v>69573</v>
      </c>
      <c r="AB152" s="121">
        <f t="shared" si="24"/>
        <v>2584385</v>
      </c>
      <c r="AC152" s="32">
        <f t="shared" si="30"/>
        <v>37.146378623891451</v>
      </c>
      <c r="AD152" s="96">
        <v>118</v>
      </c>
      <c r="AE152" s="54"/>
      <c r="AF152" s="54">
        <v>150</v>
      </c>
    </row>
    <row r="153" spans="1:32" ht="15.75" customHeight="1" x14ac:dyDescent="0.2">
      <c r="A153" s="15" t="s">
        <v>113</v>
      </c>
      <c r="B153" s="15" t="s">
        <v>786</v>
      </c>
      <c r="C153" s="72">
        <v>4365</v>
      </c>
      <c r="D153" s="18">
        <v>142470</v>
      </c>
      <c r="E153" s="32">
        <f t="shared" si="25"/>
        <v>32.639175257731956</v>
      </c>
      <c r="F153" s="96">
        <v>121</v>
      </c>
      <c r="G153" s="71">
        <v>4790</v>
      </c>
      <c r="H153" s="19">
        <v>145672</v>
      </c>
      <c r="I153" s="37">
        <f t="shared" si="22"/>
        <v>30.411691022964508</v>
      </c>
      <c r="J153" s="96">
        <v>134</v>
      </c>
      <c r="K153" s="71">
        <v>5198</v>
      </c>
      <c r="L153" s="20">
        <v>115861</v>
      </c>
      <c r="M153" s="39">
        <f t="shared" si="26"/>
        <v>22.289534436321663</v>
      </c>
      <c r="N153" s="96">
        <v>173</v>
      </c>
      <c r="O153" s="42">
        <v>5480</v>
      </c>
      <c r="P153" s="113">
        <v>163232</v>
      </c>
      <c r="Q153" s="44">
        <f t="shared" si="27"/>
        <v>29.786861313868613</v>
      </c>
      <c r="R153" s="96">
        <v>145</v>
      </c>
      <c r="S153" s="47">
        <v>5837</v>
      </c>
      <c r="T153" s="17">
        <v>189302</v>
      </c>
      <c r="U153" s="49">
        <f t="shared" si="28"/>
        <v>32.431385985951685</v>
      </c>
      <c r="V153" s="96">
        <v>139</v>
      </c>
      <c r="W153" s="50">
        <v>6039</v>
      </c>
      <c r="X153" s="21">
        <v>185352</v>
      </c>
      <c r="Y153" s="51">
        <f t="shared" si="29"/>
        <v>30.692498758072528</v>
      </c>
      <c r="Z153" s="96">
        <v>151</v>
      </c>
      <c r="AA153" s="120">
        <f t="shared" si="23"/>
        <v>31709</v>
      </c>
      <c r="AB153" s="121">
        <f t="shared" si="24"/>
        <v>941889</v>
      </c>
      <c r="AC153" s="32">
        <f t="shared" si="30"/>
        <v>29.70415339493519</v>
      </c>
      <c r="AD153" s="96">
        <v>155</v>
      </c>
      <c r="AE153" s="54"/>
      <c r="AF153" s="54">
        <v>151</v>
      </c>
    </row>
    <row r="154" spans="1:32" s="80" customFormat="1" ht="15.75" customHeight="1" x14ac:dyDescent="0.15">
      <c r="A154" s="15" t="s">
        <v>24</v>
      </c>
      <c r="B154" s="15" t="s">
        <v>639</v>
      </c>
      <c r="C154" s="72">
        <v>16211</v>
      </c>
      <c r="D154" s="18">
        <v>1013747</v>
      </c>
      <c r="E154" s="32">
        <f t="shared" si="25"/>
        <v>62.534513601875268</v>
      </c>
      <c r="F154" s="96">
        <v>50</v>
      </c>
      <c r="G154" s="88">
        <v>16269</v>
      </c>
      <c r="H154" s="19">
        <v>939368</v>
      </c>
      <c r="I154" s="37">
        <f t="shared" si="22"/>
        <v>57.739750445632801</v>
      </c>
      <c r="J154" s="96">
        <v>65</v>
      </c>
      <c r="K154" s="88">
        <v>16191</v>
      </c>
      <c r="L154" s="20">
        <v>1236666</v>
      </c>
      <c r="M154" s="39">
        <f t="shared" si="26"/>
        <v>76.379840652214199</v>
      </c>
      <c r="N154" s="96">
        <v>31</v>
      </c>
      <c r="O154" s="90">
        <v>16274</v>
      </c>
      <c r="P154" s="114">
        <v>817741</v>
      </c>
      <c r="Q154" s="44">
        <f t="shared" si="27"/>
        <v>50.24831018802999</v>
      </c>
      <c r="R154" s="96">
        <v>76</v>
      </c>
      <c r="S154" s="94">
        <v>16358</v>
      </c>
      <c r="T154" s="17">
        <v>657631</v>
      </c>
      <c r="U154" s="49">
        <f t="shared" si="28"/>
        <v>40.202408607409218</v>
      </c>
      <c r="V154" s="96">
        <v>117</v>
      </c>
      <c r="W154" s="70">
        <v>16329</v>
      </c>
      <c r="X154" s="21">
        <v>495078</v>
      </c>
      <c r="Y154" s="51">
        <f t="shared" si="29"/>
        <v>30.318941760058792</v>
      </c>
      <c r="Z154" s="96">
        <v>152</v>
      </c>
      <c r="AA154" s="121">
        <f t="shared" si="23"/>
        <v>97632</v>
      </c>
      <c r="AB154" s="121">
        <f t="shared" si="24"/>
        <v>5160231</v>
      </c>
      <c r="AC154" s="32">
        <f t="shared" si="30"/>
        <v>52.853890117994098</v>
      </c>
      <c r="AD154" s="96">
        <v>81</v>
      </c>
      <c r="AE154" s="54"/>
      <c r="AF154" s="54">
        <v>152</v>
      </c>
    </row>
    <row r="155" spans="1:32" ht="15.75" customHeight="1" x14ac:dyDescent="0.2">
      <c r="A155" s="15" t="s">
        <v>61</v>
      </c>
      <c r="B155" s="15" t="s">
        <v>516</v>
      </c>
      <c r="C155" s="72">
        <v>2596</v>
      </c>
      <c r="D155" s="18">
        <v>83896</v>
      </c>
      <c r="E155" s="32">
        <f t="shared" si="25"/>
        <v>32.317411402157163</v>
      </c>
      <c r="F155" s="96">
        <v>124</v>
      </c>
      <c r="G155" s="71">
        <v>2606</v>
      </c>
      <c r="H155" s="19">
        <v>89008</v>
      </c>
      <c r="I155" s="37">
        <f t="shared" si="22"/>
        <v>34.155026861089794</v>
      </c>
      <c r="J155" s="96">
        <v>125</v>
      </c>
      <c r="K155" s="71">
        <v>2652</v>
      </c>
      <c r="L155" s="20">
        <v>74741</v>
      </c>
      <c r="M155" s="39">
        <f t="shared" si="26"/>
        <v>28.182880844645549</v>
      </c>
      <c r="N155" s="96">
        <v>146</v>
      </c>
      <c r="O155" s="42">
        <v>2690</v>
      </c>
      <c r="P155" s="113">
        <v>74602</v>
      </c>
      <c r="Q155" s="44">
        <f t="shared" si="27"/>
        <v>27.733085501858735</v>
      </c>
      <c r="R155" s="96">
        <v>155</v>
      </c>
      <c r="S155" s="46">
        <v>2729</v>
      </c>
      <c r="T155" s="17">
        <v>38145</v>
      </c>
      <c r="U155" s="49">
        <f t="shared" si="28"/>
        <v>13.977647489923049</v>
      </c>
      <c r="V155" s="85">
        <v>228</v>
      </c>
      <c r="W155" s="50">
        <v>2776</v>
      </c>
      <c r="X155" s="21">
        <v>84012</v>
      </c>
      <c r="Y155" s="51">
        <f t="shared" si="29"/>
        <v>30.263688760806918</v>
      </c>
      <c r="Z155" s="96">
        <v>153</v>
      </c>
      <c r="AA155" s="120">
        <f t="shared" si="23"/>
        <v>16049</v>
      </c>
      <c r="AB155" s="121">
        <f t="shared" si="24"/>
        <v>444404</v>
      </c>
      <c r="AC155" s="32">
        <f t="shared" si="30"/>
        <v>27.690448002990841</v>
      </c>
      <c r="AD155" s="96">
        <v>161</v>
      </c>
      <c r="AE155" s="54"/>
      <c r="AF155" s="54">
        <v>153</v>
      </c>
    </row>
    <row r="156" spans="1:32" s="80" customFormat="1" ht="15.75" customHeight="1" x14ac:dyDescent="0.15">
      <c r="A156" s="15" t="s">
        <v>178</v>
      </c>
      <c r="B156" s="15" t="s">
        <v>301</v>
      </c>
      <c r="C156" s="72">
        <v>2601</v>
      </c>
      <c r="D156" s="18">
        <v>127913</v>
      </c>
      <c r="E156" s="32">
        <f t="shared" si="25"/>
        <v>49.178392925797773</v>
      </c>
      <c r="F156" s="96">
        <v>78</v>
      </c>
      <c r="G156" s="88">
        <v>2591</v>
      </c>
      <c r="H156" s="19">
        <v>112498</v>
      </c>
      <c r="I156" s="37">
        <f t="shared" si="22"/>
        <v>43.418757236588192</v>
      </c>
      <c r="J156" s="96">
        <v>93</v>
      </c>
      <c r="K156" s="88">
        <v>2654</v>
      </c>
      <c r="L156" s="20">
        <v>110627</v>
      </c>
      <c r="M156" s="39">
        <f t="shared" si="26"/>
        <v>41.68311981914092</v>
      </c>
      <c r="N156" s="96">
        <v>92</v>
      </c>
      <c r="O156" s="90">
        <v>2656</v>
      </c>
      <c r="P156" s="114">
        <v>100310</v>
      </c>
      <c r="Q156" s="44">
        <f t="shared" si="27"/>
        <v>37.767319277108435</v>
      </c>
      <c r="R156" s="96">
        <v>109</v>
      </c>
      <c r="S156" s="94">
        <v>2663</v>
      </c>
      <c r="T156" s="17">
        <v>95592</v>
      </c>
      <c r="U156" s="49">
        <f t="shared" si="28"/>
        <v>35.89635749155088</v>
      </c>
      <c r="V156" s="96">
        <v>127</v>
      </c>
      <c r="W156" s="70">
        <v>2660</v>
      </c>
      <c r="X156" s="21">
        <v>80486</v>
      </c>
      <c r="Y156" s="51">
        <f t="shared" si="29"/>
        <v>30.257894736842104</v>
      </c>
      <c r="Z156" s="96">
        <v>154</v>
      </c>
      <c r="AA156" s="121">
        <f t="shared" si="23"/>
        <v>15825</v>
      </c>
      <c r="AB156" s="121">
        <f t="shared" si="24"/>
        <v>627426</v>
      </c>
      <c r="AC156" s="32">
        <f t="shared" si="30"/>
        <v>39.647772511848338</v>
      </c>
      <c r="AD156" s="96">
        <v>112</v>
      </c>
      <c r="AE156" s="54"/>
      <c r="AF156" s="54">
        <v>154</v>
      </c>
    </row>
    <row r="157" spans="1:32" ht="15.75" customHeight="1" x14ac:dyDescent="0.2">
      <c r="A157" s="15" t="s">
        <v>2727</v>
      </c>
      <c r="B157" s="15" t="s">
        <v>2726</v>
      </c>
      <c r="C157" s="72">
        <v>9660</v>
      </c>
      <c r="D157" s="18">
        <v>175609</v>
      </c>
      <c r="E157" s="32">
        <f t="shared" si="25"/>
        <v>18.178985507246377</v>
      </c>
      <c r="F157" s="96">
        <v>188</v>
      </c>
      <c r="G157" s="71">
        <v>9660</v>
      </c>
      <c r="H157" s="19">
        <v>113783</v>
      </c>
      <c r="I157" s="37">
        <f t="shared" si="22"/>
        <v>11.778778467908902</v>
      </c>
      <c r="J157" s="96">
        <v>225</v>
      </c>
      <c r="K157" s="71">
        <v>9457</v>
      </c>
      <c r="L157" s="20">
        <v>119392</v>
      </c>
      <c r="M157" s="39">
        <f t="shared" si="26"/>
        <v>12.624722427831236</v>
      </c>
      <c r="N157" s="96">
        <v>226</v>
      </c>
      <c r="O157" s="42">
        <v>9620</v>
      </c>
      <c r="P157" s="113">
        <v>186175</v>
      </c>
      <c r="Q157" s="44">
        <f t="shared" si="27"/>
        <v>19.352910602910605</v>
      </c>
      <c r="R157" s="96">
        <v>196</v>
      </c>
      <c r="S157" s="47">
        <v>9787</v>
      </c>
      <c r="T157" s="17">
        <v>189735</v>
      </c>
      <c r="U157" s="49">
        <f t="shared" si="28"/>
        <v>19.386430979871257</v>
      </c>
      <c r="V157" s="96">
        <v>197</v>
      </c>
      <c r="W157" s="50">
        <v>9903</v>
      </c>
      <c r="X157" s="21">
        <v>299605</v>
      </c>
      <c r="Y157" s="51">
        <f t="shared" si="29"/>
        <v>30.253963445420581</v>
      </c>
      <c r="Z157" s="96">
        <v>155</v>
      </c>
      <c r="AA157" s="120">
        <f t="shared" si="23"/>
        <v>58087</v>
      </c>
      <c r="AB157" s="121">
        <f t="shared" si="24"/>
        <v>1084299</v>
      </c>
      <c r="AC157" s="32">
        <f t="shared" si="30"/>
        <v>18.666810129633138</v>
      </c>
      <c r="AD157" s="96">
        <v>204</v>
      </c>
      <c r="AE157" s="54"/>
      <c r="AF157" s="54">
        <v>155</v>
      </c>
    </row>
    <row r="158" spans="1:32" ht="15.75" customHeight="1" x14ac:dyDescent="0.2">
      <c r="A158" s="80" t="s">
        <v>101</v>
      </c>
      <c r="B158" s="79" t="s">
        <v>2491</v>
      </c>
      <c r="C158" s="77">
        <v>6160</v>
      </c>
      <c r="D158" s="76">
        <v>12354</v>
      </c>
      <c r="E158" s="97">
        <f t="shared" si="25"/>
        <v>2.0055194805194807</v>
      </c>
      <c r="F158" s="85">
        <v>286</v>
      </c>
      <c r="G158" s="89">
        <v>6187</v>
      </c>
      <c r="H158" s="101">
        <v>12354</v>
      </c>
      <c r="I158" s="97">
        <f t="shared" si="22"/>
        <v>1.9967674155487312</v>
      </c>
      <c r="J158" s="85">
        <v>287</v>
      </c>
      <c r="K158" s="89">
        <v>6176</v>
      </c>
      <c r="L158" s="82">
        <v>12413</v>
      </c>
      <c r="M158" s="111">
        <f t="shared" si="26"/>
        <v>2.0098769430051813</v>
      </c>
      <c r="N158" s="85">
        <v>286</v>
      </c>
      <c r="O158" s="91">
        <v>6175</v>
      </c>
      <c r="P158" s="115">
        <v>122519</v>
      </c>
      <c r="Q158" s="78">
        <f t="shared" si="27"/>
        <v>19.841133603238866</v>
      </c>
      <c r="R158" s="96">
        <v>190</v>
      </c>
      <c r="S158" s="93">
        <v>5818</v>
      </c>
      <c r="T158" s="83">
        <v>104043</v>
      </c>
      <c r="U158" s="78">
        <f t="shared" si="28"/>
        <v>17.88294946717085</v>
      </c>
      <c r="V158" s="96">
        <v>210</v>
      </c>
      <c r="W158" s="89">
        <v>5782</v>
      </c>
      <c r="X158" s="83">
        <v>174389</v>
      </c>
      <c r="Y158" s="75">
        <f t="shared" si="29"/>
        <v>30.16067104808025</v>
      </c>
      <c r="Z158" s="96">
        <v>156</v>
      </c>
      <c r="AA158" s="122">
        <f t="shared" si="23"/>
        <v>36298</v>
      </c>
      <c r="AB158" s="101">
        <f t="shared" si="24"/>
        <v>438072</v>
      </c>
      <c r="AC158" s="97">
        <f t="shared" si="30"/>
        <v>12.068764119235219</v>
      </c>
      <c r="AD158" s="85">
        <v>238</v>
      </c>
      <c r="AE158" s="54"/>
      <c r="AF158" s="54">
        <v>156</v>
      </c>
    </row>
    <row r="159" spans="1:32" ht="15.75" customHeight="1" x14ac:dyDescent="0.2">
      <c r="A159" s="15" t="s">
        <v>2701</v>
      </c>
      <c r="B159" s="15" t="s">
        <v>539</v>
      </c>
      <c r="C159" s="72">
        <v>5081</v>
      </c>
      <c r="D159" s="18">
        <v>176062</v>
      </c>
      <c r="E159" s="32">
        <f t="shared" si="25"/>
        <v>34.651052942334189</v>
      </c>
      <c r="F159" s="96">
        <v>113</v>
      </c>
      <c r="G159" s="71">
        <v>5207</v>
      </c>
      <c r="H159" s="19">
        <v>160244</v>
      </c>
      <c r="I159" s="37">
        <f t="shared" si="22"/>
        <v>30.774726329940464</v>
      </c>
      <c r="J159" s="96">
        <v>132</v>
      </c>
      <c r="K159" s="71">
        <v>5212</v>
      </c>
      <c r="L159" s="20">
        <v>149453</v>
      </c>
      <c r="M159" s="39">
        <f t="shared" si="26"/>
        <v>28.674788948580201</v>
      </c>
      <c r="N159" s="96">
        <v>142</v>
      </c>
      <c r="O159" s="42">
        <v>5128</v>
      </c>
      <c r="P159" s="113">
        <v>124036</v>
      </c>
      <c r="Q159" s="44">
        <f t="shared" si="27"/>
        <v>24.18798751950078</v>
      </c>
      <c r="R159" s="96">
        <v>167</v>
      </c>
      <c r="S159" s="46">
        <v>5085</v>
      </c>
      <c r="T159" s="17">
        <v>145343</v>
      </c>
      <c r="U159" s="49">
        <f t="shared" si="28"/>
        <v>28.5826941986234</v>
      </c>
      <c r="V159" s="96">
        <v>156</v>
      </c>
      <c r="W159" s="50">
        <v>5184</v>
      </c>
      <c r="X159" s="21">
        <v>154920</v>
      </c>
      <c r="Y159" s="51">
        <f t="shared" si="29"/>
        <v>29.88425925925926</v>
      </c>
      <c r="Z159" s="96">
        <v>157</v>
      </c>
      <c r="AA159" s="120">
        <f t="shared" si="23"/>
        <v>30897</v>
      </c>
      <c r="AB159" s="121">
        <f t="shared" si="24"/>
        <v>910058</v>
      </c>
      <c r="AC159" s="32">
        <f t="shared" si="30"/>
        <v>29.454574877819852</v>
      </c>
      <c r="AD159" s="96">
        <v>156</v>
      </c>
      <c r="AE159" s="54"/>
      <c r="AF159" s="54">
        <v>157</v>
      </c>
    </row>
    <row r="160" spans="1:32" ht="15.75" customHeight="1" x14ac:dyDescent="0.2">
      <c r="A160" s="15" t="s">
        <v>57</v>
      </c>
      <c r="B160" s="15" t="s">
        <v>648</v>
      </c>
      <c r="C160" s="72">
        <v>14070</v>
      </c>
      <c r="D160" s="18">
        <v>213155</v>
      </c>
      <c r="E160" s="32">
        <f t="shared" si="25"/>
        <v>15.149609097370291</v>
      </c>
      <c r="F160" s="96">
        <v>206</v>
      </c>
      <c r="G160" s="71">
        <v>14077</v>
      </c>
      <c r="H160" s="19">
        <v>214351</v>
      </c>
      <c r="I160" s="37">
        <f t="shared" si="22"/>
        <v>15.227037010726717</v>
      </c>
      <c r="J160" s="96">
        <v>210</v>
      </c>
      <c r="K160" s="71">
        <v>14068</v>
      </c>
      <c r="L160" s="20">
        <v>230057</v>
      </c>
      <c r="M160" s="39">
        <f t="shared" si="26"/>
        <v>16.353212965595677</v>
      </c>
      <c r="N160" s="96">
        <v>202</v>
      </c>
      <c r="O160" s="42">
        <v>13950</v>
      </c>
      <c r="P160" s="113">
        <v>276329</v>
      </c>
      <c r="Q160" s="44">
        <f t="shared" si="27"/>
        <v>19.808530465949822</v>
      </c>
      <c r="R160" s="96">
        <v>191</v>
      </c>
      <c r="S160" s="47">
        <v>13873</v>
      </c>
      <c r="T160" s="17">
        <v>305414</v>
      </c>
      <c r="U160" s="49">
        <f t="shared" si="28"/>
        <v>22.014993152166078</v>
      </c>
      <c r="V160" s="96">
        <v>185</v>
      </c>
      <c r="W160" s="50">
        <v>13698</v>
      </c>
      <c r="X160" s="21">
        <v>405998</v>
      </c>
      <c r="Y160" s="51">
        <f t="shared" si="29"/>
        <v>29.639217404000583</v>
      </c>
      <c r="Z160" s="96">
        <v>158</v>
      </c>
      <c r="AA160" s="120">
        <f t="shared" si="23"/>
        <v>83736</v>
      </c>
      <c r="AB160" s="121">
        <f t="shared" si="24"/>
        <v>1645304</v>
      </c>
      <c r="AC160" s="32">
        <f t="shared" si="30"/>
        <v>19.648705455240279</v>
      </c>
      <c r="AD160" s="96">
        <v>196</v>
      </c>
      <c r="AE160" s="54"/>
      <c r="AF160" s="54">
        <v>158</v>
      </c>
    </row>
    <row r="161" spans="1:32" ht="15.75" customHeight="1" x14ac:dyDescent="0.2">
      <c r="A161" s="15" t="s">
        <v>2692</v>
      </c>
      <c r="B161" s="15" t="s">
        <v>481</v>
      </c>
      <c r="C161" s="72">
        <v>7977</v>
      </c>
      <c r="D161" s="18">
        <v>349191</v>
      </c>
      <c r="E161" s="32">
        <f t="shared" si="25"/>
        <v>43.774727341105681</v>
      </c>
      <c r="F161" s="96">
        <v>91</v>
      </c>
      <c r="G161" s="71">
        <v>8030</v>
      </c>
      <c r="H161" s="19">
        <v>316674</v>
      </c>
      <c r="I161" s="37">
        <f t="shared" ref="I161:I224" si="31">H161/G161</f>
        <v>39.436363636363637</v>
      </c>
      <c r="J161" s="96">
        <v>105</v>
      </c>
      <c r="K161" s="71">
        <v>8050</v>
      </c>
      <c r="L161" s="20">
        <v>282072</v>
      </c>
      <c r="M161" s="39">
        <f t="shared" si="26"/>
        <v>35.04</v>
      </c>
      <c r="N161" s="96">
        <v>115</v>
      </c>
      <c r="O161" s="42">
        <v>8105</v>
      </c>
      <c r="P161" s="113">
        <v>245193</v>
      </c>
      <c r="Q161" s="44">
        <f t="shared" si="27"/>
        <v>30.25206662553979</v>
      </c>
      <c r="R161" s="96">
        <v>141</v>
      </c>
      <c r="S161" s="47">
        <v>7941</v>
      </c>
      <c r="T161" s="17">
        <v>220614</v>
      </c>
      <c r="U161" s="49">
        <f t="shared" si="28"/>
        <v>27.781639591990935</v>
      </c>
      <c r="V161" s="96">
        <v>163</v>
      </c>
      <c r="W161" s="50">
        <v>8039</v>
      </c>
      <c r="X161" s="21">
        <v>238262</v>
      </c>
      <c r="Y161" s="51">
        <f t="shared" si="29"/>
        <v>29.638263465605174</v>
      </c>
      <c r="Z161" s="96">
        <v>159</v>
      </c>
      <c r="AA161" s="120">
        <f t="shared" ref="AA161:AA224" si="32">C161+G161+K161+O161+S161+W161</f>
        <v>48142</v>
      </c>
      <c r="AB161" s="121">
        <f t="shared" ref="AB161:AB224" si="33">D161+H161+L161+P161+T161+X161</f>
        <v>1652006</v>
      </c>
      <c r="AC161" s="32">
        <f t="shared" si="30"/>
        <v>34.315275642889787</v>
      </c>
      <c r="AD161" s="96">
        <v>129</v>
      </c>
      <c r="AE161" s="54"/>
      <c r="AF161" s="54">
        <v>159</v>
      </c>
    </row>
    <row r="162" spans="1:32" ht="15.75" customHeight="1" x14ac:dyDescent="0.2">
      <c r="A162" s="15" t="s">
        <v>47</v>
      </c>
      <c r="B162" s="15" t="s">
        <v>590</v>
      </c>
      <c r="C162" s="72">
        <v>2560</v>
      </c>
      <c r="D162" s="18">
        <v>86506</v>
      </c>
      <c r="E162" s="32">
        <f t="shared" si="25"/>
        <v>33.791406250000001</v>
      </c>
      <c r="F162" s="96">
        <v>118</v>
      </c>
      <c r="G162" s="71">
        <v>2551</v>
      </c>
      <c r="H162" s="19">
        <v>95296</v>
      </c>
      <c r="I162" s="37">
        <f t="shared" si="31"/>
        <v>37.356330850646806</v>
      </c>
      <c r="J162" s="96">
        <v>113</v>
      </c>
      <c r="K162" s="71">
        <v>2518</v>
      </c>
      <c r="L162" s="20">
        <v>66796</v>
      </c>
      <c r="M162" s="39">
        <f t="shared" si="26"/>
        <v>26.527402700555996</v>
      </c>
      <c r="N162" s="96">
        <v>153</v>
      </c>
      <c r="O162" s="42">
        <v>2584</v>
      </c>
      <c r="P162" s="113">
        <v>86800</v>
      </c>
      <c r="Q162" s="44">
        <f t="shared" si="27"/>
        <v>33.591331269349844</v>
      </c>
      <c r="R162" s="96">
        <v>123</v>
      </c>
      <c r="S162" s="46">
        <v>2579</v>
      </c>
      <c r="T162" s="17">
        <v>83607</v>
      </c>
      <c r="U162" s="49">
        <f t="shared" si="28"/>
        <v>32.418379216750679</v>
      </c>
      <c r="V162" s="96">
        <v>140</v>
      </c>
      <c r="W162" s="50">
        <v>2565</v>
      </c>
      <c r="X162" s="21">
        <v>74810</v>
      </c>
      <c r="Y162" s="51">
        <f t="shared" si="29"/>
        <v>29.165692007797272</v>
      </c>
      <c r="Z162" s="96">
        <v>160</v>
      </c>
      <c r="AA162" s="120">
        <f t="shared" si="32"/>
        <v>15357</v>
      </c>
      <c r="AB162" s="121">
        <f t="shared" si="33"/>
        <v>493815</v>
      </c>
      <c r="AC162" s="32">
        <f t="shared" si="30"/>
        <v>32.155694471576481</v>
      </c>
      <c r="AD162" s="96">
        <v>140</v>
      </c>
      <c r="AE162" s="54"/>
      <c r="AF162" s="54">
        <v>160</v>
      </c>
    </row>
    <row r="163" spans="1:32" ht="15.75" customHeight="1" x14ac:dyDescent="0.2">
      <c r="A163" s="15" t="s">
        <v>2740</v>
      </c>
      <c r="B163" s="15" t="s">
        <v>790</v>
      </c>
      <c r="C163" s="72">
        <v>9131</v>
      </c>
      <c r="D163" s="18">
        <v>29098</v>
      </c>
      <c r="E163" s="32">
        <f t="shared" si="25"/>
        <v>3.1867265359763444</v>
      </c>
      <c r="F163" s="85">
        <v>273</v>
      </c>
      <c r="G163" s="71">
        <v>9108</v>
      </c>
      <c r="H163" s="19">
        <v>48147</v>
      </c>
      <c r="I163" s="37">
        <f t="shared" si="31"/>
        <v>5.2862318840579707</v>
      </c>
      <c r="J163" s="85">
        <v>260</v>
      </c>
      <c r="K163" s="71">
        <v>8981</v>
      </c>
      <c r="L163" s="20">
        <v>92670</v>
      </c>
      <c r="M163" s="39">
        <f t="shared" si="26"/>
        <v>10.318450061240396</v>
      </c>
      <c r="N163" s="85">
        <v>239</v>
      </c>
      <c r="O163" s="42">
        <v>8953</v>
      </c>
      <c r="P163" s="113">
        <v>182214</v>
      </c>
      <c r="Q163" s="44">
        <f t="shared" si="27"/>
        <v>20.352284150564056</v>
      </c>
      <c r="R163" s="96">
        <v>187</v>
      </c>
      <c r="S163" s="46">
        <v>8895</v>
      </c>
      <c r="T163" s="17">
        <v>218512</v>
      </c>
      <c r="U163" s="49">
        <f t="shared" si="28"/>
        <v>24.565711073636873</v>
      </c>
      <c r="V163" s="96">
        <v>174</v>
      </c>
      <c r="W163" s="50">
        <v>8776</v>
      </c>
      <c r="X163" s="21">
        <v>254461</v>
      </c>
      <c r="Y163" s="51">
        <f t="shared" si="29"/>
        <v>28.99510027347311</v>
      </c>
      <c r="Z163" s="96">
        <v>161</v>
      </c>
      <c r="AA163" s="120">
        <f t="shared" si="32"/>
        <v>53844</v>
      </c>
      <c r="AB163" s="121">
        <f t="shared" si="33"/>
        <v>825102</v>
      </c>
      <c r="AC163" s="32">
        <f t="shared" si="30"/>
        <v>15.323935814575441</v>
      </c>
      <c r="AD163" s="96">
        <v>221</v>
      </c>
      <c r="AE163" s="54"/>
      <c r="AF163" s="54">
        <v>161</v>
      </c>
    </row>
    <row r="164" spans="1:32" s="80" customFormat="1" ht="15.75" customHeight="1" x14ac:dyDescent="0.15">
      <c r="A164" s="15" t="s">
        <v>212</v>
      </c>
      <c r="B164" s="15" t="s">
        <v>577</v>
      </c>
      <c r="C164" s="72">
        <v>17509</v>
      </c>
      <c r="D164" s="18">
        <v>60264</v>
      </c>
      <c r="E164" s="32">
        <f t="shared" si="25"/>
        <v>3.4418870295276713</v>
      </c>
      <c r="F164" s="85">
        <v>271</v>
      </c>
      <c r="G164" s="88">
        <v>17846</v>
      </c>
      <c r="H164" s="19">
        <v>91437</v>
      </c>
      <c r="I164" s="37">
        <f t="shared" si="31"/>
        <v>5.1236691695618068</v>
      </c>
      <c r="J164" s="85">
        <v>262</v>
      </c>
      <c r="K164" s="88">
        <v>18256</v>
      </c>
      <c r="L164" s="20">
        <v>104952</v>
      </c>
      <c r="M164" s="39">
        <f t="shared" si="26"/>
        <v>5.7489044697633656</v>
      </c>
      <c r="N164" s="85">
        <v>260</v>
      </c>
      <c r="O164" s="90">
        <v>18584</v>
      </c>
      <c r="P164" s="114">
        <v>111980</v>
      </c>
      <c r="Q164" s="44">
        <f t="shared" si="27"/>
        <v>6.025613430908308</v>
      </c>
      <c r="R164" s="85">
        <v>263</v>
      </c>
      <c r="S164" s="94">
        <f>18087+874</f>
        <v>18961</v>
      </c>
      <c r="T164" s="17">
        <v>149480</v>
      </c>
      <c r="U164" s="49">
        <f t="shared" si="28"/>
        <v>7.8835504456516006</v>
      </c>
      <c r="V164" s="85">
        <v>257</v>
      </c>
      <c r="W164" s="70">
        <v>18476</v>
      </c>
      <c r="X164" s="21">
        <v>527188</v>
      </c>
      <c r="Y164" s="51">
        <f t="shared" si="29"/>
        <v>28.53366529551851</v>
      </c>
      <c r="Z164" s="96">
        <v>162</v>
      </c>
      <c r="AA164" s="121">
        <f t="shared" si="32"/>
        <v>109632</v>
      </c>
      <c r="AB164" s="121">
        <f t="shared" si="33"/>
        <v>1045301</v>
      </c>
      <c r="AC164" s="32">
        <f t="shared" si="30"/>
        <v>9.5346340484530057</v>
      </c>
      <c r="AD164" s="85">
        <v>254</v>
      </c>
      <c r="AE164" s="54"/>
      <c r="AF164" s="54">
        <v>162</v>
      </c>
    </row>
    <row r="165" spans="1:32" ht="15.75" customHeight="1" x14ac:dyDescent="0.2">
      <c r="A165" s="15" t="s">
        <v>111</v>
      </c>
      <c r="B165" s="15" t="s">
        <v>705</v>
      </c>
      <c r="C165" s="72">
        <v>2546</v>
      </c>
      <c r="D165" s="18">
        <v>73359</v>
      </c>
      <c r="E165" s="32">
        <f t="shared" si="25"/>
        <v>28.813432835820894</v>
      </c>
      <c r="F165" s="96">
        <v>139</v>
      </c>
      <c r="G165" s="71">
        <v>2571</v>
      </c>
      <c r="H165" s="19">
        <v>71596</v>
      </c>
      <c r="I165" s="37">
        <f t="shared" si="31"/>
        <v>27.847530143912874</v>
      </c>
      <c r="J165" s="96">
        <v>147</v>
      </c>
      <c r="K165" s="71">
        <v>2574</v>
      </c>
      <c r="L165" s="20">
        <v>87482</v>
      </c>
      <c r="M165" s="39">
        <f t="shared" si="26"/>
        <v>33.986790986790986</v>
      </c>
      <c r="N165" s="96">
        <v>118</v>
      </c>
      <c r="O165" s="42">
        <v>2569</v>
      </c>
      <c r="P165" s="113">
        <v>85982</v>
      </c>
      <c r="Q165" s="44">
        <f t="shared" si="27"/>
        <v>33.469054106656287</v>
      </c>
      <c r="R165" s="96">
        <v>124</v>
      </c>
      <c r="S165" s="46">
        <v>2573</v>
      </c>
      <c r="T165" s="17">
        <v>77255</v>
      </c>
      <c r="U165" s="49">
        <f t="shared" si="28"/>
        <v>30.025262339681305</v>
      </c>
      <c r="V165" s="96">
        <v>151</v>
      </c>
      <c r="W165" s="50">
        <v>2568</v>
      </c>
      <c r="X165" s="21">
        <v>72948</v>
      </c>
      <c r="Y165" s="51">
        <f t="shared" si="29"/>
        <v>28.406542056074766</v>
      </c>
      <c r="Z165" s="96">
        <v>163</v>
      </c>
      <c r="AA165" s="120">
        <f t="shared" si="32"/>
        <v>15401</v>
      </c>
      <c r="AB165" s="121">
        <f t="shared" si="33"/>
        <v>468622</v>
      </c>
      <c r="AC165" s="32">
        <f t="shared" si="30"/>
        <v>30.428024154275697</v>
      </c>
      <c r="AD165" s="96">
        <v>150</v>
      </c>
      <c r="AE165" s="54"/>
      <c r="AF165" s="54">
        <v>163</v>
      </c>
    </row>
    <row r="166" spans="1:32" ht="15.75" customHeight="1" x14ac:dyDescent="0.2">
      <c r="A166" s="15" t="s">
        <v>307</v>
      </c>
      <c r="B166" s="15" t="s">
        <v>759</v>
      </c>
      <c r="C166" s="72">
        <v>8412</v>
      </c>
      <c r="D166" s="18">
        <v>286055</v>
      </c>
      <c r="E166" s="32">
        <f t="shared" si="25"/>
        <v>34.005587256300522</v>
      </c>
      <c r="F166" s="96">
        <v>116</v>
      </c>
      <c r="G166" s="71">
        <v>8447</v>
      </c>
      <c r="H166" s="19">
        <v>309511</v>
      </c>
      <c r="I166" s="37">
        <f t="shared" si="31"/>
        <v>36.641529537113769</v>
      </c>
      <c r="J166" s="96">
        <v>116</v>
      </c>
      <c r="K166" s="71">
        <v>8488</v>
      </c>
      <c r="L166" s="20">
        <v>286656</v>
      </c>
      <c r="M166" s="39">
        <f t="shared" si="26"/>
        <v>33.771913289349669</v>
      </c>
      <c r="N166" s="96">
        <v>120</v>
      </c>
      <c r="O166" s="42">
        <v>8441</v>
      </c>
      <c r="P166" s="113">
        <v>270301</v>
      </c>
      <c r="Q166" s="44">
        <f t="shared" si="27"/>
        <v>32.022390712000949</v>
      </c>
      <c r="R166" s="96">
        <v>131</v>
      </c>
      <c r="S166" s="46">
        <v>8476</v>
      </c>
      <c r="T166" s="17">
        <v>263943</v>
      </c>
      <c r="U166" s="49">
        <f t="shared" si="28"/>
        <v>31.140042472864558</v>
      </c>
      <c r="V166" s="96">
        <v>145</v>
      </c>
      <c r="W166" s="50">
        <v>8509</v>
      </c>
      <c r="X166" s="21">
        <v>240380</v>
      </c>
      <c r="Y166" s="51">
        <f t="shared" si="29"/>
        <v>28.250088141967328</v>
      </c>
      <c r="Z166" s="96">
        <v>164</v>
      </c>
      <c r="AA166" s="120">
        <f t="shared" si="32"/>
        <v>50773</v>
      </c>
      <c r="AB166" s="121">
        <f t="shared" si="33"/>
        <v>1656846</v>
      </c>
      <c r="AC166" s="32">
        <f t="shared" si="30"/>
        <v>32.632422744372008</v>
      </c>
      <c r="AD166" s="96">
        <v>139</v>
      </c>
      <c r="AE166" s="54"/>
      <c r="AF166" s="54">
        <v>164</v>
      </c>
    </row>
    <row r="167" spans="1:32" ht="15.75" customHeight="1" x14ac:dyDescent="0.2">
      <c r="A167" s="15" t="s">
        <v>86</v>
      </c>
      <c r="B167" s="15" t="s">
        <v>821</v>
      </c>
      <c r="C167" s="72">
        <v>1590</v>
      </c>
      <c r="D167" s="18">
        <v>48792</v>
      </c>
      <c r="E167" s="32">
        <f t="shared" si="25"/>
        <v>30.68679245283019</v>
      </c>
      <c r="F167" s="96">
        <v>131</v>
      </c>
      <c r="G167" s="71">
        <v>1561</v>
      </c>
      <c r="H167" s="19">
        <v>48635</v>
      </c>
      <c r="I167" s="37">
        <f t="shared" si="31"/>
        <v>31.15631005765535</v>
      </c>
      <c r="J167" s="96">
        <v>131</v>
      </c>
      <c r="K167" s="71">
        <v>1542</v>
      </c>
      <c r="L167" s="20">
        <v>45433</v>
      </c>
      <c r="M167" s="39">
        <f t="shared" si="26"/>
        <v>29.463683527885863</v>
      </c>
      <c r="N167" s="96">
        <v>136</v>
      </c>
      <c r="O167" s="42">
        <v>1529</v>
      </c>
      <c r="P167" s="113">
        <v>43108</v>
      </c>
      <c r="Q167" s="44">
        <f t="shared" si="27"/>
        <v>28.193590582079789</v>
      </c>
      <c r="R167" s="96">
        <v>151</v>
      </c>
      <c r="S167" s="46">
        <v>1513</v>
      </c>
      <c r="T167" s="17">
        <v>43027</v>
      </c>
      <c r="U167" s="49">
        <f t="shared" si="28"/>
        <v>28.438202247191011</v>
      </c>
      <c r="V167" s="96">
        <v>158</v>
      </c>
      <c r="W167" s="50">
        <v>1513</v>
      </c>
      <c r="X167" s="21">
        <v>42536</v>
      </c>
      <c r="Y167" s="51">
        <f t="shared" si="29"/>
        <v>28.113681427627231</v>
      </c>
      <c r="Z167" s="96">
        <v>165</v>
      </c>
      <c r="AA167" s="120">
        <f t="shared" si="32"/>
        <v>9248</v>
      </c>
      <c r="AB167" s="121">
        <f t="shared" si="33"/>
        <v>271531</v>
      </c>
      <c r="AC167" s="32">
        <f t="shared" si="30"/>
        <v>29.361051038062282</v>
      </c>
      <c r="AD167" s="96">
        <v>157</v>
      </c>
      <c r="AE167" s="54"/>
      <c r="AF167" s="54">
        <v>165</v>
      </c>
    </row>
    <row r="168" spans="1:32" ht="15.75" customHeight="1" x14ac:dyDescent="0.2">
      <c r="A168" s="15" t="s">
        <v>2721</v>
      </c>
      <c r="B168" s="15" t="s">
        <v>2720</v>
      </c>
      <c r="C168" s="72">
        <v>46600</v>
      </c>
      <c r="D168" s="18">
        <v>1960015</v>
      </c>
      <c r="E168" s="32">
        <f t="shared" si="25"/>
        <v>42.060407725321888</v>
      </c>
      <c r="F168" s="96">
        <v>94</v>
      </c>
      <c r="G168" s="71">
        <v>47761</v>
      </c>
      <c r="H168" s="19">
        <v>1920934</v>
      </c>
      <c r="I168" s="37">
        <f t="shared" si="31"/>
        <v>40.219719017608512</v>
      </c>
      <c r="J168" s="96">
        <v>102</v>
      </c>
      <c r="K168" s="71">
        <v>48418</v>
      </c>
      <c r="L168" s="20">
        <v>1868775</v>
      </c>
      <c r="M168" s="39">
        <f t="shared" si="26"/>
        <v>38.596699574538398</v>
      </c>
      <c r="N168" s="96">
        <v>104</v>
      </c>
      <c r="O168" s="42">
        <v>48875</v>
      </c>
      <c r="P168" s="113">
        <v>1288983</v>
      </c>
      <c r="Q168" s="44">
        <f t="shared" si="27"/>
        <v>26.373053708439897</v>
      </c>
      <c r="R168" s="96">
        <v>160</v>
      </c>
      <c r="S168" s="47">
        <v>48988</v>
      </c>
      <c r="T168" s="17">
        <v>1436058</v>
      </c>
      <c r="U168" s="49">
        <f t="shared" si="28"/>
        <v>29.314485180044091</v>
      </c>
      <c r="V168" s="96">
        <v>153</v>
      </c>
      <c r="W168" s="50">
        <v>48832</v>
      </c>
      <c r="X168" s="21">
        <v>1336042</v>
      </c>
      <c r="Y168" s="51">
        <f t="shared" si="29"/>
        <v>27.359968872870247</v>
      </c>
      <c r="Z168" s="96">
        <v>166</v>
      </c>
      <c r="AA168" s="120">
        <f t="shared" si="32"/>
        <v>289474</v>
      </c>
      <c r="AB168" s="121">
        <f t="shared" si="33"/>
        <v>9810807</v>
      </c>
      <c r="AC168" s="32">
        <f t="shared" si="30"/>
        <v>33.891841754354452</v>
      </c>
      <c r="AD168" s="96">
        <v>134</v>
      </c>
      <c r="AE168" s="54"/>
      <c r="AF168" s="54">
        <v>166</v>
      </c>
    </row>
    <row r="169" spans="1:32" ht="15.75" customHeight="1" x14ac:dyDescent="0.2">
      <c r="A169" s="80" t="s">
        <v>2703</v>
      </c>
      <c r="B169" s="79" t="s">
        <v>2529</v>
      </c>
      <c r="C169" s="77">
        <v>2371</v>
      </c>
      <c r="D169" s="76">
        <v>69711</v>
      </c>
      <c r="E169" s="97">
        <f t="shared" si="25"/>
        <v>29.401518346689162</v>
      </c>
      <c r="F169" s="96">
        <v>136</v>
      </c>
      <c r="G169" s="89">
        <v>2380</v>
      </c>
      <c r="H169" s="101">
        <v>47950</v>
      </c>
      <c r="I169" s="97">
        <f t="shared" si="31"/>
        <v>20.147058823529413</v>
      </c>
      <c r="J169" s="96">
        <v>182</v>
      </c>
      <c r="K169" s="89">
        <v>2394</v>
      </c>
      <c r="L169" s="82">
        <v>63625</v>
      </c>
      <c r="M169" s="111">
        <f t="shared" si="26"/>
        <v>26.57685881370092</v>
      </c>
      <c r="N169" s="96">
        <v>152</v>
      </c>
      <c r="O169" s="91">
        <v>2414</v>
      </c>
      <c r="P169" s="115">
        <v>62303</v>
      </c>
      <c r="Q169" s="78">
        <f t="shared" si="27"/>
        <v>25.809030654515329</v>
      </c>
      <c r="R169" s="96">
        <v>162</v>
      </c>
      <c r="S169" s="93">
        <v>2419</v>
      </c>
      <c r="T169" s="83">
        <v>64274</v>
      </c>
      <c r="U169" s="78">
        <f t="shared" si="28"/>
        <v>26.570483670938405</v>
      </c>
      <c r="V169" s="96">
        <v>167</v>
      </c>
      <c r="W169" s="89">
        <v>2416</v>
      </c>
      <c r="X169" s="83">
        <v>65735</v>
      </c>
      <c r="Y169" s="75">
        <f t="shared" si="29"/>
        <v>27.20819536423841</v>
      </c>
      <c r="Z169" s="96">
        <v>167</v>
      </c>
      <c r="AA169" s="122">
        <f t="shared" si="32"/>
        <v>14394</v>
      </c>
      <c r="AB169" s="101">
        <f t="shared" si="33"/>
        <v>373598</v>
      </c>
      <c r="AC169" s="97">
        <f t="shared" si="30"/>
        <v>25.955120188967626</v>
      </c>
      <c r="AD169" s="96">
        <v>166</v>
      </c>
      <c r="AE169" s="54"/>
      <c r="AF169" s="54">
        <v>167</v>
      </c>
    </row>
    <row r="170" spans="1:32" ht="15.75" customHeight="1" x14ac:dyDescent="0.2">
      <c r="A170" s="15" t="s">
        <v>118</v>
      </c>
      <c r="B170" s="15" t="s">
        <v>664</v>
      </c>
      <c r="C170" s="72">
        <v>2177</v>
      </c>
      <c r="D170" s="18">
        <v>57071</v>
      </c>
      <c r="E170" s="32">
        <f t="shared" si="25"/>
        <v>26.215434083601288</v>
      </c>
      <c r="F170" s="96">
        <v>150</v>
      </c>
      <c r="G170" s="71">
        <v>2447</v>
      </c>
      <c r="H170" s="19">
        <v>42439</v>
      </c>
      <c r="I170" s="37">
        <f t="shared" si="31"/>
        <v>17.343277482631795</v>
      </c>
      <c r="J170" s="96">
        <v>195</v>
      </c>
      <c r="K170" s="71">
        <v>2885</v>
      </c>
      <c r="L170" s="20">
        <v>46566</v>
      </c>
      <c r="M170" s="39">
        <f t="shared" si="26"/>
        <v>16.140727902946274</v>
      </c>
      <c r="N170" s="96">
        <v>205</v>
      </c>
      <c r="O170" s="42">
        <v>3003</v>
      </c>
      <c r="P170" s="113">
        <v>72833</v>
      </c>
      <c r="Q170" s="44">
        <f t="shared" si="27"/>
        <v>24.253413253413253</v>
      </c>
      <c r="R170" s="96">
        <v>165</v>
      </c>
      <c r="S170" s="46">
        <v>3060</v>
      </c>
      <c r="T170" s="17">
        <v>81243</v>
      </c>
      <c r="U170" s="49">
        <f t="shared" si="28"/>
        <v>26.55</v>
      </c>
      <c r="V170" s="96">
        <v>169</v>
      </c>
      <c r="W170" s="50">
        <v>3056</v>
      </c>
      <c r="X170" s="21">
        <v>83141</v>
      </c>
      <c r="Y170" s="51">
        <f t="shared" si="29"/>
        <v>27.205824607329841</v>
      </c>
      <c r="Z170" s="96">
        <v>168</v>
      </c>
      <c r="AA170" s="120">
        <f t="shared" si="32"/>
        <v>16628</v>
      </c>
      <c r="AB170" s="121">
        <f t="shared" si="33"/>
        <v>383293</v>
      </c>
      <c r="AC170" s="32">
        <f t="shared" si="30"/>
        <v>23.051058455617031</v>
      </c>
      <c r="AD170" s="96">
        <v>180</v>
      </c>
      <c r="AE170" s="54"/>
      <c r="AF170" s="54">
        <v>168</v>
      </c>
    </row>
    <row r="171" spans="1:32" ht="15.75" customHeight="1" x14ac:dyDescent="0.2">
      <c r="A171" s="15" t="s">
        <v>35</v>
      </c>
      <c r="B171" s="15" t="s">
        <v>466</v>
      </c>
      <c r="C171" s="72">
        <v>3047</v>
      </c>
      <c r="D171" s="18">
        <v>63082</v>
      </c>
      <c r="E171" s="32">
        <f t="shared" si="25"/>
        <v>20.70298654414178</v>
      </c>
      <c r="F171" s="96">
        <v>178</v>
      </c>
      <c r="G171" s="71">
        <v>3027</v>
      </c>
      <c r="H171" s="19">
        <v>72561</v>
      </c>
      <c r="I171" s="37">
        <f t="shared" si="31"/>
        <v>23.971258671952427</v>
      </c>
      <c r="J171" s="96">
        <v>161</v>
      </c>
      <c r="K171" s="71">
        <v>3023</v>
      </c>
      <c r="L171" s="20">
        <v>64014</v>
      </c>
      <c r="M171" s="39">
        <f t="shared" si="26"/>
        <v>21.175653324512073</v>
      </c>
      <c r="N171" s="96">
        <v>179</v>
      </c>
      <c r="O171" s="42">
        <v>3019</v>
      </c>
      <c r="P171" s="113">
        <v>92973</v>
      </c>
      <c r="Q171" s="44">
        <f t="shared" si="27"/>
        <v>30.795958926796953</v>
      </c>
      <c r="R171" s="96">
        <v>138</v>
      </c>
      <c r="S171" s="46">
        <v>3045</v>
      </c>
      <c r="T171" s="17">
        <v>80712</v>
      </c>
      <c r="U171" s="49">
        <f t="shared" si="28"/>
        <v>26.506403940886699</v>
      </c>
      <c r="V171" s="96">
        <v>170</v>
      </c>
      <c r="W171" s="50">
        <v>3040</v>
      </c>
      <c r="X171" s="21">
        <v>81859</v>
      </c>
      <c r="Y171" s="51">
        <f t="shared" si="29"/>
        <v>26.927302631578947</v>
      </c>
      <c r="Z171" s="96">
        <v>169</v>
      </c>
      <c r="AA171" s="120">
        <f t="shared" si="32"/>
        <v>18201</v>
      </c>
      <c r="AB171" s="121">
        <f t="shared" si="33"/>
        <v>455201</v>
      </c>
      <c r="AC171" s="32">
        <f t="shared" si="30"/>
        <v>25.009669798362726</v>
      </c>
      <c r="AD171" s="96">
        <v>174</v>
      </c>
      <c r="AE171" s="54"/>
      <c r="AF171" s="54">
        <v>169</v>
      </c>
    </row>
    <row r="172" spans="1:32" ht="15.75" customHeight="1" x14ac:dyDescent="0.2">
      <c r="A172" s="15" t="s">
        <v>2721</v>
      </c>
      <c r="B172" s="15" t="s">
        <v>96</v>
      </c>
      <c r="C172" s="72">
        <v>60434</v>
      </c>
      <c r="D172" s="18">
        <v>2216755</v>
      </c>
      <c r="E172" s="32">
        <f t="shared" si="25"/>
        <v>36.680593705530001</v>
      </c>
      <c r="F172" s="96">
        <v>105</v>
      </c>
      <c r="G172" s="71">
        <v>60900</v>
      </c>
      <c r="H172" s="19">
        <v>2056612</v>
      </c>
      <c r="I172" s="37">
        <f t="shared" si="31"/>
        <v>33.77031198686371</v>
      </c>
      <c r="J172" s="96">
        <v>126</v>
      </c>
      <c r="K172" s="71">
        <v>61355</v>
      </c>
      <c r="L172" s="20">
        <v>1855548</v>
      </c>
      <c r="M172" s="39">
        <f t="shared" si="26"/>
        <v>30.242816396381713</v>
      </c>
      <c r="N172" s="96">
        <v>132</v>
      </c>
      <c r="O172" s="42">
        <v>61425</v>
      </c>
      <c r="P172" s="113">
        <v>1596636</v>
      </c>
      <c r="Q172" s="44">
        <f t="shared" si="27"/>
        <v>25.993260073260075</v>
      </c>
      <c r="R172" s="96">
        <v>161</v>
      </c>
      <c r="S172" s="47">
        <v>61262</v>
      </c>
      <c r="T172" s="17">
        <v>1687447</v>
      </c>
      <c r="U172" s="49">
        <f t="shared" si="28"/>
        <v>27.544758577911267</v>
      </c>
      <c r="V172" s="96">
        <v>165</v>
      </c>
      <c r="W172" s="50">
        <v>61048</v>
      </c>
      <c r="X172" s="21">
        <v>1624780</v>
      </c>
      <c r="Y172" s="51">
        <f t="shared" si="29"/>
        <v>26.614794915476345</v>
      </c>
      <c r="Z172" s="96">
        <v>170</v>
      </c>
      <c r="AA172" s="120">
        <f t="shared" si="32"/>
        <v>366424</v>
      </c>
      <c r="AB172" s="121">
        <f t="shared" si="33"/>
        <v>11037778</v>
      </c>
      <c r="AC172" s="32">
        <f t="shared" si="30"/>
        <v>30.122966836233434</v>
      </c>
      <c r="AD172" s="96">
        <v>153</v>
      </c>
      <c r="AE172" s="54"/>
      <c r="AF172" s="54">
        <v>170</v>
      </c>
    </row>
    <row r="173" spans="1:32" ht="15.75" customHeight="1" x14ac:dyDescent="0.2">
      <c r="A173" s="15" t="s">
        <v>99</v>
      </c>
      <c r="B173" s="15" t="s">
        <v>716</v>
      </c>
      <c r="C173" s="72">
        <v>4701</v>
      </c>
      <c r="D173" s="18">
        <v>20786</v>
      </c>
      <c r="E173" s="32">
        <f t="shared" si="25"/>
        <v>4.4216124228887468</v>
      </c>
      <c r="F173" s="85">
        <v>262</v>
      </c>
      <c r="G173" s="71">
        <v>4671</v>
      </c>
      <c r="H173" s="19">
        <v>38245</v>
      </c>
      <c r="I173" s="37">
        <f t="shared" si="31"/>
        <v>8.1877542282166562</v>
      </c>
      <c r="J173" s="85">
        <v>248</v>
      </c>
      <c r="K173" s="71">
        <v>4651</v>
      </c>
      <c r="L173" s="20">
        <v>23391</v>
      </c>
      <c r="M173" s="39">
        <f t="shared" si="26"/>
        <v>5.0292410234358202</v>
      </c>
      <c r="N173" s="85">
        <v>263</v>
      </c>
      <c r="O173" s="42">
        <v>4630</v>
      </c>
      <c r="P173" s="113">
        <v>112522</v>
      </c>
      <c r="Q173" s="44">
        <f t="shared" si="27"/>
        <v>24.302807775377971</v>
      </c>
      <c r="R173" s="96">
        <v>164</v>
      </c>
      <c r="S173" s="46">
        <v>4632</v>
      </c>
      <c r="T173" s="17">
        <v>87470</v>
      </c>
      <c r="U173" s="49">
        <f t="shared" si="28"/>
        <v>18.883851468048359</v>
      </c>
      <c r="V173" s="96">
        <v>200</v>
      </c>
      <c r="W173" s="50">
        <v>4634</v>
      </c>
      <c r="X173" s="21">
        <v>122881</v>
      </c>
      <c r="Y173" s="51">
        <f t="shared" si="29"/>
        <v>26.517263703064309</v>
      </c>
      <c r="Z173" s="96">
        <v>171</v>
      </c>
      <c r="AA173" s="120">
        <f t="shared" si="32"/>
        <v>27919</v>
      </c>
      <c r="AB173" s="121">
        <f t="shared" si="33"/>
        <v>405295</v>
      </c>
      <c r="AC173" s="32">
        <f t="shared" si="30"/>
        <v>14.516816504889144</v>
      </c>
      <c r="AD173" s="96">
        <v>226</v>
      </c>
      <c r="AE173" s="54"/>
      <c r="AF173" s="54">
        <v>171</v>
      </c>
    </row>
    <row r="174" spans="1:32" ht="15.75" customHeight="1" x14ac:dyDescent="0.2">
      <c r="A174" s="15" t="s">
        <v>2743</v>
      </c>
      <c r="B174" s="15" t="s">
        <v>694</v>
      </c>
      <c r="C174" s="72">
        <v>2073</v>
      </c>
      <c r="D174" s="18">
        <v>43662</v>
      </c>
      <c r="E174" s="32">
        <f t="shared" si="25"/>
        <v>21.062228654124457</v>
      </c>
      <c r="F174" s="96">
        <v>176</v>
      </c>
      <c r="G174" s="71">
        <v>2079</v>
      </c>
      <c r="H174" s="19">
        <v>38898</v>
      </c>
      <c r="I174" s="37">
        <f t="shared" si="31"/>
        <v>18.70995670995671</v>
      </c>
      <c r="J174" s="96">
        <v>191</v>
      </c>
      <c r="K174" s="71">
        <v>2058</v>
      </c>
      <c r="L174" s="20">
        <v>55967</v>
      </c>
      <c r="M174" s="39">
        <f t="shared" si="26"/>
        <v>27.194849368318756</v>
      </c>
      <c r="N174" s="96">
        <v>149</v>
      </c>
      <c r="O174" s="42">
        <v>2054</v>
      </c>
      <c r="P174" s="113">
        <v>46820</v>
      </c>
      <c r="Q174" s="44">
        <f t="shared" si="27"/>
        <v>22.794547224926973</v>
      </c>
      <c r="R174" s="96">
        <v>174</v>
      </c>
      <c r="S174" s="46">
        <v>2050</v>
      </c>
      <c r="T174" s="17">
        <v>50561</v>
      </c>
      <c r="U174" s="49">
        <f t="shared" si="28"/>
        <v>24.66390243902439</v>
      </c>
      <c r="V174" s="96">
        <v>173</v>
      </c>
      <c r="W174" s="50">
        <v>2035</v>
      </c>
      <c r="X174" s="21">
        <v>53333</v>
      </c>
      <c r="Y174" s="51">
        <f t="shared" si="29"/>
        <v>26.207862407862407</v>
      </c>
      <c r="Z174" s="96">
        <v>172</v>
      </c>
      <c r="AA174" s="120">
        <f t="shared" si="32"/>
        <v>12349</v>
      </c>
      <c r="AB174" s="121">
        <f t="shared" si="33"/>
        <v>289241</v>
      </c>
      <c r="AC174" s="32">
        <f t="shared" si="30"/>
        <v>23.422220422706292</v>
      </c>
      <c r="AD174" s="96">
        <v>178</v>
      </c>
      <c r="AE174" s="54"/>
      <c r="AF174" s="54">
        <v>172</v>
      </c>
    </row>
    <row r="175" spans="1:32" ht="15.75" customHeight="1" x14ac:dyDescent="0.2">
      <c r="A175" s="15" t="s">
        <v>169</v>
      </c>
      <c r="B175" s="15" t="s">
        <v>731</v>
      </c>
      <c r="C175" s="72">
        <v>9759</v>
      </c>
      <c r="D175" s="18">
        <v>125737</v>
      </c>
      <c r="E175" s="32">
        <f t="shared" si="25"/>
        <v>12.884209447689312</v>
      </c>
      <c r="F175" s="96">
        <v>216</v>
      </c>
      <c r="G175" s="71">
        <v>9979</v>
      </c>
      <c r="H175" s="19">
        <v>111942</v>
      </c>
      <c r="I175" s="37">
        <f t="shared" si="31"/>
        <v>11.217757290309651</v>
      </c>
      <c r="J175" s="85">
        <v>227</v>
      </c>
      <c r="K175" s="71">
        <v>10210</v>
      </c>
      <c r="L175" s="20">
        <v>85351</v>
      </c>
      <c r="M175" s="39">
        <f t="shared" si="26"/>
        <v>8.3595494613124384</v>
      </c>
      <c r="N175" s="85">
        <v>247</v>
      </c>
      <c r="O175" s="42">
        <v>10401</v>
      </c>
      <c r="P175" s="113">
        <v>113406</v>
      </c>
      <c r="Q175" s="44">
        <f t="shared" si="27"/>
        <v>10.903374675511969</v>
      </c>
      <c r="R175" s="85">
        <v>239</v>
      </c>
      <c r="S175" s="46">
        <v>10682</v>
      </c>
      <c r="T175" s="17">
        <v>290722</v>
      </c>
      <c r="U175" s="49">
        <f t="shared" si="28"/>
        <v>27.216064407414343</v>
      </c>
      <c r="V175" s="96">
        <v>166</v>
      </c>
      <c r="W175" s="50">
        <v>10887</v>
      </c>
      <c r="X175" s="21">
        <v>284969</v>
      </c>
      <c r="Y175" s="51">
        <f t="shared" si="29"/>
        <v>26.175163038486268</v>
      </c>
      <c r="Z175" s="96">
        <v>173</v>
      </c>
      <c r="AA175" s="120">
        <f t="shared" si="32"/>
        <v>61918</v>
      </c>
      <c r="AB175" s="121">
        <f t="shared" si="33"/>
        <v>1012127</v>
      </c>
      <c r="AC175" s="32">
        <f t="shared" si="30"/>
        <v>16.346248263832813</v>
      </c>
      <c r="AD175" s="96">
        <v>215</v>
      </c>
      <c r="AE175" s="54"/>
      <c r="AF175" s="54">
        <v>173</v>
      </c>
    </row>
    <row r="176" spans="1:32" ht="15.75" customHeight="1" x14ac:dyDescent="0.2">
      <c r="A176" s="15" t="s">
        <v>16</v>
      </c>
      <c r="B176" s="15" t="s">
        <v>473</v>
      </c>
      <c r="C176" s="72">
        <v>4618</v>
      </c>
      <c r="D176" s="18">
        <v>171082</v>
      </c>
      <c r="E176" s="32">
        <f t="shared" si="25"/>
        <v>37.046773495019487</v>
      </c>
      <c r="F176" s="96">
        <v>103</v>
      </c>
      <c r="G176" s="71">
        <v>4631</v>
      </c>
      <c r="H176" s="19">
        <v>141625</v>
      </c>
      <c r="I176" s="37">
        <f t="shared" si="31"/>
        <v>30.581947743467932</v>
      </c>
      <c r="J176" s="96">
        <v>133</v>
      </c>
      <c r="K176" s="71">
        <v>4600</v>
      </c>
      <c r="L176" s="20">
        <v>170779</v>
      </c>
      <c r="M176" s="39">
        <f t="shared" si="26"/>
        <v>37.125869565217393</v>
      </c>
      <c r="N176" s="96">
        <v>108</v>
      </c>
      <c r="O176" s="42">
        <v>4588</v>
      </c>
      <c r="P176" s="113">
        <v>152215</v>
      </c>
      <c r="Q176" s="44">
        <f t="shared" si="27"/>
        <v>33.176765475152571</v>
      </c>
      <c r="R176" s="96">
        <v>126</v>
      </c>
      <c r="S176" s="46">
        <v>4596</v>
      </c>
      <c r="T176" s="17">
        <v>131836</v>
      </c>
      <c r="U176" s="49">
        <f t="shared" si="28"/>
        <v>28.684943429068756</v>
      </c>
      <c r="V176" s="96">
        <v>155</v>
      </c>
      <c r="W176" s="50">
        <v>4597</v>
      </c>
      <c r="X176" s="21">
        <v>120194</v>
      </c>
      <c r="Y176" s="51">
        <f t="shared" si="29"/>
        <v>26.146182292799651</v>
      </c>
      <c r="Z176" s="96">
        <v>174</v>
      </c>
      <c r="AA176" s="120">
        <f t="shared" si="32"/>
        <v>27630</v>
      </c>
      <c r="AB176" s="121">
        <f t="shared" si="33"/>
        <v>887731</v>
      </c>
      <c r="AC176" s="32">
        <f t="shared" si="30"/>
        <v>32.129243575823381</v>
      </c>
      <c r="AD176" s="96">
        <v>142</v>
      </c>
      <c r="AE176" s="54"/>
      <c r="AF176" s="54">
        <v>174</v>
      </c>
    </row>
    <row r="177" spans="1:32" ht="15.75" customHeight="1" x14ac:dyDescent="0.2">
      <c r="A177" s="15" t="s">
        <v>57</v>
      </c>
      <c r="B177" s="15" t="s">
        <v>227</v>
      </c>
      <c r="C177" s="72">
        <v>47465</v>
      </c>
      <c r="D177" s="18">
        <v>1020601</v>
      </c>
      <c r="E177" s="32">
        <f t="shared" si="25"/>
        <v>21.50218055409249</v>
      </c>
      <c r="F177" s="96">
        <v>171</v>
      </c>
      <c r="G177" s="71">
        <v>47570</v>
      </c>
      <c r="H177" s="19">
        <v>991758</v>
      </c>
      <c r="I177" s="37">
        <f t="shared" si="31"/>
        <v>20.848391843598908</v>
      </c>
      <c r="J177" s="96">
        <v>178</v>
      </c>
      <c r="K177" s="71">
        <v>48156</v>
      </c>
      <c r="L177" s="20">
        <v>996482</v>
      </c>
      <c r="M177" s="39">
        <f t="shared" si="26"/>
        <v>20.692790098845418</v>
      </c>
      <c r="N177" s="96">
        <v>180</v>
      </c>
      <c r="O177" s="42">
        <v>48050</v>
      </c>
      <c r="P177" s="113">
        <v>915610</v>
      </c>
      <c r="Q177" s="44">
        <f t="shared" si="27"/>
        <v>19.055359001040582</v>
      </c>
      <c r="R177" s="96">
        <v>199</v>
      </c>
      <c r="S177" s="47">
        <v>47448</v>
      </c>
      <c r="T177" s="17">
        <v>1076826</v>
      </c>
      <c r="U177" s="49">
        <f t="shared" si="28"/>
        <v>22.694865958523014</v>
      </c>
      <c r="V177" s="96">
        <v>183</v>
      </c>
      <c r="W177" s="50">
        <v>46896</v>
      </c>
      <c r="X177" s="21">
        <v>1181523</v>
      </c>
      <c r="Y177" s="51">
        <f t="shared" si="29"/>
        <v>25.194536847492323</v>
      </c>
      <c r="Z177" s="96">
        <v>175</v>
      </c>
      <c r="AA177" s="120">
        <f t="shared" si="32"/>
        <v>285585</v>
      </c>
      <c r="AB177" s="121">
        <f t="shared" si="33"/>
        <v>6182800</v>
      </c>
      <c r="AC177" s="32">
        <f t="shared" si="30"/>
        <v>21.64959644239018</v>
      </c>
      <c r="AD177" s="96">
        <v>184</v>
      </c>
      <c r="AE177" s="54"/>
      <c r="AF177" s="54">
        <v>175</v>
      </c>
    </row>
    <row r="178" spans="1:32" ht="15.75" customHeight="1" x14ac:dyDescent="0.2">
      <c r="A178" s="15" t="s">
        <v>2712</v>
      </c>
      <c r="B178" s="15" t="s">
        <v>2712</v>
      </c>
      <c r="C178" s="72">
        <v>27100</v>
      </c>
      <c r="D178" s="18">
        <v>464348</v>
      </c>
      <c r="E178" s="32">
        <f t="shared" si="25"/>
        <v>17.13461254612546</v>
      </c>
      <c r="F178" s="96">
        <v>197</v>
      </c>
      <c r="G178" s="71">
        <v>26902</v>
      </c>
      <c r="H178" s="19">
        <v>410003</v>
      </c>
      <c r="I178" s="37">
        <f t="shared" si="31"/>
        <v>15.240614080737492</v>
      </c>
      <c r="J178" s="96">
        <v>209</v>
      </c>
      <c r="K178" s="71">
        <v>27018</v>
      </c>
      <c r="L178" s="20">
        <v>424404</v>
      </c>
      <c r="M178" s="39">
        <f t="shared" si="26"/>
        <v>15.70819453697535</v>
      </c>
      <c r="N178" s="96">
        <v>207</v>
      </c>
      <c r="O178" s="42">
        <v>27221</v>
      </c>
      <c r="P178" s="113">
        <v>451233</v>
      </c>
      <c r="Q178" s="44">
        <f t="shared" si="27"/>
        <v>16.576650380221153</v>
      </c>
      <c r="R178" s="96">
        <v>211</v>
      </c>
      <c r="S178" s="46">
        <v>27295</v>
      </c>
      <c r="T178" s="17">
        <v>817356</v>
      </c>
      <c r="U178" s="49">
        <f t="shared" si="28"/>
        <v>29.945264700494597</v>
      </c>
      <c r="V178" s="96">
        <v>152</v>
      </c>
      <c r="W178" s="50">
        <v>27324</v>
      </c>
      <c r="X178" s="21">
        <v>677353</v>
      </c>
      <c r="Y178" s="51">
        <f t="shared" si="29"/>
        <v>24.789672083150343</v>
      </c>
      <c r="Z178" s="96">
        <v>176</v>
      </c>
      <c r="AA178" s="120">
        <f t="shared" si="32"/>
        <v>162860</v>
      </c>
      <c r="AB178" s="121">
        <f t="shared" si="33"/>
        <v>3244697</v>
      </c>
      <c r="AC178" s="32">
        <f t="shared" si="30"/>
        <v>19.923228539850179</v>
      </c>
      <c r="AD178" s="96">
        <v>194</v>
      </c>
      <c r="AE178" s="54"/>
      <c r="AF178" s="54">
        <v>176</v>
      </c>
    </row>
    <row r="179" spans="1:32" ht="15.75" customHeight="1" x14ac:dyDescent="0.2">
      <c r="A179" s="15" t="s">
        <v>44</v>
      </c>
      <c r="B179" s="15" t="s">
        <v>546</v>
      </c>
      <c r="C179" s="72">
        <v>2095</v>
      </c>
      <c r="D179" s="18">
        <v>48139</v>
      </c>
      <c r="E179" s="32">
        <f t="shared" si="25"/>
        <v>22.978042959427206</v>
      </c>
      <c r="F179" s="96">
        <v>163</v>
      </c>
      <c r="G179" s="71">
        <v>2096</v>
      </c>
      <c r="H179" s="19">
        <v>42151</v>
      </c>
      <c r="I179" s="37">
        <f t="shared" si="31"/>
        <v>20.110209923664122</v>
      </c>
      <c r="J179" s="96">
        <v>183</v>
      </c>
      <c r="K179" s="71">
        <v>2103</v>
      </c>
      <c r="L179" s="20">
        <v>34905</v>
      </c>
      <c r="M179" s="39">
        <f t="shared" si="26"/>
        <v>16.59771754636234</v>
      </c>
      <c r="N179" s="96">
        <v>200</v>
      </c>
      <c r="O179" s="42">
        <v>2085</v>
      </c>
      <c r="P179" s="113">
        <v>33443</v>
      </c>
      <c r="Q179" s="44">
        <f t="shared" si="27"/>
        <v>16.039808153477217</v>
      </c>
      <c r="R179" s="96">
        <v>214</v>
      </c>
      <c r="S179" s="46">
        <v>2082</v>
      </c>
      <c r="T179" s="17">
        <v>53966</v>
      </c>
      <c r="U179" s="49">
        <f t="shared" si="28"/>
        <v>25.920268972142171</v>
      </c>
      <c r="V179" s="96">
        <v>171</v>
      </c>
      <c r="W179" s="50">
        <v>2084</v>
      </c>
      <c r="X179" s="21">
        <v>51579</v>
      </c>
      <c r="Y179" s="51">
        <f t="shared" si="29"/>
        <v>24.75</v>
      </c>
      <c r="Z179" s="96">
        <v>177</v>
      </c>
      <c r="AA179" s="120">
        <f t="shared" si="32"/>
        <v>12545</v>
      </c>
      <c r="AB179" s="121">
        <f t="shared" si="33"/>
        <v>264183</v>
      </c>
      <c r="AC179" s="32">
        <f t="shared" si="30"/>
        <v>21.058828218413712</v>
      </c>
      <c r="AD179" s="96">
        <v>190</v>
      </c>
      <c r="AE179" s="54"/>
      <c r="AF179" s="54">
        <v>177</v>
      </c>
    </row>
    <row r="180" spans="1:32" s="80" customFormat="1" ht="15.75" customHeight="1" x14ac:dyDescent="0.15">
      <c r="A180" s="15" t="s">
        <v>58</v>
      </c>
      <c r="B180" s="15" t="s">
        <v>813</v>
      </c>
      <c r="C180" s="72">
        <v>2495</v>
      </c>
      <c r="D180" s="18">
        <v>34849</v>
      </c>
      <c r="E180" s="32">
        <f t="shared" si="25"/>
        <v>13.967535070140281</v>
      </c>
      <c r="F180" s="96">
        <v>212</v>
      </c>
      <c r="G180" s="88">
        <v>2489</v>
      </c>
      <c r="H180" s="19">
        <v>29829</v>
      </c>
      <c r="I180" s="37">
        <f t="shared" si="31"/>
        <v>11.984331056649257</v>
      </c>
      <c r="J180" s="96">
        <v>224</v>
      </c>
      <c r="K180" s="88">
        <v>2543</v>
      </c>
      <c r="L180" s="20">
        <v>24138</v>
      </c>
      <c r="M180" s="39">
        <f t="shared" si="26"/>
        <v>9.4919386551317348</v>
      </c>
      <c r="N180" s="85">
        <v>244</v>
      </c>
      <c r="O180" s="90">
        <v>2537</v>
      </c>
      <c r="P180" s="114">
        <v>16587</v>
      </c>
      <c r="Q180" s="44">
        <f t="shared" si="27"/>
        <v>6.53803705163579</v>
      </c>
      <c r="R180" s="85">
        <v>260</v>
      </c>
      <c r="S180" s="94">
        <v>2521</v>
      </c>
      <c r="T180" s="17">
        <v>40613</v>
      </c>
      <c r="U180" s="49">
        <f t="shared" si="28"/>
        <v>16.109877032923443</v>
      </c>
      <c r="V180" s="96">
        <v>217</v>
      </c>
      <c r="W180" s="70">
        <v>2508</v>
      </c>
      <c r="X180" s="21">
        <v>61621</v>
      </c>
      <c r="Y180" s="51">
        <f t="shared" si="29"/>
        <v>24.569776714513555</v>
      </c>
      <c r="Z180" s="96">
        <v>178</v>
      </c>
      <c r="AA180" s="121">
        <f t="shared" si="32"/>
        <v>15093</v>
      </c>
      <c r="AB180" s="121">
        <f t="shared" si="33"/>
        <v>207637</v>
      </c>
      <c r="AC180" s="32">
        <f t="shared" si="30"/>
        <v>13.757172199032665</v>
      </c>
      <c r="AD180" s="85">
        <v>229</v>
      </c>
      <c r="AE180" s="54"/>
      <c r="AF180" s="54">
        <v>178</v>
      </c>
    </row>
    <row r="181" spans="1:32" ht="15.75" customHeight="1" x14ac:dyDescent="0.2">
      <c r="A181" s="15" t="s">
        <v>57</v>
      </c>
      <c r="B181" s="15" t="s">
        <v>488</v>
      </c>
      <c r="C181" s="72">
        <v>2088</v>
      </c>
      <c r="D181" s="18">
        <v>93008</v>
      </c>
      <c r="E181" s="32">
        <f t="shared" si="25"/>
        <v>44.544061302681989</v>
      </c>
      <c r="F181" s="96">
        <v>89</v>
      </c>
      <c r="G181" s="71">
        <v>2088</v>
      </c>
      <c r="H181" s="19">
        <v>90268</v>
      </c>
      <c r="I181" s="37">
        <f t="shared" si="31"/>
        <v>43.231800766283527</v>
      </c>
      <c r="J181" s="96">
        <v>94</v>
      </c>
      <c r="K181" s="71">
        <v>2096</v>
      </c>
      <c r="L181" s="20">
        <v>67034</v>
      </c>
      <c r="M181" s="39">
        <f t="shared" si="26"/>
        <v>31.981870229007633</v>
      </c>
      <c r="N181" s="96">
        <v>126</v>
      </c>
      <c r="O181" s="42">
        <v>2070</v>
      </c>
      <c r="P181" s="113">
        <v>62108</v>
      </c>
      <c r="Q181" s="44">
        <f t="shared" si="27"/>
        <v>30.003864734299516</v>
      </c>
      <c r="R181" s="96">
        <v>143</v>
      </c>
      <c r="S181" s="47">
        <v>1982</v>
      </c>
      <c r="T181" s="17">
        <v>63658</v>
      </c>
      <c r="U181" s="49">
        <f t="shared" si="28"/>
        <v>32.11806256306761</v>
      </c>
      <c r="V181" s="96">
        <v>144</v>
      </c>
      <c r="W181" s="50">
        <v>1968</v>
      </c>
      <c r="X181" s="21">
        <v>46583</v>
      </c>
      <c r="Y181" s="51">
        <f t="shared" si="29"/>
        <v>23.670223577235774</v>
      </c>
      <c r="Z181" s="96">
        <v>179</v>
      </c>
      <c r="AA181" s="120">
        <f t="shared" si="32"/>
        <v>12292</v>
      </c>
      <c r="AB181" s="121">
        <f t="shared" si="33"/>
        <v>422659</v>
      </c>
      <c r="AC181" s="32">
        <f t="shared" si="30"/>
        <v>34.384884477709079</v>
      </c>
      <c r="AD181" s="96">
        <v>128</v>
      </c>
      <c r="AE181" s="54"/>
      <c r="AF181" s="54">
        <v>179</v>
      </c>
    </row>
    <row r="182" spans="1:32" ht="15.75" customHeight="1" x14ac:dyDescent="0.2">
      <c r="A182" s="15" t="s">
        <v>49</v>
      </c>
      <c r="B182" s="15" t="s">
        <v>833</v>
      </c>
      <c r="C182" s="72">
        <v>2174</v>
      </c>
      <c r="D182" s="18">
        <v>107046</v>
      </c>
      <c r="E182" s="32">
        <f t="shared" si="25"/>
        <v>49.239190432382706</v>
      </c>
      <c r="F182" s="96">
        <v>77</v>
      </c>
      <c r="G182" s="71">
        <v>2239</v>
      </c>
      <c r="H182" s="19">
        <v>92132</v>
      </c>
      <c r="I182" s="37">
        <f t="shared" si="31"/>
        <v>41.148727110317104</v>
      </c>
      <c r="J182" s="96">
        <v>101</v>
      </c>
      <c r="K182" s="71">
        <v>2253</v>
      </c>
      <c r="L182" s="20">
        <v>90459</v>
      </c>
      <c r="M182" s="39">
        <f t="shared" si="26"/>
        <v>40.150466045272971</v>
      </c>
      <c r="N182" s="96">
        <v>99</v>
      </c>
      <c r="O182" s="42">
        <v>2311</v>
      </c>
      <c r="P182" s="113">
        <v>75170</v>
      </c>
      <c r="Q182" s="44">
        <f t="shared" si="27"/>
        <v>32.527044569450453</v>
      </c>
      <c r="R182" s="96">
        <v>128</v>
      </c>
      <c r="S182" s="46">
        <v>2321</v>
      </c>
      <c r="T182" s="17">
        <v>61643</v>
      </c>
      <c r="U182" s="49">
        <f t="shared" si="28"/>
        <v>26.558810857389055</v>
      </c>
      <c r="V182" s="96">
        <v>168</v>
      </c>
      <c r="W182" s="50">
        <v>2323</v>
      </c>
      <c r="X182" s="21">
        <v>54279</v>
      </c>
      <c r="Y182" s="51">
        <f t="shared" si="29"/>
        <v>23.365906155832974</v>
      </c>
      <c r="Z182" s="96">
        <v>180</v>
      </c>
      <c r="AA182" s="120">
        <f t="shared" si="32"/>
        <v>13621</v>
      </c>
      <c r="AB182" s="121">
        <f t="shared" si="33"/>
        <v>480729</v>
      </c>
      <c r="AC182" s="32">
        <f t="shared" si="30"/>
        <v>35.293223698700537</v>
      </c>
      <c r="AD182" s="96">
        <v>126</v>
      </c>
      <c r="AE182" s="54"/>
      <c r="AF182" s="54">
        <v>180</v>
      </c>
    </row>
    <row r="183" spans="1:32" ht="15.75" customHeight="1" x14ac:dyDescent="0.2">
      <c r="A183" s="15" t="s">
        <v>233</v>
      </c>
      <c r="B183" s="15" t="s">
        <v>233</v>
      </c>
      <c r="C183" s="72">
        <v>2618</v>
      </c>
      <c r="D183" s="18">
        <v>10183</v>
      </c>
      <c r="E183" s="32">
        <f t="shared" si="25"/>
        <v>3.8896103896103895</v>
      </c>
      <c r="F183" s="85">
        <v>268</v>
      </c>
      <c r="G183" s="71">
        <v>2634</v>
      </c>
      <c r="H183" s="19">
        <v>3937</v>
      </c>
      <c r="I183" s="37">
        <f t="shared" si="31"/>
        <v>1.4946848899012908</v>
      </c>
      <c r="J183" s="85">
        <v>294</v>
      </c>
      <c r="K183" s="71">
        <v>2649</v>
      </c>
      <c r="L183" s="20">
        <v>3729</v>
      </c>
      <c r="M183" s="39">
        <f t="shared" si="26"/>
        <v>1.4077010192525481</v>
      </c>
      <c r="N183" s="85">
        <v>294</v>
      </c>
      <c r="O183" s="42">
        <v>2655</v>
      </c>
      <c r="P183" s="113">
        <v>3439</v>
      </c>
      <c r="Q183" s="44">
        <f t="shared" si="27"/>
        <v>1.2952919020715632</v>
      </c>
      <c r="R183" s="85">
        <v>295</v>
      </c>
      <c r="S183" s="46">
        <v>2667</v>
      </c>
      <c r="T183" s="17">
        <v>52870</v>
      </c>
      <c r="U183" s="49">
        <f t="shared" si="28"/>
        <v>19.823772028496439</v>
      </c>
      <c r="V183" s="96">
        <v>194</v>
      </c>
      <c r="W183" s="50">
        <v>2727</v>
      </c>
      <c r="X183" s="21">
        <v>63338</v>
      </c>
      <c r="Y183" s="51">
        <f t="shared" si="29"/>
        <v>23.226255958929226</v>
      </c>
      <c r="Z183" s="96">
        <v>181</v>
      </c>
      <c r="AA183" s="120">
        <f t="shared" si="32"/>
        <v>15950</v>
      </c>
      <c r="AB183" s="121">
        <f t="shared" si="33"/>
        <v>137496</v>
      </c>
      <c r="AC183" s="32">
        <f t="shared" si="30"/>
        <v>8.620438871473354</v>
      </c>
      <c r="AD183" s="85">
        <v>258</v>
      </c>
      <c r="AE183" s="54"/>
      <c r="AF183" s="54">
        <v>181</v>
      </c>
    </row>
    <row r="184" spans="1:32" ht="15.75" customHeight="1" x14ac:dyDescent="0.2">
      <c r="A184" s="15" t="s">
        <v>10</v>
      </c>
      <c r="B184" s="15" t="s">
        <v>571</v>
      </c>
      <c r="C184" s="72">
        <v>1974</v>
      </c>
      <c r="D184" s="18">
        <v>61031</v>
      </c>
      <c r="E184" s="32">
        <f t="shared" si="25"/>
        <v>30.917426545086119</v>
      </c>
      <c r="F184" s="96">
        <v>130</v>
      </c>
      <c r="G184" s="71">
        <v>1990</v>
      </c>
      <c r="H184" s="19">
        <v>46984</v>
      </c>
      <c r="I184" s="37">
        <f t="shared" si="31"/>
        <v>23.610050251256283</v>
      </c>
      <c r="J184" s="96">
        <v>162</v>
      </c>
      <c r="K184" s="71">
        <v>2008</v>
      </c>
      <c r="L184" s="20">
        <v>68999</v>
      </c>
      <c r="M184" s="39">
        <f t="shared" si="26"/>
        <v>34.362051792828687</v>
      </c>
      <c r="N184" s="96">
        <v>117</v>
      </c>
      <c r="O184" s="42">
        <v>2040</v>
      </c>
      <c r="P184" s="113">
        <v>49098</v>
      </c>
      <c r="Q184" s="44">
        <f t="shared" si="27"/>
        <v>24.067647058823528</v>
      </c>
      <c r="R184" s="96">
        <v>169</v>
      </c>
      <c r="S184" s="46">
        <v>2048</v>
      </c>
      <c r="T184" s="17">
        <v>41885</v>
      </c>
      <c r="U184" s="49">
        <f t="shared" si="28"/>
        <v>20.45166015625</v>
      </c>
      <c r="V184" s="96">
        <v>188</v>
      </c>
      <c r="W184" s="50">
        <v>2047</v>
      </c>
      <c r="X184" s="21">
        <v>47048</v>
      </c>
      <c r="Y184" s="51">
        <f t="shared" si="29"/>
        <v>22.983878847093308</v>
      </c>
      <c r="Z184" s="96">
        <v>182</v>
      </c>
      <c r="AA184" s="120">
        <f t="shared" si="32"/>
        <v>12107</v>
      </c>
      <c r="AB184" s="121">
        <f t="shared" si="33"/>
        <v>315045</v>
      </c>
      <c r="AC184" s="32">
        <f t="shared" si="30"/>
        <v>26.021722970182537</v>
      </c>
      <c r="AD184" s="96">
        <v>165</v>
      </c>
      <c r="AE184" s="54"/>
      <c r="AF184" s="54">
        <v>182</v>
      </c>
    </row>
    <row r="185" spans="1:32" ht="15.75" customHeight="1" x14ac:dyDescent="0.2">
      <c r="A185" s="15" t="s">
        <v>2692</v>
      </c>
      <c r="B185" s="15" t="s">
        <v>2732</v>
      </c>
      <c r="C185" s="72">
        <v>4077</v>
      </c>
      <c r="D185" s="18">
        <v>18266</v>
      </c>
      <c r="E185" s="32">
        <f t="shared" si="25"/>
        <v>4.4802550895266124</v>
      </c>
      <c r="F185" s="85">
        <v>261</v>
      </c>
      <c r="G185" s="71">
        <v>4120</v>
      </c>
      <c r="H185" s="19">
        <v>41660</v>
      </c>
      <c r="I185" s="37">
        <f t="shared" si="31"/>
        <v>10.111650485436893</v>
      </c>
      <c r="J185" s="85">
        <v>237</v>
      </c>
      <c r="K185" s="71">
        <v>4170</v>
      </c>
      <c r="L185" s="20">
        <v>14800</v>
      </c>
      <c r="M185" s="39">
        <f t="shared" si="26"/>
        <v>3.5491606714628299</v>
      </c>
      <c r="N185" s="85">
        <v>273</v>
      </c>
      <c r="O185" s="42">
        <v>4180</v>
      </c>
      <c r="P185" s="113">
        <v>69718</v>
      </c>
      <c r="Q185" s="44">
        <f t="shared" si="27"/>
        <v>16.678947368421053</v>
      </c>
      <c r="R185" s="96">
        <v>209</v>
      </c>
      <c r="S185" s="47">
        <v>4218</v>
      </c>
      <c r="T185" s="17">
        <v>23768</v>
      </c>
      <c r="U185" s="49">
        <f t="shared" si="28"/>
        <v>5.6348980559506874</v>
      </c>
      <c r="V185" s="85">
        <v>273</v>
      </c>
      <c r="W185" s="50">
        <v>4236</v>
      </c>
      <c r="X185" s="21">
        <v>94256</v>
      </c>
      <c r="Y185" s="51">
        <f t="shared" si="29"/>
        <v>22.251180358829085</v>
      </c>
      <c r="Z185" s="96">
        <v>183</v>
      </c>
      <c r="AA185" s="120">
        <f t="shared" si="32"/>
        <v>25001</v>
      </c>
      <c r="AB185" s="121">
        <f t="shared" si="33"/>
        <v>262468</v>
      </c>
      <c r="AC185" s="32">
        <f t="shared" si="30"/>
        <v>10.498300067997279</v>
      </c>
      <c r="AD185" s="85">
        <v>247</v>
      </c>
      <c r="AE185" s="54"/>
      <c r="AF185" s="54">
        <v>183</v>
      </c>
    </row>
    <row r="186" spans="1:32" ht="15.75" customHeight="1" x14ac:dyDescent="0.2">
      <c r="A186" s="15" t="s">
        <v>22</v>
      </c>
      <c r="B186" s="15" t="s">
        <v>629</v>
      </c>
      <c r="C186" s="72">
        <v>16457</v>
      </c>
      <c r="D186" s="18">
        <v>304693</v>
      </c>
      <c r="E186" s="32">
        <f t="shared" si="25"/>
        <v>18.514492313301332</v>
      </c>
      <c r="F186" s="96">
        <v>184</v>
      </c>
      <c r="G186" s="71">
        <v>17160</v>
      </c>
      <c r="H186" s="19">
        <v>296832</v>
      </c>
      <c r="I186" s="37">
        <f t="shared" si="31"/>
        <v>17.297902097902099</v>
      </c>
      <c r="J186" s="96">
        <v>196</v>
      </c>
      <c r="K186" s="71">
        <v>19662</v>
      </c>
      <c r="L186" s="20">
        <v>254792</v>
      </c>
      <c r="M186" s="39">
        <f t="shared" si="26"/>
        <v>12.958600345844777</v>
      </c>
      <c r="N186" s="96">
        <v>221</v>
      </c>
      <c r="O186" s="42">
        <v>21156</v>
      </c>
      <c r="P186" s="113">
        <v>471564</v>
      </c>
      <c r="Q186" s="44">
        <f t="shared" si="27"/>
        <v>22.289846851956892</v>
      </c>
      <c r="R186" s="96">
        <v>176</v>
      </c>
      <c r="S186" s="47">
        <v>21395</v>
      </c>
      <c r="T186" s="17">
        <v>408574</v>
      </c>
      <c r="U186" s="49">
        <f t="shared" si="28"/>
        <v>19.096704837578873</v>
      </c>
      <c r="V186" s="96">
        <v>199</v>
      </c>
      <c r="W186" s="50">
        <v>21542</v>
      </c>
      <c r="X186" s="21">
        <v>476716</v>
      </c>
      <c r="Y186" s="51">
        <f t="shared" si="29"/>
        <v>22.129607278804198</v>
      </c>
      <c r="Z186" s="96">
        <v>184</v>
      </c>
      <c r="AA186" s="120">
        <f t="shared" si="32"/>
        <v>117372</v>
      </c>
      <c r="AB186" s="121">
        <f t="shared" si="33"/>
        <v>2213171</v>
      </c>
      <c r="AC186" s="32">
        <f t="shared" si="30"/>
        <v>18.856038918992606</v>
      </c>
      <c r="AD186" s="96">
        <v>201</v>
      </c>
      <c r="AE186" s="54"/>
      <c r="AF186" s="54">
        <v>184</v>
      </c>
    </row>
    <row r="187" spans="1:32" ht="15.75" customHeight="1" x14ac:dyDescent="0.2">
      <c r="A187" s="15" t="s">
        <v>2753</v>
      </c>
      <c r="B187" s="15" t="s">
        <v>764</v>
      </c>
      <c r="C187" s="72">
        <v>2260</v>
      </c>
      <c r="D187" s="18">
        <v>67380</v>
      </c>
      <c r="E187" s="32">
        <f t="shared" si="25"/>
        <v>29.814159292035399</v>
      </c>
      <c r="F187" s="96">
        <v>133</v>
      </c>
      <c r="G187" s="71">
        <v>2247</v>
      </c>
      <c r="H187" s="19">
        <v>61156</v>
      </c>
      <c r="I187" s="37">
        <f t="shared" si="31"/>
        <v>27.216733422340898</v>
      </c>
      <c r="J187" s="96">
        <v>149</v>
      </c>
      <c r="K187" s="71">
        <v>2213</v>
      </c>
      <c r="L187" s="20">
        <v>80055</v>
      </c>
      <c r="M187" s="39">
        <f t="shared" si="26"/>
        <v>36.174875734297331</v>
      </c>
      <c r="N187" s="96">
        <v>112</v>
      </c>
      <c r="O187" s="42">
        <v>2185</v>
      </c>
      <c r="P187" s="113">
        <v>76205</v>
      </c>
      <c r="Q187" s="44">
        <f t="shared" si="27"/>
        <v>34.87643020594966</v>
      </c>
      <c r="R187" s="96">
        <v>118</v>
      </c>
      <c r="S187" s="46">
        <v>2179</v>
      </c>
      <c r="T187" s="17">
        <v>70334</v>
      </c>
      <c r="U187" s="49">
        <f t="shared" si="28"/>
        <v>32.27810922441487</v>
      </c>
      <c r="V187" s="96">
        <v>143</v>
      </c>
      <c r="W187" s="50">
        <v>2155</v>
      </c>
      <c r="X187" s="21">
        <v>47248</v>
      </c>
      <c r="Y187" s="51">
        <f t="shared" si="29"/>
        <v>21.924825986078886</v>
      </c>
      <c r="Z187" s="96">
        <v>185</v>
      </c>
      <c r="AA187" s="120">
        <f t="shared" si="32"/>
        <v>13239</v>
      </c>
      <c r="AB187" s="121">
        <f t="shared" si="33"/>
        <v>402378</v>
      </c>
      <c r="AC187" s="32">
        <f t="shared" si="30"/>
        <v>30.393383186041241</v>
      </c>
      <c r="AD187" s="96">
        <v>151</v>
      </c>
      <c r="AE187" s="54"/>
      <c r="AF187" s="54">
        <v>185</v>
      </c>
    </row>
    <row r="188" spans="1:32" ht="15.75" customHeight="1" x14ac:dyDescent="0.2">
      <c r="A188" s="15" t="s">
        <v>57</v>
      </c>
      <c r="B188" s="15" t="s">
        <v>382</v>
      </c>
      <c r="C188" s="72">
        <v>3346</v>
      </c>
      <c r="D188" s="18">
        <v>145089</v>
      </c>
      <c r="E188" s="32">
        <f t="shared" si="25"/>
        <v>43.361924686192467</v>
      </c>
      <c r="F188" s="96">
        <v>93</v>
      </c>
      <c r="G188" s="71">
        <v>3400</v>
      </c>
      <c r="H188" s="19">
        <v>130654</v>
      </c>
      <c r="I188" s="37">
        <f t="shared" si="31"/>
        <v>38.427647058823531</v>
      </c>
      <c r="J188" s="96">
        <v>108</v>
      </c>
      <c r="K188" s="71">
        <v>3529</v>
      </c>
      <c r="L188" s="20">
        <v>108847</v>
      </c>
      <c r="M188" s="39">
        <f t="shared" si="26"/>
        <v>30.843581751204308</v>
      </c>
      <c r="N188" s="96">
        <v>131</v>
      </c>
      <c r="O188" s="42">
        <v>3605</v>
      </c>
      <c r="P188" s="113">
        <v>101123</v>
      </c>
      <c r="Q188" s="44">
        <f t="shared" si="27"/>
        <v>28.050762829403606</v>
      </c>
      <c r="R188" s="96">
        <v>154</v>
      </c>
      <c r="S188" s="47">
        <v>3714</v>
      </c>
      <c r="T188" s="17">
        <v>89346</v>
      </c>
      <c r="U188" s="49">
        <f t="shared" si="28"/>
        <v>24.056542810985459</v>
      </c>
      <c r="V188" s="96">
        <v>176</v>
      </c>
      <c r="W188" s="50">
        <v>3715</v>
      </c>
      <c r="X188" s="21">
        <v>80992</v>
      </c>
      <c r="Y188" s="51">
        <f t="shared" si="29"/>
        <v>21.801345895020187</v>
      </c>
      <c r="Z188" s="96">
        <v>186</v>
      </c>
      <c r="AA188" s="120">
        <f t="shared" si="32"/>
        <v>21309</v>
      </c>
      <c r="AB188" s="121">
        <f t="shared" si="33"/>
        <v>656051</v>
      </c>
      <c r="AC188" s="32">
        <f t="shared" si="30"/>
        <v>30.787507625885777</v>
      </c>
      <c r="AD188" s="96">
        <v>146</v>
      </c>
      <c r="AE188" s="54"/>
      <c r="AF188" s="54">
        <v>186</v>
      </c>
    </row>
    <row r="189" spans="1:32" s="80" customFormat="1" ht="15.75" customHeight="1" x14ac:dyDescent="0.15">
      <c r="A189" s="80" t="s">
        <v>2740</v>
      </c>
      <c r="B189" s="79" t="s">
        <v>2510</v>
      </c>
      <c r="C189" s="77">
        <v>2622</v>
      </c>
      <c r="D189" s="76">
        <v>58217</v>
      </c>
      <c r="E189" s="97">
        <f t="shared" si="25"/>
        <v>22.203279938977879</v>
      </c>
      <c r="F189" s="96">
        <v>167</v>
      </c>
      <c r="G189" s="81">
        <v>2630</v>
      </c>
      <c r="H189" s="101">
        <v>57268</v>
      </c>
      <c r="I189" s="97">
        <f t="shared" si="31"/>
        <v>21.774904942965779</v>
      </c>
      <c r="J189" s="96">
        <v>170</v>
      </c>
      <c r="K189" s="81">
        <v>2587</v>
      </c>
      <c r="L189" s="82">
        <v>57149</v>
      </c>
      <c r="M189" s="111">
        <f t="shared" si="26"/>
        <v>22.090838809431773</v>
      </c>
      <c r="N189" s="96">
        <v>174</v>
      </c>
      <c r="O189" s="81">
        <v>2579</v>
      </c>
      <c r="P189" s="116">
        <v>56675</v>
      </c>
      <c r="Q189" s="78">
        <f t="shared" si="27"/>
        <v>21.975571927103527</v>
      </c>
      <c r="R189" s="96">
        <v>177</v>
      </c>
      <c r="S189" s="84">
        <v>2563</v>
      </c>
      <c r="T189" s="83">
        <v>56200</v>
      </c>
      <c r="U189" s="78">
        <f t="shared" si="28"/>
        <v>21.927428794381584</v>
      </c>
      <c r="V189" s="96">
        <v>186</v>
      </c>
      <c r="W189" s="81">
        <v>2559</v>
      </c>
      <c r="X189" s="83">
        <v>55726</v>
      </c>
      <c r="Y189" s="75">
        <f t="shared" si="29"/>
        <v>21.776475185619383</v>
      </c>
      <c r="Z189" s="96">
        <v>187</v>
      </c>
      <c r="AA189" s="101">
        <f t="shared" si="32"/>
        <v>15540</v>
      </c>
      <c r="AB189" s="101">
        <f t="shared" si="33"/>
        <v>341235</v>
      </c>
      <c r="AC189" s="97">
        <f t="shared" si="30"/>
        <v>21.958494208494209</v>
      </c>
      <c r="AD189" s="96">
        <v>182</v>
      </c>
      <c r="AE189" s="54"/>
      <c r="AF189" s="54">
        <v>187</v>
      </c>
    </row>
    <row r="190" spans="1:32" s="80" customFormat="1" ht="15.75" customHeight="1" x14ac:dyDescent="0.15">
      <c r="A190" s="80" t="s">
        <v>2692</v>
      </c>
      <c r="B190" s="79" t="s">
        <v>2520</v>
      </c>
      <c r="C190" s="77">
        <v>3460</v>
      </c>
      <c r="D190" s="76">
        <v>55712</v>
      </c>
      <c r="E190" s="97">
        <f t="shared" si="25"/>
        <v>16.101734104046244</v>
      </c>
      <c r="F190" s="96">
        <v>199</v>
      </c>
      <c r="G190" s="81">
        <v>3397</v>
      </c>
      <c r="H190" s="101">
        <v>46508</v>
      </c>
      <c r="I190" s="97">
        <f t="shared" si="31"/>
        <v>13.690903738592876</v>
      </c>
      <c r="J190" s="96">
        <v>218</v>
      </c>
      <c r="K190" s="81">
        <v>3371</v>
      </c>
      <c r="L190" s="82">
        <v>91522</v>
      </c>
      <c r="M190" s="111">
        <f t="shared" si="26"/>
        <v>27.149807178878671</v>
      </c>
      <c r="N190" s="96">
        <v>150</v>
      </c>
      <c r="O190" s="81">
        <v>3383</v>
      </c>
      <c r="P190" s="116">
        <v>81903</v>
      </c>
      <c r="Q190" s="78">
        <f t="shared" si="27"/>
        <v>24.210168489506355</v>
      </c>
      <c r="R190" s="96">
        <v>166</v>
      </c>
      <c r="S190" s="84">
        <v>3382</v>
      </c>
      <c r="T190" s="83">
        <v>172051</v>
      </c>
      <c r="U190" s="78">
        <f t="shared" si="28"/>
        <v>50.872560615020696</v>
      </c>
      <c r="V190" s="96">
        <v>84</v>
      </c>
      <c r="W190" s="81">
        <v>4189</v>
      </c>
      <c r="X190" s="83">
        <v>91171</v>
      </c>
      <c r="Y190" s="75">
        <f t="shared" si="29"/>
        <v>21.764382907615182</v>
      </c>
      <c r="Z190" s="96">
        <v>188</v>
      </c>
      <c r="AA190" s="101">
        <f t="shared" si="32"/>
        <v>21182</v>
      </c>
      <c r="AB190" s="101">
        <f t="shared" si="33"/>
        <v>538867</v>
      </c>
      <c r="AC190" s="97">
        <f t="shared" si="30"/>
        <v>25.439854593522803</v>
      </c>
      <c r="AD190" s="96">
        <v>171</v>
      </c>
      <c r="AE190" s="54"/>
      <c r="AF190" s="54">
        <v>188</v>
      </c>
    </row>
    <row r="191" spans="1:32" s="80" customFormat="1" ht="15.75" customHeight="1" x14ac:dyDescent="0.15">
      <c r="A191" s="80" t="s">
        <v>2736</v>
      </c>
      <c r="B191" s="79" t="s">
        <v>2487</v>
      </c>
      <c r="C191" s="77">
        <v>3069</v>
      </c>
      <c r="D191" s="76">
        <v>36952</v>
      </c>
      <c r="E191" s="97">
        <f t="shared" si="25"/>
        <v>12.04040404040404</v>
      </c>
      <c r="F191" s="96">
        <v>222</v>
      </c>
      <c r="G191" s="81">
        <v>3129</v>
      </c>
      <c r="H191" s="101">
        <v>66419</v>
      </c>
      <c r="I191" s="97">
        <f t="shared" si="31"/>
        <v>21.226909555768618</v>
      </c>
      <c r="J191" s="96">
        <v>175</v>
      </c>
      <c r="K191" s="81">
        <v>3129</v>
      </c>
      <c r="L191" s="82">
        <v>90680</v>
      </c>
      <c r="M191" s="111">
        <f t="shared" si="26"/>
        <v>28.980504953659317</v>
      </c>
      <c r="N191" s="96">
        <v>138</v>
      </c>
      <c r="O191" s="81">
        <v>3132</v>
      </c>
      <c r="P191" s="116">
        <v>99801</v>
      </c>
      <c r="Q191" s="78">
        <f t="shared" si="27"/>
        <v>31.864942528735632</v>
      </c>
      <c r="R191" s="96">
        <v>133</v>
      </c>
      <c r="S191" s="84">
        <v>3141</v>
      </c>
      <c r="T191" s="83">
        <v>89417</v>
      </c>
      <c r="U191" s="78">
        <f t="shared" si="28"/>
        <v>28.467685450493473</v>
      </c>
      <c r="V191" s="96">
        <v>157</v>
      </c>
      <c r="W191" s="81">
        <v>3133</v>
      </c>
      <c r="X191" s="83">
        <v>67079</v>
      </c>
      <c r="Y191" s="75">
        <f t="shared" si="29"/>
        <v>21.41046919885094</v>
      </c>
      <c r="Z191" s="96">
        <v>189</v>
      </c>
      <c r="AA191" s="101">
        <f t="shared" si="32"/>
        <v>18733</v>
      </c>
      <c r="AB191" s="101">
        <f t="shared" si="33"/>
        <v>450348</v>
      </c>
      <c r="AC191" s="97">
        <f t="shared" si="30"/>
        <v>24.040356589974909</v>
      </c>
      <c r="AD191" s="96">
        <v>176</v>
      </c>
      <c r="AE191" s="54"/>
      <c r="AF191" s="54">
        <v>189</v>
      </c>
    </row>
    <row r="192" spans="1:32" ht="15.75" customHeight="1" x14ac:dyDescent="0.2">
      <c r="A192" s="15" t="s">
        <v>118</v>
      </c>
      <c r="B192" s="15" t="s">
        <v>845</v>
      </c>
      <c r="C192" s="72">
        <v>3304</v>
      </c>
      <c r="D192" s="18">
        <v>128074</v>
      </c>
      <c r="E192" s="32">
        <f t="shared" si="25"/>
        <v>38.763317191283292</v>
      </c>
      <c r="F192" s="96">
        <v>100</v>
      </c>
      <c r="G192" s="71">
        <v>3516</v>
      </c>
      <c r="H192" s="19">
        <v>122278</v>
      </c>
      <c r="I192" s="37">
        <f t="shared" si="31"/>
        <v>34.77758816837315</v>
      </c>
      <c r="J192" s="96">
        <v>122</v>
      </c>
      <c r="K192" s="71">
        <v>3609</v>
      </c>
      <c r="L192" s="20">
        <v>114928</v>
      </c>
      <c r="M192" s="39">
        <f t="shared" si="26"/>
        <v>31.844832363535605</v>
      </c>
      <c r="N192" s="96">
        <v>127</v>
      </c>
      <c r="O192" s="42">
        <v>3752</v>
      </c>
      <c r="P192" s="113">
        <v>119035</v>
      </c>
      <c r="Q192" s="44">
        <f t="shared" si="27"/>
        <v>31.725746268656717</v>
      </c>
      <c r="R192" s="96">
        <v>135</v>
      </c>
      <c r="S192" s="46">
        <v>3756</v>
      </c>
      <c r="T192" s="17">
        <v>126993</v>
      </c>
      <c r="U192" s="49">
        <f t="shared" si="28"/>
        <v>33.810702875399357</v>
      </c>
      <c r="V192" s="96">
        <v>136</v>
      </c>
      <c r="W192" s="50">
        <v>3760</v>
      </c>
      <c r="X192" s="21">
        <v>79451</v>
      </c>
      <c r="Y192" s="51">
        <f t="shared" si="29"/>
        <v>21.130585106382977</v>
      </c>
      <c r="Z192" s="96">
        <v>190</v>
      </c>
      <c r="AA192" s="120">
        <f t="shared" si="32"/>
        <v>21697</v>
      </c>
      <c r="AB192" s="121">
        <f t="shared" si="33"/>
        <v>690759</v>
      </c>
      <c r="AC192" s="32">
        <f t="shared" si="30"/>
        <v>31.836613356685255</v>
      </c>
      <c r="AD192" s="96">
        <v>144</v>
      </c>
      <c r="AE192" s="54"/>
      <c r="AF192" s="54">
        <v>190</v>
      </c>
    </row>
    <row r="193" spans="1:32" s="80" customFormat="1" ht="15.75" customHeight="1" x14ac:dyDescent="0.15">
      <c r="A193" s="80" t="s">
        <v>2703</v>
      </c>
      <c r="B193" s="79" t="s">
        <v>2525</v>
      </c>
      <c r="C193" s="77">
        <v>2155</v>
      </c>
      <c r="D193" s="76">
        <v>39446</v>
      </c>
      <c r="E193" s="97">
        <f t="shared" si="25"/>
        <v>18.304408352668215</v>
      </c>
      <c r="F193" s="96">
        <v>186</v>
      </c>
      <c r="G193" s="81">
        <v>2145</v>
      </c>
      <c r="H193" s="101">
        <v>38167</v>
      </c>
      <c r="I193" s="97">
        <f t="shared" si="31"/>
        <v>17.793473193473194</v>
      </c>
      <c r="J193" s="96">
        <v>193</v>
      </c>
      <c r="K193" s="81">
        <v>2138</v>
      </c>
      <c r="L193" s="82">
        <v>36270</v>
      </c>
      <c r="M193" s="111">
        <f t="shared" si="26"/>
        <v>16.964452759588401</v>
      </c>
      <c r="N193" s="96">
        <v>198</v>
      </c>
      <c r="O193" s="81">
        <v>2140</v>
      </c>
      <c r="P193" s="116">
        <v>37720</v>
      </c>
      <c r="Q193" s="78">
        <f t="shared" si="27"/>
        <v>17.626168224299064</v>
      </c>
      <c r="R193" s="96">
        <v>203</v>
      </c>
      <c r="S193" s="84">
        <v>2141</v>
      </c>
      <c r="T193" s="83">
        <v>38199</v>
      </c>
      <c r="U193" s="78">
        <f t="shared" si="28"/>
        <v>17.841662774404483</v>
      </c>
      <c r="V193" s="96">
        <v>211</v>
      </c>
      <c r="W193" s="81">
        <v>2138</v>
      </c>
      <c r="X193" s="83">
        <v>44755</v>
      </c>
      <c r="Y193" s="75">
        <f t="shared" si="29"/>
        <v>20.933115060804489</v>
      </c>
      <c r="Z193" s="96">
        <v>191</v>
      </c>
      <c r="AA193" s="101">
        <f t="shared" si="32"/>
        <v>12857</v>
      </c>
      <c r="AB193" s="101">
        <f t="shared" si="33"/>
        <v>234557</v>
      </c>
      <c r="AC193" s="97">
        <f t="shared" si="30"/>
        <v>18.243524928054757</v>
      </c>
      <c r="AD193" s="96">
        <v>207</v>
      </c>
      <c r="AE193" s="54"/>
      <c r="AF193" s="54">
        <v>191</v>
      </c>
    </row>
    <row r="194" spans="1:32" ht="15.75" customHeight="1" x14ac:dyDescent="0.2">
      <c r="A194" s="15" t="s">
        <v>2727</v>
      </c>
      <c r="B194" s="15" t="s">
        <v>689</v>
      </c>
      <c r="C194" s="72">
        <v>26374</v>
      </c>
      <c r="D194" s="18">
        <v>565337</v>
      </c>
      <c r="E194" s="32">
        <f t="shared" si="25"/>
        <v>21.435390915295368</v>
      </c>
      <c r="F194" s="96">
        <v>172</v>
      </c>
      <c r="G194" s="71">
        <v>26478</v>
      </c>
      <c r="H194" s="19">
        <v>553775</v>
      </c>
      <c r="I194" s="37">
        <f t="shared" si="31"/>
        <v>20.914532819699374</v>
      </c>
      <c r="J194" s="96">
        <v>177</v>
      </c>
      <c r="K194" s="71">
        <v>26475</v>
      </c>
      <c r="L194" s="20">
        <v>537841</v>
      </c>
      <c r="M194" s="39">
        <f t="shared" si="26"/>
        <v>20.315051935788478</v>
      </c>
      <c r="N194" s="96">
        <v>183</v>
      </c>
      <c r="O194" s="42">
        <v>26381</v>
      </c>
      <c r="P194" s="113">
        <v>560192</v>
      </c>
      <c r="Q194" s="44">
        <f t="shared" si="27"/>
        <v>21.234676471703121</v>
      </c>
      <c r="R194" s="96">
        <v>183</v>
      </c>
      <c r="S194" s="47">
        <v>25964</v>
      </c>
      <c r="T194" s="17">
        <v>623964</v>
      </c>
      <c r="U194" s="49">
        <f t="shared" si="28"/>
        <v>24.031890309659527</v>
      </c>
      <c r="V194" s="96">
        <v>177</v>
      </c>
      <c r="W194" s="50">
        <v>26093</v>
      </c>
      <c r="X194" s="21">
        <v>543119</v>
      </c>
      <c r="Y194" s="51">
        <f t="shared" si="29"/>
        <v>20.814739585329399</v>
      </c>
      <c r="Z194" s="96">
        <v>192</v>
      </c>
      <c r="AA194" s="120">
        <f t="shared" si="32"/>
        <v>157765</v>
      </c>
      <c r="AB194" s="121">
        <f t="shared" si="33"/>
        <v>3384228</v>
      </c>
      <c r="AC194" s="32">
        <f t="shared" si="30"/>
        <v>21.451069628878397</v>
      </c>
      <c r="AD194" s="96">
        <v>185</v>
      </c>
      <c r="AE194" s="54"/>
      <c r="AF194" s="54">
        <v>192</v>
      </c>
    </row>
    <row r="195" spans="1:32" ht="15.75" customHeight="1" x14ac:dyDescent="0.2">
      <c r="A195" s="15" t="s">
        <v>2690</v>
      </c>
      <c r="B195" s="15" t="s">
        <v>842</v>
      </c>
      <c r="C195" s="72">
        <v>11272</v>
      </c>
      <c r="D195" s="18">
        <v>162823</v>
      </c>
      <c r="E195" s="32">
        <f t="shared" ref="E195:E258" si="34">D195/C195</f>
        <v>14.444907735982966</v>
      </c>
      <c r="F195" s="96">
        <v>209</v>
      </c>
      <c r="G195" s="71">
        <v>11248</v>
      </c>
      <c r="H195" s="19">
        <v>243757</v>
      </c>
      <c r="I195" s="37">
        <f t="shared" si="31"/>
        <v>21.671141536273115</v>
      </c>
      <c r="J195" s="96">
        <v>172</v>
      </c>
      <c r="K195" s="71">
        <v>11300</v>
      </c>
      <c r="L195" s="20">
        <v>262066</v>
      </c>
      <c r="M195" s="39">
        <f t="shared" ref="M195:M258" si="35">L195/K195</f>
        <v>23.191681415929203</v>
      </c>
      <c r="N195" s="96">
        <v>167</v>
      </c>
      <c r="O195" s="42">
        <v>11307</v>
      </c>
      <c r="P195" s="113">
        <v>247347</v>
      </c>
      <c r="Q195" s="44">
        <f t="shared" ref="Q195:Q258" si="36">P195/O195</f>
        <v>21.875563810029185</v>
      </c>
      <c r="R195" s="96">
        <v>178</v>
      </c>
      <c r="S195" s="46">
        <v>11341</v>
      </c>
      <c r="T195" s="17">
        <v>258275</v>
      </c>
      <c r="U195" s="49">
        <f t="shared" ref="U195:U258" si="37">T195/S195</f>
        <v>22.773564941363194</v>
      </c>
      <c r="V195" s="96">
        <v>182</v>
      </c>
      <c r="W195" s="50">
        <v>11349</v>
      </c>
      <c r="X195" s="21">
        <v>232066</v>
      </c>
      <c r="Y195" s="51">
        <f t="shared" ref="Y195:Y258" si="38">X195/W195</f>
        <v>20.448145211031807</v>
      </c>
      <c r="Z195" s="96">
        <v>193</v>
      </c>
      <c r="AA195" s="120">
        <f t="shared" si="32"/>
        <v>67817</v>
      </c>
      <c r="AB195" s="121">
        <f t="shared" si="33"/>
        <v>1406334</v>
      </c>
      <c r="AC195" s="32">
        <f t="shared" ref="AC195:AC258" si="39">AB195/AA195</f>
        <v>20.737189790170607</v>
      </c>
      <c r="AD195" s="96">
        <v>191</v>
      </c>
      <c r="AE195" s="54"/>
      <c r="AF195" s="54">
        <v>193</v>
      </c>
    </row>
    <row r="196" spans="1:32" ht="15.75" customHeight="1" x14ac:dyDescent="0.2">
      <c r="A196" s="15" t="s">
        <v>118</v>
      </c>
      <c r="B196" s="15" t="s">
        <v>128</v>
      </c>
      <c r="C196" s="72">
        <v>2726</v>
      </c>
      <c r="D196" s="18">
        <v>79788</v>
      </c>
      <c r="E196" s="32">
        <f t="shared" si="34"/>
        <v>29.269258987527511</v>
      </c>
      <c r="F196" s="96">
        <v>137</v>
      </c>
      <c r="G196" s="71">
        <v>2856</v>
      </c>
      <c r="H196" s="19">
        <v>57909</v>
      </c>
      <c r="I196" s="37">
        <f t="shared" si="31"/>
        <v>20.27626050420168</v>
      </c>
      <c r="J196" s="96">
        <v>180</v>
      </c>
      <c r="K196" s="71">
        <v>2961</v>
      </c>
      <c r="L196" s="20">
        <v>67129</v>
      </c>
      <c r="M196" s="39">
        <f t="shared" si="35"/>
        <v>22.671057075312394</v>
      </c>
      <c r="N196" s="96">
        <v>171</v>
      </c>
      <c r="O196" s="42">
        <v>3038</v>
      </c>
      <c r="P196" s="113">
        <v>58916</v>
      </c>
      <c r="Q196" s="44">
        <f t="shared" si="36"/>
        <v>19.393021724818961</v>
      </c>
      <c r="R196" s="96">
        <v>194</v>
      </c>
      <c r="S196" s="46">
        <v>4258</v>
      </c>
      <c r="T196" s="17">
        <v>77809</v>
      </c>
      <c r="U196" s="49">
        <f t="shared" si="37"/>
        <v>18.273602630342882</v>
      </c>
      <c r="V196" s="96">
        <v>205</v>
      </c>
      <c r="W196" s="50">
        <v>4307</v>
      </c>
      <c r="X196" s="21">
        <v>86230</v>
      </c>
      <c r="Y196" s="51">
        <f t="shared" si="38"/>
        <v>20.0208962154632</v>
      </c>
      <c r="Z196" s="96">
        <v>194</v>
      </c>
      <c r="AA196" s="120">
        <f t="shared" si="32"/>
        <v>20146</v>
      </c>
      <c r="AB196" s="121">
        <f t="shared" si="33"/>
        <v>427781</v>
      </c>
      <c r="AC196" s="32">
        <f t="shared" si="39"/>
        <v>21.234041497071377</v>
      </c>
      <c r="AD196" s="96">
        <v>188</v>
      </c>
      <c r="AE196" s="54"/>
      <c r="AF196" s="54">
        <v>194</v>
      </c>
    </row>
    <row r="197" spans="1:32" ht="15.75" customHeight="1" x14ac:dyDescent="0.2">
      <c r="A197" s="15" t="s">
        <v>24</v>
      </c>
      <c r="B197" s="15" t="s">
        <v>849</v>
      </c>
      <c r="C197" s="72">
        <v>2877</v>
      </c>
      <c r="D197" s="18">
        <v>24103</v>
      </c>
      <c r="E197" s="32">
        <f t="shared" si="34"/>
        <v>8.3778241223496703</v>
      </c>
      <c r="F197" s="85">
        <v>243</v>
      </c>
      <c r="G197" s="71">
        <v>2934</v>
      </c>
      <c r="H197" s="19">
        <v>15504</v>
      </c>
      <c r="I197" s="37">
        <f t="shared" si="31"/>
        <v>5.2842535787321063</v>
      </c>
      <c r="J197" s="85">
        <v>261</v>
      </c>
      <c r="K197" s="71">
        <v>2961</v>
      </c>
      <c r="L197" s="20">
        <v>13631</v>
      </c>
      <c r="M197" s="39">
        <f t="shared" si="35"/>
        <v>4.6035123269165821</v>
      </c>
      <c r="N197" s="85">
        <v>264</v>
      </c>
      <c r="O197" s="42">
        <v>3003</v>
      </c>
      <c r="P197" s="113">
        <v>12400</v>
      </c>
      <c r="Q197" s="44">
        <f t="shared" si="36"/>
        <v>4.1292041292041288</v>
      </c>
      <c r="R197" s="85">
        <v>276</v>
      </c>
      <c r="S197" s="46">
        <v>3059</v>
      </c>
      <c r="T197" s="17">
        <v>10416</v>
      </c>
      <c r="U197" s="49">
        <f t="shared" si="37"/>
        <v>3.4050343249427919</v>
      </c>
      <c r="V197" s="85">
        <v>286</v>
      </c>
      <c r="W197" s="50">
        <v>3113</v>
      </c>
      <c r="X197" s="21">
        <v>62176</v>
      </c>
      <c r="Y197" s="51">
        <f t="shared" si="38"/>
        <v>19.973016382910377</v>
      </c>
      <c r="Z197" s="96">
        <v>195</v>
      </c>
      <c r="AA197" s="120">
        <f t="shared" si="32"/>
        <v>17947</v>
      </c>
      <c r="AB197" s="121">
        <f t="shared" si="33"/>
        <v>138230</v>
      </c>
      <c r="AC197" s="32">
        <f t="shared" si="39"/>
        <v>7.7021229174792447</v>
      </c>
      <c r="AD197" s="85">
        <v>263</v>
      </c>
      <c r="AE197" s="54"/>
      <c r="AF197" s="54">
        <v>195</v>
      </c>
    </row>
    <row r="198" spans="1:32" ht="15.75" customHeight="1" x14ac:dyDescent="0.2">
      <c r="A198" s="15" t="s">
        <v>226</v>
      </c>
      <c r="B198" s="15" t="s">
        <v>226</v>
      </c>
      <c r="C198" s="72">
        <v>4406</v>
      </c>
      <c r="D198" s="18">
        <v>49581</v>
      </c>
      <c r="E198" s="32">
        <f t="shared" si="34"/>
        <v>11.253064003631412</v>
      </c>
      <c r="F198" s="96">
        <v>226</v>
      </c>
      <c r="G198" s="71">
        <v>4383</v>
      </c>
      <c r="H198" s="19">
        <v>47948</v>
      </c>
      <c r="I198" s="37">
        <f t="shared" si="31"/>
        <v>10.939539128450832</v>
      </c>
      <c r="J198" s="85">
        <v>232</v>
      </c>
      <c r="K198" s="71">
        <v>4380</v>
      </c>
      <c r="L198" s="20">
        <v>69018</v>
      </c>
      <c r="M198" s="39">
        <f t="shared" si="35"/>
        <v>15.757534246575343</v>
      </c>
      <c r="N198" s="96">
        <v>206</v>
      </c>
      <c r="O198" s="42">
        <v>4369</v>
      </c>
      <c r="P198" s="113">
        <v>68975</v>
      </c>
      <c r="Q198" s="44">
        <f t="shared" si="36"/>
        <v>15.787365529869536</v>
      </c>
      <c r="R198" s="96">
        <v>216</v>
      </c>
      <c r="S198" s="46">
        <v>4356</v>
      </c>
      <c r="T198" s="17">
        <v>76534</v>
      </c>
      <c r="U198" s="49">
        <f t="shared" si="37"/>
        <v>17.569788797061523</v>
      </c>
      <c r="V198" s="96">
        <v>213</v>
      </c>
      <c r="W198" s="50">
        <v>4342</v>
      </c>
      <c r="X198" s="21">
        <v>86346</v>
      </c>
      <c r="Y198" s="51">
        <f t="shared" si="38"/>
        <v>19.886227544910181</v>
      </c>
      <c r="Z198" s="96">
        <v>196</v>
      </c>
      <c r="AA198" s="120">
        <f t="shared" si="32"/>
        <v>26236</v>
      </c>
      <c r="AB198" s="121">
        <f t="shared" si="33"/>
        <v>398402</v>
      </c>
      <c r="AC198" s="32">
        <f t="shared" si="39"/>
        <v>15.185317883823753</v>
      </c>
      <c r="AD198" s="96">
        <v>223</v>
      </c>
      <c r="AE198" s="54"/>
      <c r="AF198" s="54">
        <v>196</v>
      </c>
    </row>
    <row r="199" spans="1:32" ht="15.75" customHeight="1" x14ac:dyDescent="0.2">
      <c r="A199" s="15" t="s">
        <v>57</v>
      </c>
      <c r="B199" s="15" t="s">
        <v>719</v>
      </c>
      <c r="C199" s="72">
        <v>44576</v>
      </c>
      <c r="D199" s="18">
        <v>885754</v>
      </c>
      <c r="E199" s="32">
        <f t="shared" si="34"/>
        <v>19.870647882268486</v>
      </c>
      <c r="F199" s="96">
        <v>181</v>
      </c>
      <c r="G199" s="71">
        <v>44744</v>
      </c>
      <c r="H199" s="19">
        <v>760256</v>
      </c>
      <c r="I199" s="37">
        <f t="shared" si="31"/>
        <v>16.991239048811014</v>
      </c>
      <c r="J199" s="96">
        <v>199</v>
      </c>
      <c r="K199" s="71">
        <v>44896</v>
      </c>
      <c r="L199" s="20">
        <v>791607</v>
      </c>
      <c r="M199" s="39">
        <f t="shared" si="35"/>
        <v>17.632016215253028</v>
      </c>
      <c r="N199" s="96">
        <v>196</v>
      </c>
      <c r="O199" s="42">
        <v>44511</v>
      </c>
      <c r="P199" s="113">
        <v>907100</v>
      </c>
      <c r="Q199" s="44">
        <f t="shared" si="36"/>
        <v>20.379232099930356</v>
      </c>
      <c r="R199" s="96">
        <v>186</v>
      </c>
      <c r="S199" s="47">
        <v>44380</v>
      </c>
      <c r="T199" s="17">
        <v>883500</v>
      </c>
      <c r="U199" s="49">
        <f t="shared" si="37"/>
        <v>19.907616043262731</v>
      </c>
      <c r="V199" s="96">
        <v>192</v>
      </c>
      <c r="W199" s="50">
        <v>44569</v>
      </c>
      <c r="X199" s="21">
        <v>881314</v>
      </c>
      <c r="Y199" s="51">
        <f t="shared" si="38"/>
        <v>19.774147950369091</v>
      </c>
      <c r="Z199" s="96">
        <v>197</v>
      </c>
      <c r="AA199" s="120">
        <f t="shared" si="32"/>
        <v>267676</v>
      </c>
      <c r="AB199" s="121">
        <f t="shared" si="33"/>
        <v>5109531</v>
      </c>
      <c r="AC199" s="32">
        <f t="shared" si="39"/>
        <v>19.088491310390172</v>
      </c>
      <c r="AD199" s="96">
        <v>200</v>
      </c>
      <c r="AE199" s="54"/>
      <c r="AF199" s="54">
        <v>197</v>
      </c>
    </row>
    <row r="200" spans="1:32" s="80" customFormat="1" ht="15.75" customHeight="1" x14ac:dyDescent="0.15">
      <c r="A200" s="15" t="s">
        <v>2718</v>
      </c>
      <c r="B200" s="15" t="s">
        <v>131</v>
      </c>
      <c r="C200" s="72">
        <v>4670</v>
      </c>
      <c r="D200" s="18">
        <v>4449</v>
      </c>
      <c r="E200" s="32">
        <f t="shared" si="34"/>
        <v>0.9526766595289079</v>
      </c>
      <c r="F200" s="85">
        <v>295</v>
      </c>
      <c r="G200" s="88">
        <v>4670</v>
      </c>
      <c r="H200" s="19">
        <v>6758</v>
      </c>
      <c r="I200" s="37">
        <f t="shared" si="31"/>
        <v>1.4471092077087795</v>
      </c>
      <c r="J200" s="85">
        <v>295</v>
      </c>
      <c r="K200" s="88">
        <v>4742</v>
      </c>
      <c r="L200" s="20">
        <v>6483</v>
      </c>
      <c r="M200" s="39">
        <f t="shared" si="35"/>
        <v>1.3671446646984395</v>
      </c>
      <c r="N200" s="85">
        <v>295</v>
      </c>
      <c r="O200" s="90">
        <v>4950</v>
      </c>
      <c r="P200" s="114">
        <v>103382</v>
      </c>
      <c r="Q200" s="44">
        <f t="shared" si="36"/>
        <v>20.885252525252525</v>
      </c>
      <c r="R200" s="96">
        <v>184</v>
      </c>
      <c r="S200" s="92">
        <v>5072</v>
      </c>
      <c r="T200" s="17">
        <v>98961</v>
      </c>
      <c r="U200" s="49">
        <f t="shared" si="37"/>
        <v>19.511238170347003</v>
      </c>
      <c r="V200" s="96">
        <v>196</v>
      </c>
      <c r="W200" s="70">
        <v>5153</v>
      </c>
      <c r="X200" s="21">
        <v>99656</v>
      </c>
      <c r="Y200" s="51">
        <f t="shared" si="38"/>
        <v>19.339413933630894</v>
      </c>
      <c r="Z200" s="96">
        <v>198</v>
      </c>
      <c r="AA200" s="121">
        <f t="shared" si="32"/>
        <v>29257</v>
      </c>
      <c r="AB200" s="121">
        <f t="shared" si="33"/>
        <v>319689</v>
      </c>
      <c r="AC200" s="32">
        <f t="shared" si="39"/>
        <v>10.926923471306011</v>
      </c>
      <c r="AD200" s="85">
        <v>246</v>
      </c>
      <c r="AE200" s="54"/>
      <c r="AF200" s="54">
        <v>198</v>
      </c>
    </row>
    <row r="201" spans="1:32" ht="15.75" customHeight="1" x14ac:dyDescent="0.2">
      <c r="A201" s="15" t="s">
        <v>135</v>
      </c>
      <c r="B201" s="15" t="s">
        <v>402</v>
      </c>
      <c r="C201" s="72">
        <v>4597</v>
      </c>
      <c r="D201" s="18">
        <v>101042</v>
      </c>
      <c r="E201" s="32">
        <f t="shared" si="34"/>
        <v>21.979986948009572</v>
      </c>
      <c r="F201" s="96">
        <v>169</v>
      </c>
      <c r="G201" s="71">
        <v>4788</v>
      </c>
      <c r="H201" s="19">
        <v>122624</v>
      </c>
      <c r="I201" s="37">
        <f t="shared" si="31"/>
        <v>25.610693400167083</v>
      </c>
      <c r="J201" s="96">
        <v>153</v>
      </c>
      <c r="K201" s="71">
        <v>5057</v>
      </c>
      <c r="L201" s="20">
        <v>169456</v>
      </c>
      <c r="M201" s="39">
        <f t="shared" si="35"/>
        <v>33.50919517500494</v>
      </c>
      <c r="N201" s="96">
        <v>121</v>
      </c>
      <c r="O201" s="42">
        <v>5230</v>
      </c>
      <c r="P201" s="113">
        <v>143159</v>
      </c>
      <c r="Q201" s="44">
        <f t="shared" si="36"/>
        <v>27.372657743785851</v>
      </c>
      <c r="R201" s="96">
        <v>156</v>
      </c>
      <c r="S201" s="46">
        <v>5312</v>
      </c>
      <c r="T201" s="17">
        <v>124070</v>
      </c>
      <c r="U201" s="49">
        <f t="shared" si="37"/>
        <v>23.356551204819276</v>
      </c>
      <c r="V201" s="96">
        <v>180</v>
      </c>
      <c r="W201" s="50">
        <v>5504</v>
      </c>
      <c r="X201" s="21">
        <v>106346</v>
      </c>
      <c r="Y201" s="51">
        <f t="shared" si="38"/>
        <v>19.321584302325583</v>
      </c>
      <c r="Z201" s="96">
        <v>199</v>
      </c>
      <c r="AA201" s="120">
        <f t="shared" si="32"/>
        <v>30488</v>
      </c>
      <c r="AB201" s="121">
        <f t="shared" si="33"/>
        <v>766697</v>
      </c>
      <c r="AC201" s="32">
        <f t="shared" si="39"/>
        <v>25.147500655995803</v>
      </c>
      <c r="AD201" s="96">
        <v>172</v>
      </c>
      <c r="AE201" s="54"/>
      <c r="AF201" s="54">
        <v>199</v>
      </c>
    </row>
    <row r="202" spans="1:32" ht="15.75" customHeight="1" x14ac:dyDescent="0.2">
      <c r="A202" s="15" t="s">
        <v>101</v>
      </c>
      <c r="B202" s="15" t="s">
        <v>741</v>
      </c>
      <c r="C202" s="72">
        <v>5500</v>
      </c>
      <c r="D202" s="18">
        <v>99097</v>
      </c>
      <c r="E202" s="32">
        <f t="shared" si="34"/>
        <v>18.017636363636363</v>
      </c>
      <c r="F202" s="96">
        <v>192</v>
      </c>
      <c r="G202" s="71">
        <v>5556</v>
      </c>
      <c r="H202" s="19">
        <v>118021</v>
      </c>
      <c r="I202" s="37">
        <f t="shared" si="31"/>
        <v>21.242080633549318</v>
      </c>
      <c r="J202" s="96">
        <v>174</v>
      </c>
      <c r="K202" s="71">
        <v>5650</v>
      </c>
      <c r="L202" s="20">
        <v>132403</v>
      </c>
      <c r="M202" s="39">
        <f t="shared" si="35"/>
        <v>23.4341592920354</v>
      </c>
      <c r="N202" s="96">
        <v>165</v>
      </c>
      <c r="O202" s="42">
        <v>5703</v>
      </c>
      <c r="P202" s="113">
        <v>111549</v>
      </c>
      <c r="Q202" s="44">
        <f t="shared" si="36"/>
        <v>19.559705418200945</v>
      </c>
      <c r="R202" s="96">
        <v>192</v>
      </c>
      <c r="S202" s="46">
        <v>5722</v>
      </c>
      <c r="T202" s="17">
        <v>107470</v>
      </c>
      <c r="U202" s="49">
        <f t="shared" si="37"/>
        <v>18.781894442502622</v>
      </c>
      <c r="V202" s="96">
        <v>202</v>
      </c>
      <c r="W202" s="50">
        <v>5759</v>
      </c>
      <c r="X202" s="21">
        <v>109089</v>
      </c>
      <c r="Y202" s="51">
        <f t="shared" si="38"/>
        <v>18.942351102621984</v>
      </c>
      <c r="Z202" s="96">
        <v>200</v>
      </c>
      <c r="AA202" s="120">
        <f t="shared" si="32"/>
        <v>33890</v>
      </c>
      <c r="AB202" s="121">
        <f t="shared" si="33"/>
        <v>677629</v>
      </c>
      <c r="AC202" s="32">
        <f t="shared" si="39"/>
        <v>19.994954263794629</v>
      </c>
      <c r="AD202" s="96">
        <v>193</v>
      </c>
      <c r="AE202" s="54"/>
      <c r="AF202" s="54">
        <v>200</v>
      </c>
    </row>
    <row r="203" spans="1:32" ht="15.75" customHeight="1" x14ac:dyDescent="0.2">
      <c r="A203" s="15" t="s">
        <v>2718</v>
      </c>
      <c r="B203" s="15" t="s">
        <v>581</v>
      </c>
      <c r="C203" s="72">
        <v>6952</v>
      </c>
      <c r="D203" s="18">
        <v>193285</v>
      </c>
      <c r="E203" s="32">
        <f t="shared" si="34"/>
        <v>27.802790563866512</v>
      </c>
      <c r="F203" s="96">
        <v>141</v>
      </c>
      <c r="G203" s="71">
        <v>7090</v>
      </c>
      <c r="H203" s="19">
        <v>207130</v>
      </c>
      <c r="I203" s="37">
        <f t="shared" si="31"/>
        <v>29.21438645980254</v>
      </c>
      <c r="J203" s="96">
        <v>140</v>
      </c>
      <c r="K203" s="71">
        <v>7290</v>
      </c>
      <c r="L203" s="20">
        <v>203428</v>
      </c>
      <c r="M203" s="39">
        <f t="shared" si="35"/>
        <v>27.905075445816188</v>
      </c>
      <c r="N203" s="96">
        <v>147</v>
      </c>
      <c r="O203" s="42">
        <v>7455</v>
      </c>
      <c r="P203" s="113">
        <v>178539</v>
      </c>
      <c r="Q203" s="44">
        <f t="shared" si="36"/>
        <v>23.948893360160966</v>
      </c>
      <c r="R203" s="96">
        <v>170</v>
      </c>
      <c r="S203" s="47">
        <v>7997</v>
      </c>
      <c r="T203" s="17">
        <v>190018</v>
      </c>
      <c r="U203" s="49">
        <f t="shared" si="37"/>
        <v>23.761160435163188</v>
      </c>
      <c r="V203" s="96">
        <v>179</v>
      </c>
      <c r="W203" s="50">
        <v>8249</v>
      </c>
      <c r="X203" s="21">
        <v>155807</v>
      </c>
      <c r="Y203" s="51">
        <f t="shared" si="38"/>
        <v>18.887986422596679</v>
      </c>
      <c r="Z203" s="96">
        <v>201</v>
      </c>
      <c r="AA203" s="120">
        <f t="shared" si="32"/>
        <v>45033</v>
      </c>
      <c r="AB203" s="121">
        <f t="shared" si="33"/>
        <v>1128207</v>
      </c>
      <c r="AC203" s="32">
        <f t="shared" si="39"/>
        <v>25.052894544001067</v>
      </c>
      <c r="AD203" s="96">
        <v>173</v>
      </c>
      <c r="AE203" s="54"/>
      <c r="AF203" s="54">
        <v>201</v>
      </c>
    </row>
    <row r="204" spans="1:32" ht="15.75" customHeight="1" x14ac:dyDescent="0.2">
      <c r="A204" s="80" t="s">
        <v>22</v>
      </c>
      <c r="B204" s="79" t="s">
        <v>2499</v>
      </c>
      <c r="C204" s="77">
        <v>3240</v>
      </c>
      <c r="D204" s="76">
        <v>8292</v>
      </c>
      <c r="E204" s="97">
        <f t="shared" si="34"/>
        <v>2.5592592592592593</v>
      </c>
      <c r="F204" s="85">
        <v>279</v>
      </c>
      <c r="G204" s="89">
        <v>3330</v>
      </c>
      <c r="H204" s="101">
        <v>6922</v>
      </c>
      <c r="I204" s="97">
        <f t="shared" si="31"/>
        <v>2.0786786786786786</v>
      </c>
      <c r="J204" s="85">
        <v>285</v>
      </c>
      <c r="K204" s="89">
        <v>3439</v>
      </c>
      <c r="L204" s="82">
        <v>36381</v>
      </c>
      <c r="M204" s="111">
        <f t="shared" si="35"/>
        <v>10.578947368421053</v>
      </c>
      <c r="N204" s="85">
        <v>236</v>
      </c>
      <c r="O204" s="91">
        <v>3500</v>
      </c>
      <c r="P204" s="115">
        <v>34943</v>
      </c>
      <c r="Q204" s="78">
        <f t="shared" si="36"/>
        <v>9.9837142857142851</v>
      </c>
      <c r="R204" s="85">
        <v>244</v>
      </c>
      <c r="S204" s="98">
        <v>3557</v>
      </c>
      <c r="T204" s="83">
        <v>54374</v>
      </c>
      <c r="U204" s="78">
        <f t="shared" si="37"/>
        <v>15.286477368569019</v>
      </c>
      <c r="V204" s="96">
        <v>220</v>
      </c>
      <c r="W204" s="89">
        <v>3491</v>
      </c>
      <c r="X204" s="83">
        <v>65875</v>
      </c>
      <c r="Y204" s="75">
        <f t="shared" si="38"/>
        <v>18.869951303351474</v>
      </c>
      <c r="Z204" s="96">
        <v>202</v>
      </c>
      <c r="AA204" s="122">
        <f t="shared" si="32"/>
        <v>20557</v>
      </c>
      <c r="AB204" s="101">
        <f t="shared" si="33"/>
        <v>206787</v>
      </c>
      <c r="AC204" s="97">
        <f t="shared" si="39"/>
        <v>10.059201245317897</v>
      </c>
      <c r="AD204" s="85">
        <v>251</v>
      </c>
      <c r="AE204" s="54"/>
      <c r="AF204" s="54">
        <v>202</v>
      </c>
    </row>
    <row r="205" spans="1:32" ht="15.75" customHeight="1" x14ac:dyDescent="0.2">
      <c r="A205" s="15" t="s">
        <v>10</v>
      </c>
      <c r="B205" s="15" t="s">
        <v>172</v>
      </c>
      <c r="C205" s="72">
        <v>2308</v>
      </c>
      <c r="D205" s="18">
        <v>23548</v>
      </c>
      <c r="E205" s="32">
        <f t="shared" si="34"/>
        <v>10.202772963604852</v>
      </c>
      <c r="F205" s="85">
        <v>231</v>
      </c>
      <c r="G205" s="71">
        <v>2312</v>
      </c>
      <c r="H205" s="19">
        <v>22371</v>
      </c>
      <c r="I205" s="37">
        <f t="shared" si="31"/>
        <v>9.6760380622837374</v>
      </c>
      <c r="J205" s="85">
        <v>241</v>
      </c>
      <c r="K205" s="71">
        <v>2312</v>
      </c>
      <c r="L205" s="20">
        <v>51041</v>
      </c>
      <c r="M205" s="39">
        <f t="shared" si="35"/>
        <v>22.076557093425606</v>
      </c>
      <c r="N205" s="96">
        <v>175</v>
      </c>
      <c r="O205" s="42">
        <v>2292</v>
      </c>
      <c r="P205" s="113">
        <v>49224</v>
      </c>
      <c r="Q205" s="44">
        <f t="shared" si="36"/>
        <v>21.476439790575917</v>
      </c>
      <c r="R205" s="96">
        <v>180</v>
      </c>
      <c r="S205" s="46">
        <v>2290</v>
      </c>
      <c r="T205" s="17">
        <v>45772</v>
      </c>
      <c r="U205" s="49">
        <f t="shared" si="37"/>
        <v>19.987772925764194</v>
      </c>
      <c r="V205" s="96">
        <v>191</v>
      </c>
      <c r="W205" s="50">
        <v>2313</v>
      </c>
      <c r="X205" s="21">
        <v>43439</v>
      </c>
      <c r="Y205" s="51">
        <f t="shared" si="38"/>
        <v>18.780371811500217</v>
      </c>
      <c r="Z205" s="96">
        <v>203</v>
      </c>
      <c r="AA205" s="120">
        <f t="shared" si="32"/>
        <v>13827</v>
      </c>
      <c r="AB205" s="121">
        <f t="shared" si="33"/>
        <v>235395</v>
      </c>
      <c r="AC205" s="32">
        <f t="shared" si="39"/>
        <v>17.024300282056846</v>
      </c>
      <c r="AD205" s="96">
        <v>213</v>
      </c>
      <c r="AE205" s="54"/>
      <c r="AF205" s="54">
        <v>203</v>
      </c>
    </row>
    <row r="206" spans="1:32" ht="15.75" customHeight="1" x14ac:dyDescent="0.2">
      <c r="A206" s="15" t="s">
        <v>57</v>
      </c>
      <c r="B206" s="15" t="s">
        <v>56</v>
      </c>
      <c r="C206" s="72">
        <v>85285</v>
      </c>
      <c r="D206" s="18">
        <v>1118013</v>
      </c>
      <c r="E206" s="32">
        <f t="shared" si="34"/>
        <v>13.109139942545582</v>
      </c>
      <c r="F206" s="96">
        <v>215</v>
      </c>
      <c r="G206" s="71">
        <v>85400</v>
      </c>
      <c r="H206" s="19">
        <v>1100002</v>
      </c>
      <c r="I206" s="37">
        <f t="shared" si="31"/>
        <v>12.880585480093677</v>
      </c>
      <c r="J206" s="96">
        <v>220</v>
      </c>
      <c r="K206" s="71">
        <v>85301</v>
      </c>
      <c r="L206" s="20">
        <v>1189503</v>
      </c>
      <c r="M206" s="39">
        <f t="shared" si="35"/>
        <v>13.94477204253174</v>
      </c>
      <c r="N206" s="96">
        <v>217</v>
      </c>
      <c r="O206" s="42">
        <v>85442</v>
      </c>
      <c r="P206" s="113">
        <v>1091600</v>
      </c>
      <c r="Q206" s="44">
        <f t="shared" si="36"/>
        <v>12.77591816670958</v>
      </c>
      <c r="R206" s="85">
        <v>227</v>
      </c>
      <c r="S206" s="47">
        <v>84347</v>
      </c>
      <c r="T206" s="17">
        <v>1886564</v>
      </c>
      <c r="U206" s="49">
        <f t="shared" si="37"/>
        <v>22.3666994676752</v>
      </c>
      <c r="V206" s="96">
        <v>184</v>
      </c>
      <c r="W206" s="50">
        <v>85832</v>
      </c>
      <c r="X206" s="21">
        <v>1609723</v>
      </c>
      <c r="Y206" s="51">
        <f t="shared" si="38"/>
        <v>18.754345698573957</v>
      </c>
      <c r="Z206" s="96">
        <v>204</v>
      </c>
      <c r="AA206" s="120">
        <f t="shared" si="32"/>
        <v>511607</v>
      </c>
      <c r="AB206" s="121">
        <f t="shared" si="33"/>
        <v>7995405</v>
      </c>
      <c r="AC206" s="32">
        <f t="shared" si="39"/>
        <v>15.62802111777204</v>
      </c>
      <c r="AD206" s="96">
        <v>219</v>
      </c>
      <c r="AE206" s="54"/>
      <c r="AF206" s="54">
        <v>204</v>
      </c>
    </row>
    <row r="207" spans="1:32" ht="15.75" customHeight="1" x14ac:dyDescent="0.2">
      <c r="A207" s="15" t="s">
        <v>2740</v>
      </c>
      <c r="B207" s="15" t="s">
        <v>545</v>
      </c>
      <c r="C207" s="72">
        <v>2971</v>
      </c>
      <c r="D207" s="18">
        <v>12869</v>
      </c>
      <c r="E207" s="32">
        <f t="shared" si="34"/>
        <v>4.3315382026253788</v>
      </c>
      <c r="F207" s="85">
        <v>263</v>
      </c>
      <c r="G207" s="71">
        <v>2946</v>
      </c>
      <c r="H207" s="19">
        <v>47068</v>
      </c>
      <c r="I207" s="37">
        <f t="shared" si="31"/>
        <v>15.976917854718263</v>
      </c>
      <c r="J207" s="96">
        <v>203</v>
      </c>
      <c r="K207" s="71">
        <v>2940</v>
      </c>
      <c r="L207" s="20">
        <v>47867</v>
      </c>
      <c r="M207" s="39">
        <f t="shared" si="35"/>
        <v>16.281292517006804</v>
      </c>
      <c r="N207" s="96">
        <v>204</v>
      </c>
      <c r="O207" s="42">
        <v>2922</v>
      </c>
      <c r="P207" s="113">
        <v>65305</v>
      </c>
      <c r="Q207" s="44">
        <f t="shared" si="36"/>
        <v>22.349418206707735</v>
      </c>
      <c r="R207" s="96">
        <v>175</v>
      </c>
      <c r="S207" s="46">
        <v>2899</v>
      </c>
      <c r="T207" s="17">
        <v>52253</v>
      </c>
      <c r="U207" s="49">
        <f t="shared" si="37"/>
        <v>18.024491203863402</v>
      </c>
      <c r="V207" s="96">
        <v>208</v>
      </c>
      <c r="W207" s="50">
        <v>2843</v>
      </c>
      <c r="X207" s="21">
        <v>53193</v>
      </c>
      <c r="Y207" s="51">
        <f t="shared" si="38"/>
        <v>18.710165318325711</v>
      </c>
      <c r="Z207" s="96">
        <v>205</v>
      </c>
      <c r="AA207" s="120">
        <f t="shared" si="32"/>
        <v>17521</v>
      </c>
      <c r="AB207" s="121">
        <f t="shared" si="33"/>
        <v>278555</v>
      </c>
      <c r="AC207" s="32">
        <f t="shared" si="39"/>
        <v>15.898350550767651</v>
      </c>
      <c r="AD207" s="96">
        <v>218</v>
      </c>
      <c r="AE207" s="54"/>
      <c r="AF207" s="54">
        <v>205</v>
      </c>
    </row>
    <row r="208" spans="1:32" ht="15.75" customHeight="1" x14ac:dyDescent="0.2">
      <c r="A208" s="15" t="s">
        <v>2727</v>
      </c>
      <c r="B208" s="15" t="s">
        <v>556</v>
      </c>
      <c r="C208" s="72">
        <v>22215</v>
      </c>
      <c r="D208" s="18">
        <v>402608</v>
      </c>
      <c r="E208" s="32">
        <f t="shared" si="34"/>
        <v>18.123250056268287</v>
      </c>
      <c r="F208" s="96">
        <v>190</v>
      </c>
      <c r="G208" s="71">
        <v>22260</v>
      </c>
      <c r="H208" s="19">
        <v>419695</v>
      </c>
      <c r="I208" s="37">
        <f t="shared" si="31"/>
        <v>18.854222821203955</v>
      </c>
      <c r="J208" s="96">
        <v>190</v>
      </c>
      <c r="K208" s="71">
        <v>22332</v>
      </c>
      <c r="L208" s="20">
        <v>428461</v>
      </c>
      <c r="M208" s="39">
        <f t="shared" si="35"/>
        <v>19.185966326347842</v>
      </c>
      <c r="N208" s="96">
        <v>191</v>
      </c>
      <c r="O208" s="42">
        <v>22333</v>
      </c>
      <c r="P208" s="113">
        <v>430740</v>
      </c>
      <c r="Q208" s="44">
        <f t="shared" si="36"/>
        <v>19.287153539605068</v>
      </c>
      <c r="R208" s="96">
        <v>197</v>
      </c>
      <c r="S208" s="47">
        <v>22113</v>
      </c>
      <c r="T208" s="17">
        <v>402861</v>
      </c>
      <c r="U208" s="49">
        <f t="shared" si="37"/>
        <v>18.218287884954552</v>
      </c>
      <c r="V208" s="96">
        <v>206</v>
      </c>
      <c r="W208" s="50">
        <v>22325</v>
      </c>
      <c r="X208" s="21">
        <v>408266</v>
      </c>
      <c r="Y208" s="51">
        <f t="shared" si="38"/>
        <v>18.287390817469205</v>
      </c>
      <c r="Z208" s="96">
        <v>206</v>
      </c>
      <c r="AA208" s="120">
        <f t="shared" si="32"/>
        <v>133578</v>
      </c>
      <c r="AB208" s="121">
        <f t="shared" si="33"/>
        <v>2492631</v>
      </c>
      <c r="AC208" s="32">
        <f t="shared" si="39"/>
        <v>18.660490499932624</v>
      </c>
      <c r="AD208" s="96">
        <v>205</v>
      </c>
      <c r="AE208" s="54"/>
      <c r="AF208" s="54">
        <v>206</v>
      </c>
    </row>
    <row r="209" spans="1:32" ht="15.75" customHeight="1" x14ac:dyDescent="0.2">
      <c r="A209" s="15" t="s">
        <v>35</v>
      </c>
      <c r="B209" s="15" t="s">
        <v>736</v>
      </c>
      <c r="C209" s="72">
        <v>3124</v>
      </c>
      <c r="D209" s="18">
        <v>125475</v>
      </c>
      <c r="E209" s="32">
        <f t="shared" si="34"/>
        <v>40.164852752880925</v>
      </c>
      <c r="F209" s="96">
        <v>97</v>
      </c>
      <c r="G209" s="71">
        <v>3138</v>
      </c>
      <c r="H209" s="19">
        <v>112308</v>
      </c>
      <c r="I209" s="37">
        <f t="shared" si="31"/>
        <v>35.789674952198851</v>
      </c>
      <c r="J209" s="96">
        <v>119</v>
      </c>
      <c r="K209" s="71">
        <v>3114</v>
      </c>
      <c r="L209" s="20">
        <v>70053</v>
      </c>
      <c r="M209" s="39">
        <f t="shared" si="35"/>
        <v>22.496146435452793</v>
      </c>
      <c r="N209" s="96">
        <v>172</v>
      </c>
      <c r="O209" s="42">
        <v>3137</v>
      </c>
      <c r="P209" s="113">
        <v>61281</v>
      </c>
      <c r="Q209" s="44">
        <f t="shared" si="36"/>
        <v>19.534905961109342</v>
      </c>
      <c r="R209" s="96">
        <v>193</v>
      </c>
      <c r="S209" s="48">
        <f>2496+654</f>
        <v>3150</v>
      </c>
      <c r="T209" s="17">
        <v>57366</v>
      </c>
      <c r="U209" s="49">
        <f t="shared" si="37"/>
        <v>18.21142857142857</v>
      </c>
      <c r="V209" s="96">
        <v>207</v>
      </c>
      <c r="W209" s="50">
        <f>2499+650</f>
        <v>3149</v>
      </c>
      <c r="X209" s="21">
        <v>56665</v>
      </c>
      <c r="Y209" s="51">
        <f t="shared" si="38"/>
        <v>17.994601460781201</v>
      </c>
      <c r="Z209" s="96">
        <v>207</v>
      </c>
      <c r="AA209" s="120">
        <f t="shared" si="32"/>
        <v>18812</v>
      </c>
      <c r="AB209" s="121">
        <f t="shared" si="33"/>
        <v>483148</v>
      </c>
      <c r="AC209" s="32">
        <f t="shared" si="39"/>
        <v>25.682968318094833</v>
      </c>
      <c r="AD209" s="96">
        <v>169</v>
      </c>
      <c r="AE209" s="54"/>
      <c r="AF209" s="54">
        <v>207</v>
      </c>
    </row>
    <row r="210" spans="1:32" ht="15.75" customHeight="1" x14ac:dyDescent="0.2">
      <c r="A210" s="15" t="s">
        <v>118</v>
      </c>
      <c r="B210" s="15" t="s">
        <v>457</v>
      </c>
      <c r="C210" s="72">
        <v>3219</v>
      </c>
      <c r="D210" s="18">
        <v>102450</v>
      </c>
      <c r="E210" s="32">
        <f t="shared" si="34"/>
        <v>31.826654240447343</v>
      </c>
      <c r="F210" s="96">
        <v>127</v>
      </c>
      <c r="G210" s="71">
        <v>3395</v>
      </c>
      <c r="H210" s="19">
        <v>89483</v>
      </c>
      <c r="I210" s="37">
        <f t="shared" si="31"/>
        <v>26.357290132547863</v>
      </c>
      <c r="J210" s="96">
        <v>152</v>
      </c>
      <c r="K210" s="71">
        <v>3581</v>
      </c>
      <c r="L210" s="20">
        <v>89950</v>
      </c>
      <c r="M210" s="39">
        <f t="shared" si="35"/>
        <v>25.118681932421111</v>
      </c>
      <c r="N210" s="96">
        <v>156</v>
      </c>
      <c r="O210" s="42">
        <v>3787</v>
      </c>
      <c r="P210" s="113">
        <v>69907</v>
      </c>
      <c r="Q210" s="44">
        <f t="shared" si="36"/>
        <v>18.459730657512544</v>
      </c>
      <c r="R210" s="96">
        <v>201</v>
      </c>
      <c r="S210" s="46">
        <v>3923</v>
      </c>
      <c r="T210" s="17">
        <v>90161</v>
      </c>
      <c r="U210" s="49">
        <f t="shared" si="37"/>
        <v>22.982666326790721</v>
      </c>
      <c r="V210" s="96">
        <v>181</v>
      </c>
      <c r="W210" s="50">
        <v>3966</v>
      </c>
      <c r="X210" s="21">
        <v>69545</v>
      </c>
      <c r="Y210" s="51">
        <f t="shared" si="38"/>
        <v>17.535300050428642</v>
      </c>
      <c r="Z210" s="96">
        <v>208</v>
      </c>
      <c r="AA210" s="120">
        <f t="shared" si="32"/>
        <v>21871</v>
      </c>
      <c r="AB210" s="121">
        <f t="shared" si="33"/>
        <v>511496</v>
      </c>
      <c r="AC210" s="32">
        <f t="shared" si="39"/>
        <v>23.386950756709798</v>
      </c>
      <c r="AD210" s="96">
        <v>179</v>
      </c>
      <c r="AE210" s="54"/>
      <c r="AF210" s="54">
        <v>208</v>
      </c>
    </row>
    <row r="211" spans="1:32" ht="15.75" customHeight="1" x14ac:dyDescent="0.2">
      <c r="A211" s="15" t="s">
        <v>2727</v>
      </c>
      <c r="B211" s="15" t="s">
        <v>575</v>
      </c>
      <c r="C211" s="72">
        <v>4000</v>
      </c>
      <c r="D211" s="18">
        <v>29702</v>
      </c>
      <c r="E211" s="32">
        <f t="shared" si="34"/>
        <v>7.4255000000000004</v>
      </c>
      <c r="F211" s="85">
        <v>247</v>
      </c>
      <c r="G211" s="71">
        <v>4060</v>
      </c>
      <c r="H211" s="19">
        <v>28946</v>
      </c>
      <c r="I211" s="37">
        <f t="shared" si="31"/>
        <v>7.1295566502463057</v>
      </c>
      <c r="J211" s="85">
        <v>251</v>
      </c>
      <c r="K211" s="71">
        <v>4082</v>
      </c>
      <c r="L211" s="20">
        <v>33151</v>
      </c>
      <c r="M211" s="39">
        <f t="shared" si="35"/>
        <v>8.1212640862322392</v>
      </c>
      <c r="N211" s="85">
        <v>249</v>
      </c>
      <c r="O211" s="42">
        <v>4200</v>
      </c>
      <c r="P211" s="113">
        <v>33167</v>
      </c>
      <c r="Q211" s="44">
        <f t="shared" si="36"/>
        <v>7.8969047619047616</v>
      </c>
      <c r="R211" s="85">
        <v>255</v>
      </c>
      <c r="S211" s="47">
        <v>4502</v>
      </c>
      <c r="T211" s="17">
        <v>33928</v>
      </c>
      <c r="U211" s="49">
        <f t="shared" si="37"/>
        <v>7.5362061306086181</v>
      </c>
      <c r="V211" s="85">
        <v>260</v>
      </c>
      <c r="W211" s="50">
        <v>4457</v>
      </c>
      <c r="X211" s="21">
        <v>78043</v>
      </c>
      <c r="Y211" s="51">
        <f t="shared" si="38"/>
        <v>17.510208660533991</v>
      </c>
      <c r="Z211" s="96">
        <v>209</v>
      </c>
      <c r="AA211" s="120">
        <f t="shared" si="32"/>
        <v>25301</v>
      </c>
      <c r="AB211" s="121">
        <f t="shared" si="33"/>
        <v>236937</v>
      </c>
      <c r="AC211" s="32">
        <f t="shared" si="39"/>
        <v>9.3647286668511125</v>
      </c>
      <c r="AD211" s="85">
        <v>255</v>
      </c>
      <c r="AE211" s="54"/>
      <c r="AF211" s="54">
        <v>209</v>
      </c>
    </row>
    <row r="212" spans="1:32" ht="15.75" customHeight="1" x14ac:dyDescent="0.2">
      <c r="A212" s="15" t="s">
        <v>143</v>
      </c>
      <c r="B212" s="15" t="s">
        <v>532</v>
      </c>
      <c r="C212" s="72">
        <v>2821</v>
      </c>
      <c r="D212" s="18">
        <v>145635</v>
      </c>
      <c r="E212" s="32">
        <f t="shared" si="34"/>
        <v>51.625310173697272</v>
      </c>
      <c r="F212" s="96">
        <v>69</v>
      </c>
      <c r="G212" s="71">
        <v>2866</v>
      </c>
      <c r="H212" s="19">
        <v>118833</v>
      </c>
      <c r="I212" s="37">
        <f t="shared" si="31"/>
        <v>41.463014654570827</v>
      </c>
      <c r="J212" s="96">
        <v>99</v>
      </c>
      <c r="K212" s="71">
        <v>2951</v>
      </c>
      <c r="L212" s="20">
        <v>114604</v>
      </c>
      <c r="M212" s="39">
        <f t="shared" si="35"/>
        <v>38.835648932565235</v>
      </c>
      <c r="N212" s="96">
        <v>103</v>
      </c>
      <c r="O212" s="42">
        <v>3008</v>
      </c>
      <c r="P212" s="113">
        <v>184167</v>
      </c>
      <c r="Q212" s="44">
        <f t="shared" si="36"/>
        <v>61.225731382978722</v>
      </c>
      <c r="R212" s="96">
        <v>57</v>
      </c>
      <c r="S212" s="46">
        <v>3129</v>
      </c>
      <c r="T212" s="17">
        <v>110494</v>
      </c>
      <c r="U212" s="49">
        <f t="shared" si="37"/>
        <v>35.312879514221798</v>
      </c>
      <c r="V212" s="96">
        <v>130</v>
      </c>
      <c r="W212" s="50">
        <v>3229</v>
      </c>
      <c r="X212" s="21">
        <v>56056</v>
      </c>
      <c r="Y212" s="51">
        <f t="shared" si="38"/>
        <v>17.360173428305977</v>
      </c>
      <c r="Z212" s="96">
        <v>210</v>
      </c>
      <c r="AA212" s="120">
        <f t="shared" si="32"/>
        <v>18004</v>
      </c>
      <c r="AB212" s="121">
        <f t="shared" si="33"/>
        <v>729789</v>
      </c>
      <c r="AC212" s="32">
        <f t="shared" si="39"/>
        <v>40.534825594312373</v>
      </c>
      <c r="AD212" s="96">
        <v>108</v>
      </c>
      <c r="AE212" s="54"/>
      <c r="AF212" s="54">
        <v>210</v>
      </c>
    </row>
    <row r="213" spans="1:32" ht="15.75" customHeight="1" x14ac:dyDescent="0.2">
      <c r="A213" s="15" t="s">
        <v>2718</v>
      </c>
      <c r="B213" s="15" t="s">
        <v>52</v>
      </c>
      <c r="C213" s="72">
        <v>46000</v>
      </c>
      <c r="D213" s="18">
        <v>797079</v>
      </c>
      <c r="E213" s="32">
        <f t="shared" si="34"/>
        <v>17.327804347826088</v>
      </c>
      <c r="F213" s="96">
        <v>196</v>
      </c>
      <c r="G213" s="71">
        <v>48000</v>
      </c>
      <c r="H213" s="19">
        <v>759500</v>
      </c>
      <c r="I213" s="37">
        <f t="shared" si="31"/>
        <v>15.822916666666666</v>
      </c>
      <c r="J213" s="96">
        <v>205</v>
      </c>
      <c r="K213" s="71">
        <v>49962</v>
      </c>
      <c r="L213" s="20">
        <v>645727</v>
      </c>
      <c r="M213" s="39">
        <f t="shared" si="35"/>
        <v>12.924362515511788</v>
      </c>
      <c r="N213" s="96">
        <v>222</v>
      </c>
      <c r="O213" s="42">
        <v>51002</v>
      </c>
      <c r="P213" s="113">
        <v>659548</v>
      </c>
      <c r="Q213" s="44">
        <f t="shared" si="36"/>
        <v>12.931806595819772</v>
      </c>
      <c r="R213" s="96">
        <v>226</v>
      </c>
      <c r="S213" s="47">
        <v>54020</v>
      </c>
      <c r="T213" s="17">
        <v>674752</v>
      </c>
      <c r="U213" s="49">
        <f t="shared" si="37"/>
        <v>12.490781192151054</v>
      </c>
      <c r="V213" s="85">
        <v>234</v>
      </c>
      <c r="W213" s="50">
        <v>54927</v>
      </c>
      <c r="X213" s="21">
        <v>950914</v>
      </c>
      <c r="Y213" s="51">
        <f t="shared" si="38"/>
        <v>17.312323629544668</v>
      </c>
      <c r="Z213" s="96">
        <v>211</v>
      </c>
      <c r="AA213" s="120">
        <f t="shared" si="32"/>
        <v>303911</v>
      </c>
      <c r="AB213" s="121">
        <f t="shared" si="33"/>
        <v>4487520</v>
      </c>
      <c r="AC213" s="32">
        <f t="shared" si="39"/>
        <v>14.76590185942595</v>
      </c>
      <c r="AD213" s="96">
        <v>225</v>
      </c>
      <c r="AE213" s="54"/>
      <c r="AF213" s="54">
        <v>211</v>
      </c>
    </row>
    <row r="214" spans="1:32" ht="15.75" customHeight="1" x14ac:dyDescent="0.2">
      <c r="A214" s="15" t="s">
        <v>233</v>
      </c>
      <c r="B214" s="15" t="s">
        <v>426</v>
      </c>
      <c r="C214" s="72">
        <v>5104</v>
      </c>
      <c r="D214" s="18">
        <v>253634</v>
      </c>
      <c r="E214" s="32">
        <f t="shared" si="34"/>
        <v>49.69318181818182</v>
      </c>
      <c r="F214" s="96">
        <v>75</v>
      </c>
      <c r="G214" s="71">
        <v>5153</v>
      </c>
      <c r="H214" s="19">
        <v>180601</v>
      </c>
      <c r="I214" s="37">
        <f t="shared" si="31"/>
        <v>35.047739181059576</v>
      </c>
      <c r="J214" s="96">
        <v>121</v>
      </c>
      <c r="K214" s="71">
        <v>5266</v>
      </c>
      <c r="L214" s="20">
        <v>108676</v>
      </c>
      <c r="M214" s="39">
        <f t="shared" si="35"/>
        <v>20.637295860235472</v>
      </c>
      <c r="N214" s="96">
        <v>181</v>
      </c>
      <c r="O214" s="42">
        <v>5284</v>
      </c>
      <c r="P214" s="113">
        <v>85546</v>
      </c>
      <c r="Q214" s="44">
        <f t="shared" si="36"/>
        <v>16.189629068887207</v>
      </c>
      <c r="R214" s="96">
        <v>213</v>
      </c>
      <c r="S214" s="46">
        <f>4502+812</f>
        <v>5314</v>
      </c>
      <c r="T214" s="17">
        <v>102828</v>
      </c>
      <c r="U214" s="49">
        <f t="shared" si="37"/>
        <v>19.350395182536694</v>
      </c>
      <c r="V214" s="96">
        <v>198</v>
      </c>
      <c r="W214" s="50">
        <f>4528+811</f>
        <v>5339</v>
      </c>
      <c r="X214" s="21">
        <v>91997</v>
      </c>
      <c r="Y214" s="51">
        <f t="shared" si="38"/>
        <v>17.231129424985951</v>
      </c>
      <c r="Z214" s="96">
        <v>212</v>
      </c>
      <c r="AA214" s="120">
        <f t="shared" si="32"/>
        <v>31460</v>
      </c>
      <c r="AB214" s="121">
        <f t="shared" si="33"/>
        <v>823282</v>
      </c>
      <c r="AC214" s="32">
        <f t="shared" si="39"/>
        <v>26.169167196439922</v>
      </c>
      <c r="AD214" s="96">
        <v>164</v>
      </c>
      <c r="AE214" s="54"/>
      <c r="AF214" s="54">
        <v>212</v>
      </c>
    </row>
    <row r="215" spans="1:32" ht="15.75" customHeight="1" x14ac:dyDescent="0.2">
      <c r="A215" s="15" t="s">
        <v>81</v>
      </c>
      <c r="B215" s="15" t="s">
        <v>638</v>
      </c>
      <c r="C215" s="72">
        <v>1592</v>
      </c>
      <c r="D215" s="18">
        <v>50796</v>
      </c>
      <c r="E215" s="32">
        <f t="shared" si="34"/>
        <v>31.907035175879397</v>
      </c>
      <c r="F215" s="96">
        <v>125</v>
      </c>
      <c r="G215" s="71">
        <v>1601</v>
      </c>
      <c r="H215" s="19">
        <v>48399</v>
      </c>
      <c r="I215" s="37">
        <f t="shared" si="31"/>
        <v>30.230480949406619</v>
      </c>
      <c r="J215" s="96">
        <v>135</v>
      </c>
      <c r="K215" s="71">
        <v>1601</v>
      </c>
      <c r="L215" s="20">
        <v>44284</v>
      </c>
      <c r="M215" s="39">
        <f t="shared" si="35"/>
        <v>27.660212367270457</v>
      </c>
      <c r="N215" s="96">
        <v>148</v>
      </c>
      <c r="O215" s="42">
        <v>1606</v>
      </c>
      <c r="P215" s="113">
        <v>48061</v>
      </c>
      <c r="Q215" s="44">
        <f t="shared" si="36"/>
        <v>29.925902864259029</v>
      </c>
      <c r="R215" s="96">
        <v>144</v>
      </c>
      <c r="S215" s="46">
        <v>1621</v>
      </c>
      <c r="T215" s="17">
        <v>45005</v>
      </c>
      <c r="U215" s="49">
        <f t="shared" si="37"/>
        <v>27.763726095003083</v>
      </c>
      <c r="V215" s="96">
        <v>164</v>
      </c>
      <c r="W215" s="50">
        <v>1605</v>
      </c>
      <c r="X215" s="21">
        <v>27288</v>
      </c>
      <c r="Y215" s="51">
        <f t="shared" si="38"/>
        <v>17.001869158878506</v>
      </c>
      <c r="Z215" s="96">
        <v>213</v>
      </c>
      <c r="AA215" s="120">
        <f t="shared" si="32"/>
        <v>9626</v>
      </c>
      <c r="AB215" s="121">
        <f t="shared" si="33"/>
        <v>263833</v>
      </c>
      <c r="AC215" s="32">
        <f t="shared" si="39"/>
        <v>27.408373156035736</v>
      </c>
      <c r="AD215" s="96">
        <v>163</v>
      </c>
      <c r="AE215" s="54"/>
      <c r="AF215" s="54">
        <v>213</v>
      </c>
    </row>
    <row r="216" spans="1:32" ht="15.75" customHeight="1" x14ac:dyDescent="0.2">
      <c r="A216" s="15" t="s">
        <v>116</v>
      </c>
      <c r="B216" s="15" t="s">
        <v>460</v>
      </c>
      <c r="C216" s="72">
        <v>6577</v>
      </c>
      <c r="D216" s="18">
        <v>107762</v>
      </c>
      <c r="E216" s="32">
        <f t="shared" si="34"/>
        <v>16.384673863463586</v>
      </c>
      <c r="F216" s="96">
        <v>198</v>
      </c>
      <c r="G216" s="71">
        <v>6643</v>
      </c>
      <c r="H216" s="19">
        <v>147732</v>
      </c>
      <c r="I216" s="37">
        <f t="shared" si="31"/>
        <v>22.238747553816047</v>
      </c>
      <c r="J216" s="96">
        <v>168</v>
      </c>
      <c r="K216" s="71">
        <v>6736</v>
      </c>
      <c r="L216" s="20">
        <v>153239</v>
      </c>
      <c r="M216" s="39">
        <f t="shared" si="35"/>
        <v>22.749257719714965</v>
      </c>
      <c r="N216" s="96">
        <v>170</v>
      </c>
      <c r="O216" s="42">
        <v>6801</v>
      </c>
      <c r="P216" s="113">
        <v>131008</v>
      </c>
      <c r="Q216" s="44">
        <f t="shared" si="36"/>
        <v>19.26304955153654</v>
      </c>
      <c r="R216" s="96">
        <v>198</v>
      </c>
      <c r="S216" s="46">
        <v>6854</v>
      </c>
      <c r="T216" s="17">
        <v>142816</v>
      </c>
      <c r="U216" s="49">
        <f t="shared" si="37"/>
        <v>20.836883571636999</v>
      </c>
      <c r="V216" s="96">
        <v>187</v>
      </c>
      <c r="W216" s="50">
        <v>6869</v>
      </c>
      <c r="X216" s="21">
        <v>116591</v>
      </c>
      <c r="Y216" s="51">
        <f t="shared" si="38"/>
        <v>16.973504149075556</v>
      </c>
      <c r="Z216" s="96">
        <v>214</v>
      </c>
      <c r="AA216" s="120">
        <f t="shared" si="32"/>
        <v>40480</v>
      </c>
      <c r="AB216" s="121">
        <f t="shared" si="33"/>
        <v>799148</v>
      </c>
      <c r="AC216" s="32">
        <f t="shared" si="39"/>
        <v>19.741798418972333</v>
      </c>
      <c r="AD216" s="96">
        <v>195</v>
      </c>
      <c r="AE216" s="54"/>
      <c r="AF216" s="54">
        <v>214</v>
      </c>
    </row>
    <row r="217" spans="1:32" ht="15.75" customHeight="1" x14ac:dyDescent="0.2">
      <c r="A217" s="15" t="s">
        <v>2753</v>
      </c>
      <c r="B217" s="15" t="s">
        <v>2714</v>
      </c>
      <c r="C217" s="72">
        <v>12828</v>
      </c>
      <c r="D217" s="18">
        <v>270444</v>
      </c>
      <c r="E217" s="32">
        <f t="shared" si="34"/>
        <v>21.082319925163706</v>
      </c>
      <c r="F217" s="96">
        <v>175</v>
      </c>
      <c r="G217" s="71">
        <v>12778</v>
      </c>
      <c r="H217" s="19">
        <v>206164</v>
      </c>
      <c r="I217" s="37">
        <f t="shared" si="31"/>
        <v>16.134293316637972</v>
      </c>
      <c r="J217" s="96">
        <v>202</v>
      </c>
      <c r="K217" s="71">
        <v>12788</v>
      </c>
      <c r="L217" s="20">
        <v>253054</v>
      </c>
      <c r="M217" s="39">
        <f t="shared" si="35"/>
        <v>19.788395370659995</v>
      </c>
      <c r="N217" s="96">
        <v>187</v>
      </c>
      <c r="O217" s="42">
        <v>12874</v>
      </c>
      <c r="P217" s="113">
        <v>205224</v>
      </c>
      <c r="Q217" s="44">
        <f t="shared" si="36"/>
        <v>15.940966288643779</v>
      </c>
      <c r="R217" s="96">
        <v>215</v>
      </c>
      <c r="S217" s="46">
        <v>12932</v>
      </c>
      <c r="T217" s="17">
        <v>174888</v>
      </c>
      <c r="U217" s="49">
        <f t="shared" si="37"/>
        <v>13.52366223321992</v>
      </c>
      <c r="V217" s="85">
        <v>229</v>
      </c>
      <c r="W217" s="50">
        <v>13031</v>
      </c>
      <c r="X217" s="21">
        <v>218729</v>
      </c>
      <c r="Y217" s="51">
        <f t="shared" si="38"/>
        <v>16.785281252398129</v>
      </c>
      <c r="Z217" s="96">
        <v>215</v>
      </c>
      <c r="AA217" s="120">
        <f t="shared" si="32"/>
        <v>77231</v>
      </c>
      <c r="AB217" s="121">
        <f t="shared" si="33"/>
        <v>1328503</v>
      </c>
      <c r="AC217" s="32">
        <f t="shared" si="39"/>
        <v>17.201680672268907</v>
      </c>
      <c r="AD217" s="96">
        <v>212</v>
      </c>
      <c r="AE217" s="54"/>
      <c r="AF217" s="54">
        <v>215</v>
      </c>
    </row>
    <row r="218" spans="1:32" ht="15.75" customHeight="1" x14ac:dyDescent="0.2">
      <c r="A218" s="15" t="s">
        <v>57</v>
      </c>
      <c r="B218" s="15" t="s">
        <v>624</v>
      </c>
      <c r="C218" s="72">
        <v>66675</v>
      </c>
      <c r="D218" s="18">
        <v>1477188</v>
      </c>
      <c r="E218" s="32">
        <f t="shared" si="34"/>
        <v>22.155050618672664</v>
      </c>
      <c r="F218" s="96">
        <v>168</v>
      </c>
      <c r="G218" s="71">
        <v>67824</v>
      </c>
      <c r="H218" s="19">
        <v>1594372</v>
      </c>
      <c r="I218" s="37">
        <f t="shared" si="31"/>
        <v>23.507489974050483</v>
      </c>
      <c r="J218" s="96">
        <v>163</v>
      </c>
      <c r="K218" s="71">
        <v>70238</v>
      </c>
      <c r="L218" s="20">
        <v>1348536</v>
      </c>
      <c r="M218" s="39">
        <f t="shared" si="35"/>
        <v>19.199521626470002</v>
      </c>
      <c r="N218" s="96">
        <v>190</v>
      </c>
      <c r="O218" s="42">
        <v>70682</v>
      </c>
      <c r="P218" s="113">
        <v>1328117</v>
      </c>
      <c r="Q218" s="44">
        <f t="shared" si="36"/>
        <v>18.790031408279336</v>
      </c>
      <c r="R218" s="96">
        <v>200</v>
      </c>
      <c r="S218" s="47">
        <v>70455</v>
      </c>
      <c r="T218" s="17">
        <v>1220757</v>
      </c>
      <c r="U218" s="49">
        <f t="shared" si="37"/>
        <v>17.326761762827335</v>
      </c>
      <c r="V218" s="96">
        <v>214</v>
      </c>
      <c r="W218" s="50">
        <v>70676</v>
      </c>
      <c r="X218" s="21">
        <v>1181595</v>
      </c>
      <c r="Y218" s="51">
        <f t="shared" si="38"/>
        <v>16.718475861678645</v>
      </c>
      <c r="Z218" s="96">
        <v>216</v>
      </c>
      <c r="AA218" s="120">
        <f t="shared" si="32"/>
        <v>416550</v>
      </c>
      <c r="AB218" s="121">
        <f t="shared" si="33"/>
        <v>8150565</v>
      </c>
      <c r="AC218" s="32">
        <f t="shared" si="39"/>
        <v>19.566834713719842</v>
      </c>
      <c r="AD218" s="96">
        <v>197</v>
      </c>
      <c r="AE218" s="54"/>
      <c r="AF218" s="54">
        <v>216</v>
      </c>
    </row>
    <row r="219" spans="1:32" ht="15.75" customHeight="1" x14ac:dyDescent="0.2">
      <c r="A219" s="15" t="s">
        <v>2721</v>
      </c>
      <c r="B219" s="15" t="s">
        <v>384</v>
      </c>
      <c r="C219" s="72">
        <v>30150</v>
      </c>
      <c r="D219" s="18">
        <v>980674</v>
      </c>
      <c r="E219" s="32">
        <f t="shared" si="34"/>
        <v>32.526500829187398</v>
      </c>
      <c r="F219" s="96">
        <v>122</v>
      </c>
      <c r="G219" s="71">
        <v>30708</v>
      </c>
      <c r="H219" s="19">
        <v>620409</v>
      </c>
      <c r="I219" s="37">
        <f t="shared" si="31"/>
        <v>20.203497459945289</v>
      </c>
      <c r="J219" s="96">
        <v>181</v>
      </c>
      <c r="K219" s="71">
        <v>31053</v>
      </c>
      <c r="L219" s="20">
        <v>620409</v>
      </c>
      <c r="M219" s="39">
        <f t="shared" si="35"/>
        <v>19.979035841947638</v>
      </c>
      <c r="N219" s="96">
        <v>185</v>
      </c>
      <c r="O219" s="42">
        <v>32193</v>
      </c>
      <c r="P219" s="113">
        <v>542206</v>
      </c>
      <c r="Q219" s="44">
        <f t="shared" si="36"/>
        <v>16.842357034137855</v>
      </c>
      <c r="R219" s="96">
        <v>207</v>
      </c>
      <c r="S219" s="47">
        <v>33195</v>
      </c>
      <c r="T219" s="17">
        <v>596075</v>
      </c>
      <c r="U219" s="49">
        <f t="shared" si="37"/>
        <v>17.956770597981624</v>
      </c>
      <c r="V219" s="96">
        <v>209</v>
      </c>
      <c r="W219" s="50">
        <v>33139</v>
      </c>
      <c r="X219" s="21">
        <v>549274</v>
      </c>
      <c r="Y219" s="51">
        <f t="shared" si="38"/>
        <v>16.574851383566191</v>
      </c>
      <c r="Z219" s="96">
        <v>217</v>
      </c>
      <c r="AA219" s="120">
        <f t="shared" si="32"/>
        <v>190438</v>
      </c>
      <c r="AB219" s="121">
        <f t="shared" si="33"/>
        <v>3909047</v>
      </c>
      <c r="AC219" s="32">
        <f t="shared" si="39"/>
        <v>20.526612335773322</v>
      </c>
      <c r="AD219" s="96">
        <v>192</v>
      </c>
      <c r="AE219" s="54"/>
      <c r="AF219" s="54">
        <v>217</v>
      </c>
    </row>
    <row r="220" spans="1:32" s="80" customFormat="1" ht="15.75" customHeight="1" x14ac:dyDescent="0.15">
      <c r="A220" s="15" t="s">
        <v>2727</v>
      </c>
      <c r="B220" s="15" t="s">
        <v>660</v>
      </c>
      <c r="C220" s="72">
        <v>33949</v>
      </c>
      <c r="D220" s="18">
        <v>923921</v>
      </c>
      <c r="E220" s="32">
        <f t="shared" si="34"/>
        <v>27.21496951309317</v>
      </c>
      <c r="F220" s="96">
        <v>143</v>
      </c>
      <c r="G220" s="88">
        <v>34100</v>
      </c>
      <c r="H220" s="19">
        <v>858714</v>
      </c>
      <c r="I220" s="37">
        <f t="shared" si="31"/>
        <v>25.182228739002934</v>
      </c>
      <c r="J220" s="96">
        <v>156</v>
      </c>
      <c r="K220" s="88">
        <v>34080</v>
      </c>
      <c r="L220" s="20">
        <v>843888</v>
      </c>
      <c r="M220" s="39">
        <f t="shared" si="35"/>
        <v>24.761971830985914</v>
      </c>
      <c r="N220" s="96">
        <v>158</v>
      </c>
      <c r="O220" s="90">
        <v>34080</v>
      </c>
      <c r="P220" s="114">
        <v>709673</v>
      </c>
      <c r="Q220" s="44">
        <f t="shared" si="36"/>
        <v>20.823738262910798</v>
      </c>
      <c r="R220" s="96">
        <v>185</v>
      </c>
      <c r="S220" s="92">
        <v>33882</v>
      </c>
      <c r="T220" s="17">
        <v>630984</v>
      </c>
      <c r="U220" s="49">
        <f t="shared" si="37"/>
        <v>18.622985656100585</v>
      </c>
      <c r="V220" s="96">
        <v>203</v>
      </c>
      <c r="W220" s="70">
        <v>33969</v>
      </c>
      <c r="X220" s="21">
        <v>552223</v>
      </c>
      <c r="Y220" s="51">
        <f t="shared" si="38"/>
        <v>16.256675203862343</v>
      </c>
      <c r="Z220" s="96">
        <v>218</v>
      </c>
      <c r="AA220" s="121">
        <f t="shared" si="32"/>
        <v>204060</v>
      </c>
      <c r="AB220" s="121">
        <f t="shared" si="33"/>
        <v>4519403</v>
      </c>
      <c r="AC220" s="32">
        <f t="shared" si="39"/>
        <v>22.147422326766637</v>
      </c>
      <c r="AD220" s="96">
        <v>181</v>
      </c>
      <c r="AE220" s="54"/>
      <c r="AF220" s="54">
        <v>218</v>
      </c>
    </row>
    <row r="221" spans="1:32" ht="15.75" customHeight="1" x14ac:dyDescent="0.2">
      <c r="A221" s="15" t="s">
        <v>2734</v>
      </c>
      <c r="B221" s="15" t="s">
        <v>674</v>
      </c>
      <c r="C221" s="72">
        <v>2410</v>
      </c>
      <c r="D221" s="18">
        <v>24168</v>
      </c>
      <c r="E221" s="32">
        <f t="shared" si="34"/>
        <v>10.028215767634855</v>
      </c>
      <c r="F221" s="85">
        <v>235</v>
      </c>
      <c r="G221" s="71">
        <v>2459</v>
      </c>
      <c r="H221" s="19">
        <v>22776</v>
      </c>
      <c r="I221" s="37">
        <f t="shared" si="31"/>
        <v>9.2623017486783237</v>
      </c>
      <c r="J221" s="85">
        <v>244</v>
      </c>
      <c r="K221" s="71">
        <v>2475</v>
      </c>
      <c r="L221" s="20">
        <v>22030</v>
      </c>
      <c r="M221" s="39">
        <f t="shared" si="35"/>
        <v>8.901010101010101</v>
      </c>
      <c r="N221" s="85">
        <v>245</v>
      </c>
      <c r="O221" s="42">
        <v>2480</v>
      </c>
      <c r="P221" s="113">
        <v>37718</v>
      </c>
      <c r="Q221" s="44">
        <f t="shared" si="36"/>
        <v>15.208870967741936</v>
      </c>
      <c r="R221" s="96">
        <v>219</v>
      </c>
      <c r="S221" s="46">
        <v>2513</v>
      </c>
      <c r="T221" s="17">
        <v>33908</v>
      </c>
      <c r="U221" s="49">
        <f t="shared" si="37"/>
        <v>13.493036211699165</v>
      </c>
      <c r="V221" s="85">
        <v>231</v>
      </c>
      <c r="W221" s="50">
        <v>2505</v>
      </c>
      <c r="X221" s="21">
        <v>39457</v>
      </c>
      <c r="Y221" s="51">
        <f t="shared" si="38"/>
        <v>15.751297405189622</v>
      </c>
      <c r="Z221" s="96">
        <v>219</v>
      </c>
      <c r="AA221" s="120">
        <f t="shared" si="32"/>
        <v>14842</v>
      </c>
      <c r="AB221" s="121">
        <f t="shared" si="33"/>
        <v>180057</v>
      </c>
      <c r="AC221" s="32">
        <f t="shared" si="39"/>
        <v>12.131586039617302</v>
      </c>
      <c r="AD221" s="85">
        <v>237</v>
      </c>
      <c r="AE221" s="54"/>
      <c r="AF221" s="54">
        <v>219</v>
      </c>
    </row>
    <row r="222" spans="1:32" ht="15.75" customHeight="1" x14ac:dyDescent="0.2">
      <c r="A222" s="15" t="s">
        <v>2718</v>
      </c>
      <c r="B222" s="15" t="s">
        <v>282</v>
      </c>
      <c r="C222" s="72">
        <v>27469</v>
      </c>
      <c r="D222" s="18">
        <v>498854</v>
      </c>
      <c r="E222" s="32">
        <f t="shared" si="34"/>
        <v>18.160617423277149</v>
      </c>
      <c r="F222" s="96">
        <v>189</v>
      </c>
      <c r="G222" s="71">
        <v>27460</v>
      </c>
      <c r="H222" s="19">
        <v>456041</v>
      </c>
      <c r="I222" s="37">
        <f t="shared" si="31"/>
        <v>16.607465404224325</v>
      </c>
      <c r="J222" s="96">
        <v>201</v>
      </c>
      <c r="K222" s="71">
        <v>27480</v>
      </c>
      <c r="L222" s="20">
        <v>417661</v>
      </c>
      <c r="M222" s="39">
        <f t="shared" si="35"/>
        <v>15.198726346433769</v>
      </c>
      <c r="N222" s="96">
        <v>212</v>
      </c>
      <c r="O222" s="42">
        <v>27088</v>
      </c>
      <c r="P222" s="113">
        <v>304147</v>
      </c>
      <c r="Q222" s="44">
        <f t="shared" si="36"/>
        <v>11.22810838747785</v>
      </c>
      <c r="R222" s="85">
        <v>235</v>
      </c>
      <c r="S222" s="47">
        <v>26679</v>
      </c>
      <c r="T222" s="17">
        <v>334456</v>
      </c>
      <c r="U222" s="49">
        <f t="shared" si="37"/>
        <v>12.536301960343341</v>
      </c>
      <c r="V222" s="85">
        <v>233</v>
      </c>
      <c r="W222" s="50">
        <v>26603</v>
      </c>
      <c r="X222" s="21">
        <v>413430</v>
      </c>
      <c r="Y222" s="51">
        <f t="shared" si="38"/>
        <v>15.540728489268128</v>
      </c>
      <c r="Z222" s="96">
        <v>220</v>
      </c>
      <c r="AA222" s="120">
        <f t="shared" si="32"/>
        <v>162779</v>
      </c>
      <c r="AB222" s="121">
        <f t="shared" si="33"/>
        <v>2424589</v>
      </c>
      <c r="AC222" s="32">
        <f t="shared" si="39"/>
        <v>14.89497416742946</v>
      </c>
      <c r="AD222" s="96">
        <v>224</v>
      </c>
      <c r="AE222" s="54"/>
      <c r="AF222" s="54">
        <v>220</v>
      </c>
    </row>
    <row r="223" spans="1:32" ht="15.75" customHeight="1" x14ac:dyDescent="0.2">
      <c r="A223" s="15" t="s">
        <v>2718</v>
      </c>
      <c r="B223" s="15" t="s">
        <v>331</v>
      </c>
      <c r="C223" s="72">
        <v>13110</v>
      </c>
      <c r="D223" s="18">
        <v>355974</v>
      </c>
      <c r="E223" s="32">
        <f t="shared" si="34"/>
        <v>27.152860411899315</v>
      </c>
      <c r="F223" s="96">
        <v>144</v>
      </c>
      <c r="G223" s="71">
        <v>13555</v>
      </c>
      <c r="H223" s="19">
        <v>225744</v>
      </c>
      <c r="I223" s="37">
        <f t="shared" si="31"/>
        <v>16.653928439690151</v>
      </c>
      <c r="J223" s="96">
        <v>200</v>
      </c>
      <c r="K223" s="71">
        <v>14034</v>
      </c>
      <c r="L223" s="20">
        <v>268975</v>
      </c>
      <c r="M223" s="39">
        <f t="shared" si="35"/>
        <v>19.165954111443636</v>
      </c>
      <c r="N223" s="96">
        <v>192</v>
      </c>
      <c r="O223" s="42">
        <v>14508</v>
      </c>
      <c r="P223" s="113">
        <v>248495</v>
      </c>
      <c r="Q223" s="44">
        <f t="shared" si="36"/>
        <v>17.128136200716845</v>
      </c>
      <c r="R223" s="96">
        <v>204</v>
      </c>
      <c r="S223" s="47">
        <v>15136</v>
      </c>
      <c r="T223" s="17">
        <v>268904</v>
      </c>
      <c r="U223" s="49">
        <f t="shared" si="37"/>
        <v>17.765856236786469</v>
      </c>
      <c r="V223" s="96">
        <v>212</v>
      </c>
      <c r="W223" s="50">
        <v>15005</v>
      </c>
      <c r="X223" s="21">
        <v>229023</v>
      </c>
      <c r="Y223" s="51">
        <f t="shared" si="38"/>
        <v>15.263112295901367</v>
      </c>
      <c r="Z223" s="96">
        <v>221</v>
      </c>
      <c r="AA223" s="120">
        <f t="shared" si="32"/>
        <v>85348</v>
      </c>
      <c r="AB223" s="121">
        <f t="shared" si="33"/>
        <v>1597115</v>
      </c>
      <c r="AC223" s="32">
        <f t="shared" si="39"/>
        <v>18.712975113652341</v>
      </c>
      <c r="AD223" s="96">
        <v>202</v>
      </c>
      <c r="AE223" s="54"/>
      <c r="AF223" s="54">
        <v>221</v>
      </c>
    </row>
    <row r="224" spans="1:32" ht="15.75" customHeight="1" x14ac:dyDescent="0.2">
      <c r="A224" s="15" t="s">
        <v>2688</v>
      </c>
      <c r="B224" s="15" t="s">
        <v>2741</v>
      </c>
      <c r="C224" s="72">
        <v>23376</v>
      </c>
      <c r="D224" s="18">
        <v>355878</v>
      </c>
      <c r="E224" s="32">
        <f t="shared" si="34"/>
        <v>15.224075975359343</v>
      </c>
      <c r="F224" s="96">
        <v>204</v>
      </c>
      <c r="G224" s="71">
        <v>23670</v>
      </c>
      <c r="H224" s="19">
        <v>363223</v>
      </c>
      <c r="I224" s="37">
        <f t="shared" si="31"/>
        <v>15.345289395859739</v>
      </c>
      <c r="J224" s="96">
        <v>207</v>
      </c>
      <c r="K224" s="71">
        <v>23685</v>
      </c>
      <c r="L224" s="20">
        <v>355535</v>
      </c>
      <c r="M224" s="39">
        <f t="shared" si="35"/>
        <v>15.010977411864049</v>
      </c>
      <c r="N224" s="96">
        <v>214</v>
      </c>
      <c r="O224" s="42">
        <v>23749</v>
      </c>
      <c r="P224" s="113">
        <v>353198</v>
      </c>
      <c r="Q224" s="44">
        <f t="shared" si="36"/>
        <v>14.872120931407638</v>
      </c>
      <c r="R224" s="96">
        <v>220</v>
      </c>
      <c r="S224" s="46">
        <v>23761</v>
      </c>
      <c r="T224" s="17">
        <v>374114</v>
      </c>
      <c r="U224" s="49">
        <f t="shared" si="37"/>
        <v>15.744876057404991</v>
      </c>
      <c r="V224" s="96">
        <v>219</v>
      </c>
      <c r="W224" s="50">
        <v>23702</v>
      </c>
      <c r="X224" s="21">
        <v>359536</v>
      </c>
      <c r="Y224" s="51">
        <f t="shared" si="38"/>
        <v>15.169015272972745</v>
      </c>
      <c r="Z224" s="96">
        <v>222</v>
      </c>
      <c r="AA224" s="120">
        <f t="shared" si="32"/>
        <v>141943</v>
      </c>
      <c r="AB224" s="121">
        <f t="shared" si="33"/>
        <v>2161484</v>
      </c>
      <c r="AC224" s="32">
        <f t="shared" si="39"/>
        <v>15.227830889864242</v>
      </c>
      <c r="AD224" s="96">
        <v>222</v>
      </c>
      <c r="AE224" s="54"/>
      <c r="AF224" s="54">
        <v>222</v>
      </c>
    </row>
    <row r="225" spans="1:32" ht="15.75" customHeight="1" x14ac:dyDescent="0.2">
      <c r="A225" s="15" t="s">
        <v>57</v>
      </c>
      <c r="B225" s="15" t="s">
        <v>558</v>
      </c>
      <c r="C225" s="72">
        <v>20910</v>
      </c>
      <c r="D225" s="18">
        <v>491482</v>
      </c>
      <c r="E225" s="32">
        <f t="shared" si="34"/>
        <v>23.504638928742228</v>
      </c>
      <c r="F225" s="96">
        <v>159</v>
      </c>
      <c r="G225" s="71">
        <v>20910</v>
      </c>
      <c r="H225" s="19">
        <v>428462</v>
      </c>
      <c r="I225" s="37">
        <f t="shared" ref="I225:I288" si="40">H225/G225</f>
        <v>20.490769966523196</v>
      </c>
      <c r="J225" s="96">
        <v>179</v>
      </c>
      <c r="K225" s="71">
        <v>20910</v>
      </c>
      <c r="L225" s="20">
        <v>355569</v>
      </c>
      <c r="M225" s="39">
        <f t="shared" si="35"/>
        <v>17.004734576757532</v>
      </c>
      <c r="N225" s="96">
        <v>197</v>
      </c>
      <c r="O225" s="42">
        <v>20748</v>
      </c>
      <c r="P225" s="113">
        <v>350232</v>
      </c>
      <c r="Q225" s="44">
        <f t="shared" si="36"/>
        <v>16.880277617119724</v>
      </c>
      <c r="R225" s="96">
        <v>206</v>
      </c>
      <c r="S225" s="47">
        <v>20747</v>
      </c>
      <c r="T225" s="17">
        <v>299872</v>
      </c>
      <c r="U225" s="49">
        <f t="shared" si="37"/>
        <v>14.453752349737311</v>
      </c>
      <c r="V225" s="96">
        <v>225</v>
      </c>
      <c r="W225" s="50">
        <v>20904</v>
      </c>
      <c r="X225" s="21">
        <v>314564</v>
      </c>
      <c r="Y225" s="51">
        <f t="shared" si="38"/>
        <v>15.048029085342518</v>
      </c>
      <c r="Z225" s="96">
        <v>223</v>
      </c>
      <c r="AA225" s="120">
        <f t="shared" ref="AA225:AA288" si="41">C225+G225+K225+O225+S225+W225</f>
        <v>125129</v>
      </c>
      <c r="AB225" s="121">
        <f t="shared" ref="AB225:AB288" si="42">D225+H225+L225+P225+T225+X225</f>
        <v>2240181</v>
      </c>
      <c r="AC225" s="32">
        <f t="shared" si="39"/>
        <v>17.902972132758993</v>
      </c>
      <c r="AD225" s="96">
        <v>209</v>
      </c>
      <c r="AE225" s="54"/>
      <c r="AF225" s="54">
        <v>223</v>
      </c>
    </row>
    <row r="226" spans="1:32" ht="15.75" customHeight="1" x14ac:dyDescent="0.2">
      <c r="A226" s="15" t="s">
        <v>2692</v>
      </c>
      <c r="B226" s="15" t="s">
        <v>428</v>
      </c>
      <c r="C226" s="72">
        <v>7036</v>
      </c>
      <c r="D226" s="18">
        <v>75739</v>
      </c>
      <c r="E226" s="32">
        <f t="shared" si="34"/>
        <v>10.764496873223422</v>
      </c>
      <c r="F226" s="85">
        <v>229</v>
      </c>
      <c r="G226" s="71">
        <v>7387</v>
      </c>
      <c r="H226" s="19">
        <v>178445</v>
      </c>
      <c r="I226" s="37">
        <f t="shared" si="40"/>
        <v>24.156626506024097</v>
      </c>
      <c r="J226" s="96">
        <v>159</v>
      </c>
      <c r="K226" s="71">
        <v>7666</v>
      </c>
      <c r="L226" s="20">
        <v>150612</v>
      </c>
      <c r="M226" s="39">
        <f t="shared" si="35"/>
        <v>19.646751891468824</v>
      </c>
      <c r="N226" s="96">
        <v>188</v>
      </c>
      <c r="O226" s="42">
        <v>7790</v>
      </c>
      <c r="P226" s="113">
        <v>103128</v>
      </c>
      <c r="Q226" s="44">
        <f t="shared" si="36"/>
        <v>13.238510911424903</v>
      </c>
      <c r="R226" s="96">
        <v>223</v>
      </c>
      <c r="S226" s="47">
        <v>7966</v>
      </c>
      <c r="T226" s="17">
        <v>119031</v>
      </c>
      <c r="U226" s="49">
        <f t="shared" si="37"/>
        <v>14.942380115490836</v>
      </c>
      <c r="V226" s="96">
        <v>222</v>
      </c>
      <c r="W226" s="50">
        <v>7695</v>
      </c>
      <c r="X226" s="21">
        <v>113248</v>
      </c>
      <c r="Y226" s="51">
        <f t="shared" si="38"/>
        <v>14.717089018843405</v>
      </c>
      <c r="Z226" s="96">
        <v>224</v>
      </c>
      <c r="AA226" s="120">
        <f t="shared" si="41"/>
        <v>45540</v>
      </c>
      <c r="AB226" s="121">
        <f t="shared" si="42"/>
        <v>740203</v>
      </c>
      <c r="AC226" s="32">
        <f t="shared" si="39"/>
        <v>16.25390865173474</v>
      </c>
      <c r="AD226" s="96">
        <v>217</v>
      </c>
      <c r="AE226" s="54"/>
      <c r="AF226" s="54">
        <v>224</v>
      </c>
    </row>
    <row r="227" spans="1:32" ht="15.75" customHeight="1" x14ac:dyDescent="0.2">
      <c r="A227" s="15" t="s">
        <v>42</v>
      </c>
      <c r="B227" s="15" t="s">
        <v>153</v>
      </c>
      <c r="C227" s="72">
        <v>2481</v>
      </c>
      <c r="D227" s="18">
        <v>19027</v>
      </c>
      <c r="E227" s="32">
        <f t="shared" si="34"/>
        <v>7.6690850463522775</v>
      </c>
      <c r="F227" s="85">
        <v>246</v>
      </c>
      <c r="G227" s="71">
        <v>2482</v>
      </c>
      <c r="H227" s="19">
        <v>24342</v>
      </c>
      <c r="I227" s="37">
        <f t="shared" si="40"/>
        <v>9.8074133763094284</v>
      </c>
      <c r="J227" s="85">
        <v>239</v>
      </c>
      <c r="K227" s="71">
        <v>2515</v>
      </c>
      <c r="L227" s="20">
        <v>28428</v>
      </c>
      <c r="M227" s="39">
        <f t="shared" si="35"/>
        <v>11.30337972166998</v>
      </c>
      <c r="N227" s="85">
        <v>232</v>
      </c>
      <c r="O227" s="42">
        <v>2556</v>
      </c>
      <c r="P227" s="113">
        <v>27384</v>
      </c>
      <c r="Q227" s="44">
        <f t="shared" si="36"/>
        <v>10.713615023474178</v>
      </c>
      <c r="R227" s="85">
        <v>241</v>
      </c>
      <c r="S227" s="46">
        <v>2574</v>
      </c>
      <c r="T227" s="17">
        <v>38715</v>
      </c>
      <c r="U227" s="49">
        <f t="shared" si="37"/>
        <v>15.040792540792541</v>
      </c>
      <c r="V227" s="96">
        <v>221</v>
      </c>
      <c r="W227" s="50">
        <v>2582</v>
      </c>
      <c r="X227" s="21">
        <v>36902</v>
      </c>
      <c r="Y227" s="51">
        <f t="shared" si="38"/>
        <v>14.292021688613477</v>
      </c>
      <c r="Z227" s="96">
        <v>225</v>
      </c>
      <c r="AA227" s="120">
        <f t="shared" si="41"/>
        <v>15190</v>
      </c>
      <c r="AB227" s="121">
        <f t="shared" si="42"/>
        <v>174798</v>
      </c>
      <c r="AC227" s="32">
        <f t="shared" si="39"/>
        <v>11.507439104674127</v>
      </c>
      <c r="AD227" s="85">
        <v>239</v>
      </c>
      <c r="AE227" s="54"/>
      <c r="AF227" s="54">
        <v>225</v>
      </c>
    </row>
    <row r="228" spans="1:32" s="80" customFormat="1" ht="15.75" customHeight="1" x14ac:dyDescent="0.15">
      <c r="A228" s="15" t="s">
        <v>57</v>
      </c>
      <c r="B228" s="15" t="s">
        <v>811</v>
      </c>
      <c r="C228" s="72">
        <v>4106</v>
      </c>
      <c r="D228" s="18">
        <v>95523</v>
      </c>
      <c r="E228" s="32">
        <f t="shared" si="34"/>
        <v>23.264247442766681</v>
      </c>
      <c r="F228" s="96">
        <v>160</v>
      </c>
      <c r="G228" s="88">
        <v>4119</v>
      </c>
      <c r="H228" s="19">
        <v>79087</v>
      </c>
      <c r="I228" s="37">
        <f t="shared" si="40"/>
        <v>19.200534110220929</v>
      </c>
      <c r="J228" s="96">
        <v>188</v>
      </c>
      <c r="K228" s="88">
        <v>4122</v>
      </c>
      <c r="L228" s="20">
        <v>57369</v>
      </c>
      <c r="M228" s="39">
        <f t="shared" si="35"/>
        <v>13.917758369723435</v>
      </c>
      <c r="N228" s="96">
        <v>218</v>
      </c>
      <c r="O228" s="90">
        <v>4070</v>
      </c>
      <c r="P228" s="114">
        <v>52714</v>
      </c>
      <c r="Q228" s="44">
        <f t="shared" si="36"/>
        <v>12.951842751842753</v>
      </c>
      <c r="R228" s="96">
        <v>225</v>
      </c>
      <c r="S228" s="92">
        <v>3973</v>
      </c>
      <c r="T228" s="17">
        <v>57871</v>
      </c>
      <c r="U228" s="49">
        <f t="shared" si="37"/>
        <v>14.566070979108986</v>
      </c>
      <c r="V228" s="96">
        <v>224</v>
      </c>
      <c r="W228" s="70">
        <v>4059</v>
      </c>
      <c r="X228" s="21">
        <v>56806</v>
      </c>
      <c r="Y228" s="51">
        <f t="shared" si="38"/>
        <v>13.995072677999508</v>
      </c>
      <c r="Z228" s="96">
        <v>226</v>
      </c>
      <c r="AA228" s="121">
        <f t="shared" si="41"/>
        <v>24449</v>
      </c>
      <c r="AB228" s="121">
        <f t="shared" si="42"/>
        <v>399370</v>
      </c>
      <c r="AC228" s="32">
        <f t="shared" si="39"/>
        <v>16.33481942001718</v>
      </c>
      <c r="AD228" s="96">
        <v>216</v>
      </c>
      <c r="AE228" s="54"/>
      <c r="AF228" s="54">
        <v>226</v>
      </c>
    </row>
    <row r="229" spans="1:32" ht="15.75" customHeight="1" x14ac:dyDescent="0.2">
      <c r="A229" s="15" t="s">
        <v>49</v>
      </c>
      <c r="B229" s="15" t="s">
        <v>299</v>
      </c>
      <c r="C229" s="72">
        <v>5518</v>
      </c>
      <c r="D229" s="18">
        <v>69476</v>
      </c>
      <c r="E229" s="32">
        <f t="shared" si="34"/>
        <v>12.590793765857194</v>
      </c>
      <c r="F229" s="96">
        <v>220</v>
      </c>
      <c r="G229" s="71">
        <v>5549</v>
      </c>
      <c r="H229" s="19">
        <v>61551</v>
      </c>
      <c r="I229" s="37">
        <f t="shared" si="40"/>
        <v>11.092268877275185</v>
      </c>
      <c r="J229" s="85">
        <v>230</v>
      </c>
      <c r="K229" s="71">
        <v>5633</v>
      </c>
      <c r="L229" s="20">
        <v>86142</v>
      </c>
      <c r="M229" s="39">
        <f t="shared" si="35"/>
        <v>15.292384164743476</v>
      </c>
      <c r="N229" s="96">
        <v>211</v>
      </c>
      <c r="O229" s="42">
        <v>5668</v>
      </c>
      <c r="P229" s="113">
        <v>68079</v>
      </c>
      <c r="Q229" s="44">
        <f t="shared" si="36"/>
        <v>12.011115031757233</v>
      </c>
      <c r="R229" s="85">
        <v>231</v>
      </c>
      <c r="S229" s="46">
        <v>5691</v>
      </c>
      <c r="T229" s="17">
        <v>58846</v>
      </c>
      <c r="U229" s="49">
        <f t="shared" si="37"/>
        <v>10.340186259005447</v>
      </c>
      <c r="V229" s="85">
        <v>249</v>
      </c>
      <c r="W229" s="50">
        <v>5758</v>
      </c>
      <c r="X229" s="21">
        <v>80414</v>
      </c>
      <c r="Y229" s="51">
        <f t="shared" si="38"/>
        <v>13.965613060090309</v>
      </c>
      <c r="Z229" s="85">
        <v>227</v>
      </c>
      <c r="AA229" s="120">
        <f t="shared" si="41"/>
        <v>33817</v>
      </c>
      <c r="AB229" s="121">
        <f t="shared" si="42"/>
        <v>424508</v>
      </c>
      <c r="AC229" s="32">
        <f t="shared" si="39"/>
        <v>12.553094597391844</v>
      </c>
      <c r="AD229" s="85">
        <v>232</v>
      </c>
      <c r="AF229" s="30">
        <v>227</v>
      </c>
    </row>
    <row r="230" spans="1:32" ht="15.75" customHeight="1" x14ac:dyDescent="0.2">
      <c r="A230" s="15" t="s">
        <v>57</v>
      </c>
      <c r="B230" s="15" t="s">
        <v>122</v>
      </c>
      <c r="C230" s="72">
        <v>22482</v>
      </c>
      <c r="D230" s="18">
        <v>488224</v>
      </c>
      <c r="E230" s="32">
        <f t="shared" si="34"/>
        <v>21.716217418379149</v>
      </c>
      <c r="F230" s="96">
        <v>170</v>
      </c>
      <c r="G230" s="71">
        <v>22620</v>
      </c>
      <c r="H230" s="19">
        <v>438879</v>
      </c>
      <c r="I230" s="37">
        <f t="shared" si="40"/>
        <v>19.402254641909813</v>
      </c>
      <c r="J230" s="96">
        <v>186</v>
      </c>
      <c r="K230" s="71">
        <v>22925</v>
      </c>
      <c r="L230" s="20">
        <v>387609</v>
      </c>
      <c r="M230" s="39">
        <f t="shared" si="35"/>
        <v>16.907699018538715</v>
      </c>
      <c r="N230" s="96">
        <v>199</v>
      </c>
      <c r="O230" s="42">
        <v>23659</v>
      </c>
      <c r="P230" s="113">
        <v>390996</v>
      </c>
      <c r="Q230" s="44">
        <f t="shared" si="36"/>
        <v>16.526311340293333</v>
      </c>
      <c r="R230" s="96">
        <v>212</v>
      </c>
      <c r="S230" s="47">
        <v>24071</v>
      </c>
      <c r="T230" s="17">
        <v>380396</v>
      </c>
      <c r="U230" s="49">
        <f t="shared" si="37"/>
        <v>15.803082547463752</v>
      </c>
      <c r="V230" s="96">
        <v>218</v>
      </c>
      <c r="W230" s="50">
        <v>23860</v>
      </c>
      <c r="X230" s="21">
        <v>331839</v>
      </c>
      <c r="Y230" s="51">
        <f t="shared" si="38"/>
        <v>13.907753562447612</v>
      </c>
      <c r="Z230" s="85">
        <v>228</v>
      </c>
      <c r="AA230" s="120">
        <f t="shared" si="41"/>
        <v>139617</v>
      </c>
      <c r="AB230" s="121">
        <f t="shared" si="42"/>
        <v>2417943</v>
      </c>
      <c r="AC230" s="32">
        <f t="shared" si="39"/>
        <v>17.318399621822557</v>
      </c>
      <c r="AD230" s="96">
        <v>211</v>
      </c>
      <c r="AF230" s="30">
        <v>228</v>
      </c>
    </row>
    <row r="231" spans="1:32" s="80" customFormat="1" ht="15.75" customHeight="1" x14ac:dyDescent="0.15">
      <c r="A231" s="15" t="s">
        <v>26</v>
      </c>
      <c r="B231" s="15" t="s">
        <v>478</v>
      </c>
      <c r="C231" s="72">
        <v>1758</v>
      </c>
      <c r="D231" s="18">
        <v>30744</v>
      </c>
      <c r="E231" s="32">
        <f t="shared" si="34"/>
        <v>17.488054607508534</v>
      </c>
      <c r="F231" s="96">
        <v>195</v>
      </c>
      <c r="G231" s="88">
        <v>1759</v>
      </c>
      <c r="H231" s="19">
        <v>25527</v>
      </c>
      <c r="I231" s="37">
        <f t="shared" si="40"/>
        <v>14.512222853894258</v>
      </c>
      <c r="J231" s="96">
        <v>215</v>
      </c>
      <c r="K231" s="88">
        <v>1742</v>
      </c>
      <c r="L231" s="20">
        <v>22577</v>
      </c>
      <c r="M231" s="39">
        <f t="shared" si="35"/>
        <v>12.960390355912743</v>
      </c>
      <c r="N231" s="96">
        <v>220</v>
      </c>
      <c r="O231" s="90">
        <v>1716</v>
      </c>
      <c r="P231" s="114">
        <v>22628</v>
      </c>
      <c r="Q231" s="44">
        <f t="shared" si="36"/>
        <v>13.186480186480187</v>
      </c>
      <c r="R231" s="96">
        <v>224</v>
      </c>
      <c r="S231" s="94">
        <v>1703</v>
      </c>
      <c r="T231" s="17">
        <v>23949</v>
      </c>
      <c r="U231" s="49">
        <f t="shared" si="37"/>
        <v>14.062830299471521</v>
      </c>
      <c r="V231" s="85">
        <v>227</v>
      </c>
      <c r="W231" s="70">
        <v>1686</v>
      </c>
      <c r="X231" s="21">
        <v>22999</v>
      </c>
      <c r="Y231" s="51">
        <f t="shared" si="38"/>
        <v>13.641162514827995</v>
      </c>
      <c r="Z231" s="85">
        <v>229</v>
      </c>
      <c r="AA231" s="121">
        <f t="shared" si="41"/>
        <v>10364</v>
      </c>
      <c r="AB231" s="121">
        <f t="shared" si="42"/>
        <v>148424</v>
      </c>
      <c r="AC231" s="32">
        <f t="shared" si="39"/>
        <v>14.321111539945967</v>
      </c>
      <c r="AD231" s="85">
        <v>227</v>
      </c>
      <c r="AE231" s="30"/>
      <c r="AF231" s="30">
        <v>229</v>
      </c>
    </row>
    <row r="232" spans="1:32" s="80" customFormat="1" ht="15.75" customHeight="1" x14ac:dyDescent="0.15">
      <c r="A232" s="15" t="s">
        <v>2721</v>
      </c>
      <c r="B232" s="15" t="s">
        <v>438</v>
      </c>
      <c r="C232" s="72">
        <v>44751</v>
      </c>
      <c r="D232" s="18">
        <v>1131825</v>
      </c>
      <c r="E232" s="32">
        <f t="shared" si="34"/>
        <v>25.291613595226924</v>
      </c>
      <c r="F232" s="96">
        <v>155</v>
      </c>
      <c r="G232" s="88">
        <v>46285</v>
      </c>
      <c r="H232" s="19">
        <v>1063545</v>
      </c>
      <c r="I232" s="37">
        <f t="shared" si="40"/>
        <v>22.978178675596844</v>
      </c>
      <c r="J232" s="96">
        <v>166</v>
      </c>
      <c r="K232" s="88">
        <v>47523</v>
      </c>
      <c r="L232" s="20">
        <v>962519</v>
      </c>
      <c r="M232" s="39">
        <f t="shared" si="35"/>
        <v>20.25375081539465</v>
      </c>
      <c r="N232" s="96">
        <v>184</v>
      </c>
      <c r="O232" s="90">
        <v>49097</v>
      </c>
      <c r="P232" s="114">
        <v>839585</v>
      </c>
      <c r="Q232" s="44">
        <f t="shared" si="36"/>
        <v>17.100535674277452</v>
      </c>
      <c r="R232" s="96">
        <v>205</v>
      </c>
      <c r="S232" s="92">
        <v>51722</v>
      </c>
      <c r="T232" s="17">
        <v>731489</v>
      </c>
      <c r="U232" s="49">
        <f t="shared" si="37"/>
        <v>14.142705231816249</v>
      </c>
      <c r="V232" s="96">
        <v>226</v>
      </c>
      <c r="W232" s="70">
        <v>52323</v>
      </c>
      <c r="X232" s="21">
        <v>713485</v>
      </c>
      <c r="Y232" s="51">
        <f t="shared" si="38"/>
        <v>13.636163828526652</v>
      </c>
      <c r="Z232" s="85">
        <v>230</v>
      </c>
      <c r="AA232" s="121">
        <f t="shared" si="41"/>
        <v>291701</v>
      </c>
      <c r="AB232" s="121">
        <f t="shared" si="42"/>
        <v>5442448</v>
      </c>
      <c r="AC232" s="32">
        <f t="shared" si="39"/>
        <v>18.657625445233304</v>
      </c>
      <c r="AD232" s="96">
        <v>206</v>
      </c>
      <c r="AE232" s="30"/>
      <c r="AF232" s="30">
        <v>230</v>
      </c>
    </row>
    <row r="233" spans="1:32" ht="15.75" customHeight="1" x14ac:dyDescent="0.2">
      <c r="A233" s="15" t="s">
        <v>113</v>
      </c>
      <c r="B233" s="15" t="s">
        <v>792</v>
      </c>
      <c r="C233" s="72">
        <v>7300</v>
      </c>
      <c r="D233" s="18">
        <v>167310</v>
      </c>
      <c r="E233" s="32">
        <f t="shared" si="34"/>
        <v>22.919178082191781</v>
      </c>
      <c r="F233" s="96">
        <v>164</v>
      </c>
      <c r="G233" s="71">
        <v>7600</v>
      </c>
      <c r="H233" s="19">
        <v>166482</v>
      </c>
      <c r="I233" s="37">
        <f t="shared" si="40"/>
        <v>21.905526315789473</v>
      </c>
      <c r="J233" s="96">
        <v>169</v>
      </c>
      <c r="K233" s="71">
        <v>8018</v>
      </c>
      <c r="L233" s="20">
        <v>163072</v>
      </c>
      <c r="M233" s="39">
        <f t="shared" si="35"/>
        <v>20.338238962334746</v>
      </c>
      <c r="N233" s="96">
        <v>182</v>
      </c>
      <c r="O233" s="42">
        <v>8622</v>
      </c>
      <c r="P233" s="113">
        <v>292996</v>
      </c>
      <c r="Q233" s="44">
        <f t="shared" si="36"/>
        <v>33.98237067965669</v>
      </c>
      <c r="R233" s="96">
        <v>121</v>
      </c>
      <c r="S233" s="47">
        <v>9250</v>
      </c>
      <c r="T233" s="17">
        <v>301915</v>
      </c>
      <c r="U233" s="49">
        <f t="shared" si="37"/>
        <v>32.639459459459459</v>
      </c>
      <c r="V233" s="96">
        <v>137</v>
      </c>
      <c r="W233" s="50">
        <v>9557</v>
      </c>
      <c r="X233" s="21">
        <v>129747</v>
      </c>
      <c r="Y233" s="51">
        <f t="shared" si="38"/>
        <v>13.576122214083918</v>
      </c>
      <c r="Z233" s="85">
        <v>231</v>
      </c>
      <c r="AA233" s="120">
        <f t="shared" si="41"/>
        <v>50347</v>
      </c>
      <c r="AB233" s="121">
        <f t="shared" si="42"/>
        <v>1221522</v>
      </c>
      <c r="AC233" s="32">
        <f t="shared" si="39"/>
        <v>24.262061294615368</v>
      </c>
      <c r="AD233" s="96">
        <v>175</v>
      </c>
      <c r="AF233" s="30">
        <v>231</v>
      </c>
    </row>
    <row r="234" spans="1:32" ht="15.75" customHeight="1" x14ac:dyDescent="0.2">
      <c r="A234" s="15" t="s">
        <v>57</v>
      </c>
      <c r="B234" s="15" t="s">
        <v>644</v>
      </c>
      <c r="C234" s="72">
        <v>34876</v>
      </c>
      <c r="D234" s="18">
        <v>344471</v>
      </c>
      <c r="E234" s="32">
        <f t="shared" si="34"/>
        <v>9.8770214474136946</v>
      </c>
      <c r="F234" s="85">
        <v>237</v>
      </c>
      <c r="G234" s="71">
        <v>34575</v>
      </c>
      <c r="H234" s="19">
        <v>365896</v>
      </c>
      <c r="I234" s="37">
        <f t="shared" si="40"/>
        <v>10.582675343456254</v>
      </c>
      <c r="J234" s="85">
        <v>235</v>
      </c>
      <c r="K234" s="71">
        <v>34502</v>
      </c>
      <c r="L234" s="20">
        <v>408051</v>
      </c>
      <c r="M234" s="39">
        <f t="shared" si="35"/>
        <v>11.82687960118254</v>
      </c>
      <c r="N234" s="85">
        <v>230</v>
      </c>
      <c r="O234" s="42">
        <v>34496</v>
      </c>
      <c r="P234" s="113">
        <v>381743</v>
      </c>
      <c r="Q234" s="44">
        <f t="shared" si="36"/>
        <v>11.066297541743971</v>
      </c>
      <c r="R234" s="85">
        <v>238</v>
      </c>
      <c r="S234" s="47">
        <v>33667</v>
      </c>
      <c r="T234" s="17">
        <v>357157</v>
      </c>
      <c r="U234" s="49">
        <f t="shared" si="37"/>
        <v>10.608518727537351</v>
      </c>
      <c r="V234" s="85">
        <v>246</v>
      </c>
      <c r="W234" s="50">
        <v>33099</v>
      </c>
      <c r="X234" s="21">
        <v>420701</v>
      </c>
      <c r="Y234" s="51">
        <f t="shared" si="38"/>
        <v>12.710383999516601</v>
      </c>
      <c r="Z234" s="85">
        <v>232</v>
      </c>
      <c r="AA234" s="120">
        <f t="shared" si="41"/>
        <v>205215</v>
      </c>
      <c r="AB234" s="121">
        <f t="shared" si="42"/>
        <v>2278019</v>
      </c>
      <c r="AC234" s="32">
        <f t="shared" si="39"/>
        <v>11.100645664303292</v>
      </c>
      <c r="AD234" s="85">
        <v>241</v>
      </c>
      <c r="AF234" s="30">
        <v>232</v>
      </c>
    </row>
    <row r="235" spans="1:32" s="80" customFormat="1" ht="15.75" customHeight="1" x14ac:dyDescent="0.15">
      <c r="A235" s="15" t="s">
        <v>2721</v>
      </c>
      <c r="B235" s="15" t="s">
        <v>816</v>
      </c>
      <c r="C235" s="72">
        <v>19624</v>
      </c>
      <c r="D235" s="18">
        <v>280300</v>
      </c>
      <c r="E235" s="32">
        <f t="shared" si="34"/>
        <v>14.283530370974317</v>
      </c>
      <c r="F235" s="96">
        <v>211</v>
      </c>
      <c r="G235" s="88">
        <v>19650</v>
      </c>
      <c r="H235" s="19">
        <v>291343</v>
      </c>
      <c r="I235" s="37">
        <f t="shared" si="40"/>
        <v>14.826615776081425</v>
      </c>
      <c r="J235" s="96">
        <v>212</v>
      </c>
      <c r="K235" s="88">
        <v>19655</v>
      </c>
      <c r="L235" s="20">
        <v>256041</v>
      </c>
      <c r="M235" s="39">
        <f t="shared" si="35"/>
        <v>13.026761638259984</v>
      </c>
      <c r="N235" s="96">
        <v>219</v>
      </c>
      <c r="O235" s="90">
        <v>19481</v>
      </c>
      <c r="P235" s="114">
        <v>222654</v>
      </c>
      <c r="Q235" s="44">
        <f t="shared" si="36"/>
        <v>11.429290077511421</v>
      </c>
      <c r="R235" s="85">
        <v>234</v>
      </c>
      <c r="S235" s="92">
        <v>18849</v>
      </c>
      <c r="T235" s="17">
        <v>219196</v>
      </c>
      <c r="U235" s="49">
        <f t="shared" si="37"/>
        <v>11.629051939094913</v>
      </c>
      <c r="V235" s="85">
        <v>238</v>
      </c>
      <c r="W235" s="70">
        <v>18816</v>
      </c>
      <c r="X235" s="21">
        <v>237729</v>
      </c>
      <c r="Y235" s="51">
        <f t="shared" si="38"/>
        <v>12.634406887755102</v>
      </c>
      <c r="Z235" s="85">
        <v>233</v>
      </c>
      <c r="AA235" s="121">
        <f t="shared" si="41"/>
        <v>116075</v>
      </c>
      <c r="AB235" s="121">
        <f t="shared" si="42"/>
        <v>1507263</v>
      </c>
      <c r="AC235" s="32">
        <f t="shared" si="39"/>
        <v>12.985250915356451</v>
      </c>
      <c r="AD235" s="85">
        <v>231</v>
      </c>
      <c r="AE235" s="30"/>
      <c r="AF235" s="30">
        <v>233</v>
      </c>
    </row>
    <row r="236" spans="1:32" ht="15.75" customHeight="1" x14ac:dyDescent="0.2">
      <c r="A236" s="15" t="s">
        <v>2740</v>
      </c>
      <c r="B236" s="15" t="s">
        <v>209</v>
      </c>
      <c r="C236" s="72">
        <v>86125</v>
      </c>
      <c r="D236" s="18">
        <v>764103</v>
      </c>
      <c r="E236" s="32">
        <f t="shared" si="34"/>
        <v>8.8720232220609585</v>
      </c>
      <c r="F236" s="85">
        <v>242</v>
      </c>
      <c r="G236" s="71">
        <v>86044</v>
      </c>
      <c r="H236" s="19">
        <v>778637</v>
      </c>
      <c r="I236" s="37">
        <f t="shared" si="40"/>
        <v>9.0492887359955372</v>
      </c>
      <c r="J236" s="85">
        <v>246</v>
      </c>
      <c r="K236" s="71">
        <v>86082</v>
      </c>
      <c r="L236" s="20">
        <v>860057</v>
      </c>
      <c r="M236" s="39">
        <f t="shared" si="35"/>
        <v>9.9911363583559858</v>
      </c>
      <c r="N236" s="85">
        <v>241</v>
      </c>
      <c r="O236" s="42">
        <v>85782</v>
      </c>
      <c r="P236" s="113">
        <v>727559</v>
      </c>
      <c r="Q236" s="44">
        <f t="shared" si="36"/>
        <v>8.4814879578466353</v>
      </c>
      <c r="R236" s="85">
        <v>253</v>
      </c>
      <c r="S236" s="46">
        <v>85889</v>
      </c>
      <c r="T236" s="17">
        <v>1044400</v>
      </c>
      <c r="U236" s="49">
        <f t="shared" si="37"/>
        <v>12.159880776350871</v>
      </c>
      <c r="V236" s="85">
        <v>235</v>
      </c>
      <c r="W236" s="50">
        <v>85170</v>
      </c>
      <c r="X236" s="21">
        <v>1050263</v>
      </c>
      <c r="Y236" s="51">
        <f t="shared" si="38"/>
        <v>12.331372549019608</v>
      </c>
      <c r="Z236" s="85">
        <v>234</v>
      </c>
      <c r="AA236" s="120">
        <f t="shared" si="41"/>
        <v>515092</v>
      </c>
      <c r="AB236" s="121">
        <f t="shared" si="42"/>
        <v>5225019</v>
      </c>
      <c r="AC236" s="32">
        <f t="shared" si="39"/>
        <v>10.14385585487641</v>
      </c>
      <c r="AD236" s="85">
        <v>250</v>
      </c>
      <c r="AF236" s="30">
        <v>234</v>
      </c>
    </row>
    <row r="237" spans="1:32" ht="15.75" customHeight="1" x14ac:dyDescent="0.2">
      <c r="A237" s="80" t="s">
        <v>447</v>
      </c>
      <c r="B237" s="79" t="s">
        <v>2488</v>
      </c>
      <c r="C237" s="77">
        <v>2109</v>
      </c>
      <c r="D237" s="76">
        <v>40858</v>
      </c>
      <c r="E237" s="97">
        <f t="shared" si="34"/>
        <v>19.373162636320529</v>
      </c>
      <c r="F237" s="96">
        <v>183</v>
      </c>
      <c r="G237" s="89">
        <v>2148</v>
      </c>
      <c r="H237" s="101">
        <v>62046</v>
      </c>
      <c r="I237" s="97">
        <f t="shared" si="40"/>
        <v>28.885474860335197</v>
      </c>
      <c r="J237" s="96">
        <v>142</v>
      </c>
      <c r="K237" s="89">
        <v>2242</v>
      </c>
      <c r="L237" s="82">
        <v>53652</v>
      </c>
      <c r="M237" s="111">
        <f t="shared" si="35"/>
        <v>23.93041926851026</v>
      </c>
      <c r="N237" s="96">
        <v>162</v>
      </c>
      <c r="O237" s="91">
        <v>2277</v>
      </c>
      <c r="P237" s="115">
        <v>45293</v>
      </c>
      <c r="Q237" s="78">
        <f t="shared" si="36"/>
        <v>19.891523935002194</v>
      </c>
      <c r="R237" s="96">
        <v>189</v>
      </c>
      <c r="S237" s="93">
        <v>2284</v>
      </c>
      <c r="T237" s="83">
        <v>30836</v>
      </c>
      <c r="U237" s="78">
        <f t="shared" si="37"/>
        <v>13.500875656742556</v>
      </c>
      <c r="V237" s="85">
        <v>230</v>
      </c>
      <c r="W237" s="89">
        <v>2273</v>
      </c>
      <c r="X237" s="83">
        <v>27971</v>
      </c>
      <c r="Y237" s="75">
        <f t="shared" si="38"/>
        <v>12.305763308402991</v>
      </c>
      <c r="Z237" s="85">
        <v>235</v>
      </c>
      <c r="AA237" s="122">
        <f t="shared" si="41"/>
        <v>13333</v>
      </c>
      <c r="AB237" s="101">
        <f t="shared" si="42"/>
        <v>260656</v>
      </c>
      <c r="AC237" s="97">
        <f t="shared" si="39"/>
        <v>19.549688742218557</v>
      </c>
      <c r="AD237" s="96">
        <v>198</v>
      </c>
      <c r="AF237" s="30">
        <v>235</v>
      </c>
    </row>
    <row r="238" spans="1:32" ht="15.75" customHeight="1" x14ac:dyDescent="0.2">
      <c r="A238" s="80" t="s">
        <v>118</v>
      </c>
      <c r="B238" s="79" t="s">
        <v>2471</v>
      </c>
      <c r="C238" s="77">
        <v>4420</v>
      </c>
      <c r="D238" s="76">
        <v>31693</v>
      </c>
      <c r="E238" s="97">
        <f t="shared" si="34"/>
        <v>7.1703619909502265</v>
      </c>
      <c r="F238" s="85">
        <v>248</v>
      </c>
      <c r="G238" s="89">
        <v>4504</v>
      </c>
      <c r="H238" s="101">
        <v>65683</v>
      </c>
      <c r="I238" s="97">
        <f t="shared" si="40"/>
        <v>14.583259325044406</v>
      </c>
      <c r="J238" s="96">
        <v>214</v>
      </c>
      <c r="K238" s="89">
        <v>4551</v>
      </c>
      <c r="L238" s="82">
        <v>67304</v>
      </c>
      <c r="M238" s="111">
        <f t="shared" si="35"/>
        <v>14.78883761810591</v>
      </c>
      <c r="N238" s="96">
        <v>215</v>
      </c>
      <c r="O238" s="91">
        <v>4682</v>
      </c>
      <c r="P238" s="115">
        <v>55870</v>
      </c>
      <c r="Q238" s="78">
        <f t="shared" si="36"/>
        <v>11.932934643314823</v>
      </c>
      <c r="R238" s="85">
        <v>232</v>
      </c>
      <c r="S238" s="93">
        <v>3550</v>
      </c>
      <c r="T238" s="83">
        <v>71027</v>
      </c>
      <c r="U238" s="78">
        <f t="shared" si="37"/>
        <v>20.007605633802818</v>
      </c>
      <c r="V238" s="96">
        <v>190</v>
      </c>
      <c r="W238" s="89">
        <v>3562</v>
      </c>
      <c r="X238" s="83">
        <v>43244</v>
      </c>
      <c r="Y238" s="75">
        <f t="shared" si="38"/>
        <v>12.140370578326783</v>
      </c>
      <c r="Z238" s="85">
        <v>236</v>
      </c>
      <c r="AA238" s="122">
        <f t="shared" si="41"/>
        <v>25269</v>
      </c>
      <c r="AB238" s="101">
        <f t="shared" si="42"/>
        <v>334821</v>
      </c>
      <c r="AC238" s="97">
        <f t="shared" si="39"/>
        <v>13.250267125727175</v>
      </c>
      <c r="AD238" s="85">
        <v>230</v>
      </c>
      <c r="AF238" s="30">
        <v>236</v>
      </c>
    </row>
    <row r="239" spans="1:32" ht="15.75" customHeight="1" x14ac:dyDescent="0.2">
      <c r="A239" s="15" t="s">
        <v>2703</v>
      </c>
      <c r="B239" s="15" t="s">
        <v>192</v>
      </c>
      <c r="C239" s="72">
        <v>3967</v>
      </c>
      <c r="D239" s="18">
        <v>45816</v>
      </c>
      <c r="E239" s="32">
        <f t="shared" si="34"/>
        <v>11.54928157297706</v>
      </c>
      <c r="F239" s="96">
        <v>225</v>
      </c>
      <c r="G239" s="71">
        <v>3978</v>
      </c>
      <c r="H239" s="19">
        <v>101489</v>
      </c>
      <c r="I239" s="37">
        <f t="shared" si="40"/>
        <v>25.512569130216189</v>
      </c>
      <c r="J239" s="96">
        <v>154</v>
      </c>
      <c r="K239" s="71">
        <v>4114</v>
      </c>
      <c r="L239" s="20">
        <v>102923</v>
      </c>
      <c r="M239" s="39">
        <f t="shared" si="35"/>
        <v>25.017744287797765</v>
      </c>
      <c r="N239" s="96">
        <v>157</v>
      </c>
      <c r="O239" s="42">
        <v>4268</v>
      </c>
      <c r="P239" s="113">
        <v>126572</v>
      </c>
      <c r="Q239" s="44">
        <f t="shared" si="36"/>
        <v>29.656044985941893</v>
      </c>
      <c r="R239" s="96">
        <v>146</v>
      </c>
      <c r="S239" s="46">
        <v>4612</v>
      </c>
      <c r="T239" s="17">
        <v>116631</v>
      </c>
      <c r="U239" s="49">
        <f t="shared" si="37"/>
        <v>25.288594969644407</v>
      </c>
      <c r="V239" s="96">
        <v>172</v>
      </c>
      <c r="W239" s="50">
        <v>5050</v>
      </c>
      <c r="X239" s="21">
        <v>60477</v>
      </c>
      <c r="Y239" s="51">
        <f t="shared" si="38"/>
        <v>11.975643564356435</v>
      </c>
      <c r="Z239" s="85">
        <v>237</v>
      </c>
      <c r="AA239" s="120">
        <f t="shared" si="41"/>
        <v>25989</v>
      </c>
      <c r="AB239" s="121">
        <f t="shared" si="42"/>
        <v>553908</v>
      </c>
      <c r="AC239" s="32">
        <f t="shared" si="39"/>
        <v>21.313170956943321</v>
      </c>
      <c r="AD239" s="96">
        <v>186</v>
      </c>
      <c r="AF239" s="30">
        <v>237</v>
      </c>
    </row>
    <row r="240" spans="1:32" s="80" customFormat="1" ht="15.75" customHeight="1" x14ac:dyDescent="0.15">
      <c r="A240" s="15" t="s">
        <v>212</v>
      </c>
      <c r="B240" s="15" t="s">
        <v>468</v>
      </c>
      <c r="C240" s="72">
        <v>1566</v>
      </c>
      <c r="D240" s="18">
        <v>41357</v>
      </c>
      <c r="E240" s="32">
        <f t="shared" si="34"/>
        <v>26.409323116219667</v>
      </c>
      <c r="F240" s="96">
        <v>147</v>
      </c>
      <c r="G240" s="88">
        <v>1708</v>
      </c>
      <c r="H240" s="19">
        <v>50836</v>
      </c>
      <c r="I240" s="37">
        <f t="shared" si="40"/>
        <v>29.763466042154565</v>
      </c>
      <c r="J240" s="96">
        <v>137</v>
      </c>
      <c r="K240" s="88">
        <v>1859</v>
      </c>
      <c r="L240" s="20">
        <v>40167</v>
      </c>
      <c r="M240" s="39">
        <f t="shared" si="35"/>
        <v>21.606777837547067</v>
      </c>
      <c r="N240" s="96">
        <v>176</v>
      </c>
      <c r="O240" s="90">
        <v>2101</v>
      </c>
      <c r="P240" s="114">
        <v>50681</v>
      </c>
      <c r="Q240" s="44">
        <f t="shared" si="36"/>
        <v>24.122322703474534</v>
      </c>
      <c r="R240" s="96">
        <v>168</v>
      </c>
      <c r="S240" s="94">
        <v>2401</v>
      </c>
      <c r="T240" s="17">
        <v>47371</v>
      </c>
      <c r="U240" s="49">
        <f t="shared" si="37"/>
        <v>19.729695960016659</v>
      </c>
      <c r="V240" s="96">
        <v>195</v>
      </c>
      <c r="W240" s="70">
        <v>2684</v>
      </c>
      <c r="X240" s="21">
        <v>32098</v>
      </c>
      <c r="Y240" s="51">
        <f t="shared" si="38"/>
        <v>11.959016393442623</v>
      </c>
      <c r="Z240" s="85">
        <v>238</v>
      </c>
      <c r="AA240" s="121">
        <f t="shared" si="41"/>
        <v>12319</v>
      </c>
      <c r="AB240" s="121">
        <f t="shared" si="42"/>
        <v>262510</v>
      </c>
      <c r="AC240" s="32">
        <f t="shared" si="39"/>
        <v>21.309359525935548</v>
      </c>
      <c r="AD240" s="96">
        <v>187</v>
      </c>
      <c r="AE240" s="30"/>
      <c r="AF240" s="30">
        <v>238</v>
      </c>
    </row>
    <row r="241" spans="1:32" s="80" customFormat="1" ht="15.75" customHeight="1" x14ac:dyDescent="0.15">
      <c r="A241" s="15" t="s">
        <v>101</v>
      </c>
      <c r="B241" s="15" t="s">
        <v>649</v>
      </c>
      <c r="C241" s="72">
        <v>89325</v>
      </c>
      <c r="D241" s="18">
        <v>587851</v>
      </c>
      <c r="E241" s="32">
        <f t="shared" si="34"/>
        <v>6.5810355443604811</v>
      </c>
      <c r="F241" s="85">
        <v>252</v>
      </c>
      <c r="G241" s="88">
        <v>91264</v>
      </c>
      <c r="H241" s="19">
        <v>553801</v>
      </c>
      <c r="I241" s="37">
        <f t="shared" si="40"/>
        <v>6.0681210553997191</v>
      </c>
      <c r="J241" s="85">
        <v>255</v>
      </c>
      <c r="K241" s="88">
        <v>93037</v>
      </c>
      <c r="L241" s="20">
        <v>475991</v>
      </c>
      <c r="M241" s="39">
        <f t="shared" si="35"/>
        <v>5.1161473392306283</v>
      </c>
      <c r="N241" s="85">
        <v>262</v>
      </c>
      <c r="O241" s="90">
        <v>94820</v>
      </c>
      <c r="P241" s="114">
        <v>514501</v>
      </c>
      <c r="Q241" s="44">
        <f t="shared" si="36"/>
        <v>5.4260809955705547</v>
      </c>
      <c r="R241" s="85">
        <v>269</v>
      </c>
      <c r="S241" s="94">
        <v>97191</v>
      </c>
      <c r="T241" s="17">
        <v>551689</v>
      </c>
      <c r="U241" s="49">
        <f t="shared" si="37"/>
        <v>5.6763383440853579</v>
      </c>
      <c r="V241" s="85">
        <v>272</v>
      </c>
      <c r="W241" s="70">
        <v>98649</v>
      </c>
      <c r="X241" s="21">
        <v>1148276</v>
      </c>
      <c r="Y241" s="51">
        <f t="shared" si="38"/>
        <v>11.640016624598323</v>
      </c>
      <c r="Z241" s="85">
        <v>239</v>
      </c>
      <c r="AA241" s="121">
        <f t="shared" si="41"/>
        <v>564286</v>
      </c>
      <c r="AB241" s="121">
        <f t="shared" si="42"/>
        <v>3832109</v>
      </c>
      <c r="AC241" s="32">
        <f t="shared" si="39"/>
        <v>6.7910758019869357</v>
      </c>
      <c r="AD241" s="85">
        <v>267</v>
      </c>
      <c r="AE241" s="30"/>
      <c r="AF241" s="30">
        <v>239</v>
      </c>
    </row>
    <row r="242" spans="1:32" ht="15.75" customHeight="1" x14ac:dyDescent="0.2">
      <c r="A242" s="15" t="s">
        <v>57</v>
      </c>
      <c r="B242" s="15" t="s">
        <v>527</v>
      </c>
      <c r="C242" s="72">
        <v>51420</v>
      </c>
      <c r="D242" s="18">
        <v>1449721</v>
      </c>
      <c r="E242" s="32">
        <f t="shared" si="34"/>
        <v>28.193718397510697</v>
      </c>
      <c r="F242" s="96">
        <v>140</v>
      </c>
      <c r="G242" s="71">
        <v>51440</v>
      </c>
      <c r="H242" s="19">
        <v>1288359</v>
      </c>
      <c r="I242" s="37">
        <f t="shared" si="40"/>
        <v>25.045859253499223</v>
      </c>
      <c r="J242" s="96">
        <v>157</v>
      </c>
      <c r="K242" s="71">
        <v>51658</v>
      </c>
      <c r="L242" s="20">
        <v>1000202</v>
      </c>
      <c r="M242" s="39">
        <f t="shared" si="35"/>
        <v>19.361996205815171</v>
      </c>
      <c r="N242" s="96">
        <v>189</v>
      </c>
      <c r="O242" s="42">
        <v>51480</v>
      </c>
      <c r="P242" s="113">
        <v>857494</v>
      </c>
      <c r="Q242" s="44">
        <f t="shared" si="36"/>
        <v>16.656837606837605</v>
      </c>
      <c r="R242" s="96">
        <v>210</v>
      </c>
      <c r="S242" s="47">
        <v>51657</v>
      </c>
      <c r="T242" s="17">
        <v>770256</v>
      </c>
      <c r="U242" s="49">
        <f t="shared" si="37"/>
        <v>14.91097043963064</v>
      </c>
      <c r="V242" s="96">
        <v>223</v>
      </c>
      <c r="W242" s="50">
        <v>51519</v>
      </c>
      <c r="X242" s="21">
        <v>596060</v>
      </c>
      <c r="Y242" s="51">
        <f t="shared" si="38"/>
        <v>11.56971214503387</v>
      </c>
      <c r="Z242" s="85">
        <v>240</v>
      </c>
      <c r="AA242" s="120">
        <f t="shared" si="41"/>
        <v>309174</v>
      </c>
      <c r="AB242" s="121">
        <f t="shared" si="42"/>
        <v>5962092</v>
      </c>
      <c r="AC242" s="32">
        <f t="shared" si="39"/>
        <v>19.283937200411419</v>
      </c>
      <c r="AD242" s="96">
        <v>199</v>
      </c>
      <c r="AF242" s="30">
        <v>240</v>
      </c>
    </row>
    <row r="243" spans="1:32" s="80" customFormat="1" ht="15.75" customHeight="1" x14ac:dyDescent="0.15">
      <c r="A243" s="80" t="s">
        <v>316</v>
      </c>
      <c r="B243" s="79" t="s">
        <v>2486</v>
      </c>
      <c r="C243" s="77">
        <v>1947</v>
      </c>
      <c r="D243" s="80">
        <v>275</v>
      </c>
      <c r="E243" s="97">
        <f t="shared" si="34"/>
        <v>0.14124293785310735</v>
      </c>
      <c r="F243" s="85">
        <v>305</v>
      </c>
      <c r="G243" s="81">
        <v>1977</v>
      </c>
      <c r="H243" s="101">
        <v>0</v>
      </c>
      <c r="I243" s="97">
        <f t="shared" si="40"/>
        <v>0</v>
      </c>
      <c r="J243" s="85">
        <v>307</v>
      </c>
      <c r="K243" s="81">
        <v>2015</v>
      </c>
      <c r="L243" s="82">
        <v>0</v>
      </c>
      <c r="M243" s="111">
        <f t="shared" si="35"/>
        <v>0</v>
      </c>
      <c r="N243" s="85">
        <v>308</v>
      </c>
      <c r="O243" s="81">
        <v>2032</v>
      </c>
      <c r="P243" s="116">
        <v>0</v>
      </c>
      <c r="Q243" s="78">
        <f t="shared" si="36"/>
        <v>0</v>
      </c>
      <c r="R243" s="85">
        <v>310</v>
      </c>
      <c r="S243" s="84">
        <v>1989</v>
      </c>
      <c r="T243" s="83">
        <v>21444</v>
      </c>
      <c r="U243" s="78">
        <f t="shared" si="37"/>
        <v>10.781297134238311</v>
      </c>
      <c r="V243" s="85">
        <v>244</v>
      </c>
      <c r="W243" s="81">
        <v>2000</v>
      </c>
      <c r="X243" s="83">
        <v>22700</v>
      </c>
      <c r="Y243" s="75">
        <f t="shared" si="38"/>
        <v>11.35</v>
      </c>
      <c r="Z243" s="85">
        <v>241</v>
      </c>
      <c r="AA243" s="101">
        <f t="shared" si="41"/>
        <v>11960</v>
      </c>
      <c r="AB243" s="101">
        <f t="shared" si="42"/>
        <v>44419</v>
      </c>
      <c r="AC243" s="97">
        <f t="shared" si="39"/>
        <v>3.713963210702341</v>
      </c>
      <c r="AD243" s="85">
        <v>283</v>
      </c>
      <c r="AE243" s="30"/>
      <c r="AF243" s="30">
        <v>241</v>
      </c>
    </row>
    <row r="244" spans="1:32" ht="15.75" customHeight="1" x14ac:dyDescent="0.2">
      <c r="A244" s="15" t="s">
        <v>2718</v>
      </c>
      <c r="B244" s="15" t="s">
        <v>158</v>
      </c>
      <c r="C244" s="72">
        <v>18529</v>
      </c>
      <c r="D244" s="18">
        <v>72743</v>
      </c>
      <c r="E244" s="32">
        <f t="shared" si="34"/>
        <v>3.9258999406336015</v>
      </c>
      <c r="F244" s="85">
        <v>267</v>
      </c>
      <c r="G244" s="71">
        <v>18698</v>
      </c>
      <c r="H244" s="19">
        <v>68402</v>
      </c>
      <c r="I244" s="37">
        <f t="shared" si="40"/>
        <v>3.6582522194887153</v>
      </c>
      <c r="J244" s="85">
        <v>272</v>
      </c>
      <c r="K244" s="71">
        <v>18698</v>
      </c>
      <c r="L244" s="20">
        <v>292223</v>
      </c>
      <c r="M244" s="39">
        <f t="shared" si="35"/>
        <v>15.62856990052412</v>
      </c>
      <c r="N244" s="96">
        <v>208</v>
      </c>
      <c r="O244" s="42">
        <v>18600</v>
      </c>
      <c r="P244" s="113">
        <v>216410</v>
      </c>
      <c r="Q244" s="44">
        <f t="shared" si="36"/>
        <v>11.63494623655914</v>
      </c>
      <c r="R244" s="85">
        <v>233</v>
      </c>
      <c r="S244" s="47">
        <v>18261</v>
      </c>
      <c r="T244" s="17">
        <v>302815</v>
      </c>
      <c r="U244" s="49">
        <f t="shared" si="37"/>
        <v>16.582607743278025</v>
      </c>
      <c r="V244" s="96">
        <v>216</v>
      </c>
      <c r="W244" s="50">
        <v>18288</v>
      </c>
      <c r="X244" s="21">
        <v>207351</v>
      </c>
      <c r="Y244" s="51">
        <f t="shared" si="38"/>
        <v>11.338090551181102</v>
      </c>
      <c r="Z244" s="85">
        <v>242</v>
      </c>
      <c r="AA244" s="120">
        <f t="shared" si="41"/>
        <v>111074</v>
      </c>
      <c r="AB244" s="121">
        <f t="shared" si="42"/>
        <v>1159944</v>
      </c>
      <c r="AC244" s="32">
        <f t="shared" si="39"/>
        <v>10.442983956641518</v>
      </c>
      <c r="AD244" s="85">
        <v>248</v>
      </c>
      <c r="AF244" s="30">
        <v>242</v>
      </c>
    </row>
    <row r="245" spans="1:32" s="80" customFormat="1" ht="15.75" customHeight="1" x14ac:dyDescent="0.15">
      <c r="A245" s="15" t="s">
        <v>113</v>
      </c>
      <c r="B245" s="15" t="s">
        <v>580</v>
      </c>
      <c r="C245" s="72">
        <v>3139</v>
      </c>
      <c r="D245" s="18">
        <v>77361</v>
      </c>
      <c r="E245" s="32">
        <f t="shared" si="34"/>
        <v>24.64510990761389</v>
      </c>
      <c r="F245" s="96">
        <v>157</v>
      </c>
      <c r="G245" s="88">
        <v>3162</v>
      </c>
      <c r="H245" s="19">
        <v>77719</v>
      </c>
      <c r="I245" s="37">
        <f t="shared" si="40"/>
        <v>24.579063883617962</v>
      </c>
      <c r="J245" s="96">
        <v>158</v>
      </c>
      <c r="K245" s="88">
        <v>3272</v>
      </c>
      <c r="L245" s="20">
        <v>25657</v>
      </c>
      <c r="M245" s="39">
        <f t="shared" si="35"/>
        <v>7.8413814180929098</v>
      </c>
      <c r="N245" s="85">
        <v>250</v>
      </c>
      <c r="O245" s="90">
        <v>3340</v>
      </c>
      <c r="P245" s="114">
        <v>29138</v>
      </c>
      <c r="Q245" s="44">
        <f t="shared" si="36"/>
        <v>8.723952095808384</v>
      </c>
      <c r="R245" s="85">
        <v>250</v>
      </c>
      <c r="S245" s="92">
        <v>3479</v>
      </c>
      <c r="T245" s="17">
        <v>82676</v>
      </c>
      <c r="U245" s="49">
        <f t="shared" si="37"/>
        <v>23.764300086231675</v>
      </c>
      <c r="V245" s="96">
        <v>178</v>
      </c>
      <c r="W245" s="70">
        <v>3526</v>
      </c>
      <c r="X245" s="21">
        <v>38676</v>
      </c>
      <c r="Y245" s="51">
        <f t="shared" si="38"/>
        <v>10.968803176403856</v>
      </c>
      <c r="Z245" s="85">
        <v>243</v>
      </c>
      <c r="AA245" s="121">
        <f t="shared" si="41"/>
        <v>19918</v>
      </c>
      <c r="AB245" s="121">
        <f t="shared" si="42"/>
        <v>331227</v>
      </c>
      <c r="AC245" s="32">
        <f t="shared" si="39"/>
        <v>16.629531077417411</v>
      </c>
      <c r="AD245" s="96">
        <v>214</v>
      </c>
      <c r="AE245" s="30"/>
      <c r="AF245" s="30">
        <v>243</v>
      </c>
    </row>
    <row r="246" spans="1:32" ht="15.75" customHeight="1" x14ac:dyDescent="0.2">
      <c r="A246" s="80" t="s">
        <v>22</v>
      </c>
      <c r="B246" s="79" t="s">
        <v>2498</v>
      </c>
      <c r="C246" s="77">
        <v>3993</v>
      </c>
      <c r="D246" s="76">
        <v>50099</v>
      </c>
      <c r="E246" s="97">
        <f t="shared" si="34"/>
        <v>12.546706736789382</v>
      </c>
      <c r="F246" s="96">
        <v>221</v>
      </c>
      <c r="G246" s="89">
        <v>4100</v>
      </c>
      <c r="H246" s="101">
        <v>53131</v>
      </c>
      <c r="I246" s="97">
        <f t="shared" si="40"/>
        <v>12.958780487804878</v>
      </c>
      <c r="J246" s="96">
        <v>219</v>
      </c>
      <c r="K246" s="89">
        <v>4245</v>
      </c>
      <c r="L246" s="82">
        <v>40962</v>
      </c>
      <c r="M246" s="111">
        <f t="shared" si="35"/>
        <v>9.649469964664311</v>
      </c>
      <c r="N246" s="85">
        <v>243</v>
      </c>
      <c r="O246" s="91">
        <v>4405</v>
      </c>
      <c r="P246" s="115">
        <v>67003</v>
      </c>
      <c r="Q246" s="78">
        <f t="shared" si="36"/>
        <v>15.210669693530079</v>
      </c>
      <c r="R246" s="96">
        <v>218</v>
      </c>
      <c r="S246" s="98">
        <v>4617</v>
      </c>
      <c r="T246" s="83">
        <v>55869</v>
      </c>
      <c r="U246" s="78">
        <f t="shared" si="37"/>
        <v>12.100714749837557</v>
      </c>
      <c r="V246" s="85">
        <v>236</v>
      </c>
      <c r="W246" s="89">
        <v>4814</v>
      </c>
      <c r="X246" s="83">
        <v>51942</v>
      </c>
      <c r="Y246" s="75">
        <f t="shared" si="38"/>
        <v>10.789779808890735</v>
      </c>
      <c r="Z246" s="85">
        <v>244</v>
      </c>
      <c r="AA246" s="122">
        <f t="shared" si="41"/>
        <v>26174</v>
      </c>
      <c r="AB246" s="101">
        <f t="shared" si="42"/>
        <v>319006</v>
      </c>
      <c r="AC246" s="97">
        <f t="shared" si="39"/>
        <v>12.187896385726294</v>
      </c>
      <c r="AD246" s="85">
        <v>235</v>
      </c>
      <c r="AF246" s="30">
        <v>244</v>
      </c>
    </row>
    <row r="247" spans="1:32" s="80" customFormat="1" ht="15.75" customHeight="1" x14ac:dyDescent="0.15">
      <c r="A247" s="15" t="s">
        <v>57</v>
      </c>
      <c r="B247" s="15" t="s">
        <v>529</v>
      </c>
      <c r="C247" s="72">
        <v>4475</v>
      </c>
      <c r="D247" s="18">
        <v>271603</v>
      </c>
      <c r="E247" s="32">
        <f t="shared" si="34"/>
        <v>60.693407821229052</v>
      </c>
      <c r="F247" s="96">
        <v>54</v>
      </c>
      <c r="G247" s="88">
        <v>4610</v>
      </c>
      <c r="H247" s="19">
        <v>263967</v>
      </c>
      <c r="I247" s="37">
        <f t="shared" si="40"/>
        <v>57.259652928416486</v>
      </c>
      <c r="J247" s="96">
        <v>66</v>
      </c>
      <c r="K247" s="88">
        <v>4890</v>
      </c>
      <c r="L247" s="20">
        <v>242659</v>
      </c>
      <c r="M247" s="39">
        <f t="shared" si="35"/>
        <v>49.623517382413091</v>
      </c>
      <c r="N247" s="96">
        <v>76</v>
      </c>
      <c r="O247" s="90">
        <v>5250</v>
      </c>
      <c r="P247" s="114">
        <v>133627</v>
      </c>
      <c r="Q247" s="44">
        <f t="shared" si="36"/>
        <v>25.452761904761903</v>
      </c>
      <c r="R247" s="96">
        <v>163</v>
      </c>
      <c r="S247" s="92">
        <v>5542</v>
      </c>
      <c r="T247" s="17">
        <v>58569</v>
      </c>
      <c r="U247" s="49">
        <f t="shared" si="37"/>
        <v>10.568206423673765</v>
      </c>
      <c r="V247" s="85">
        <v>247</v>
      </c>
      <c r="W247" s="70">
        <v>5902</v>
      </c>
      <c r="X247" s="21">
        <v>62727</v>
      </c>
      <c r="Y247" s="51">
        <f t="shared" si="38"/>
        <v>10.628092172145035</v>
      </c>
      <c r="Z247" s="85">
        <v>245</v>
      </c>
      <c r="AA247" s="121">
        <f t="shared" si="41"/>
        <v>30669</v>
      </c>
      <c r="AB247" s="121">
        <f t="shared" si="42"/>
        <v>1033152</v>
      </c>
      <c r="AC247" s="32">
        <f t="shared" si="39"/>
        <v>33.687175975740978</v>
      </c>
      <c r="AD247" s="96">
        <v>135</v>
      </c>
      <c r="AE247" s="30"/>
      <c r="AF247" s="30">
        <v>245</v>
      </c>
    </row>
    <row r="248" spans="1:32" s="80" customFormat="1" ht="15.75" customHeight="1" x14ac:dyDescent="0.15">
      <c r="A248" s="15" t="s">
        <v>2692</v>
      </c>
      <c r="B248" s="15" t="s">
        <v>378</v>
      </c>
      <c r="C248" s="72">
        <v>7195</v>
      </c>
      <c r="D248" s="18">
        <v>57829</v>
      </c>
      <c r="E248" s="32">
        <f t="shared" si="34"/>
        <v>8.0373870743571931</v>
      </c>
      <c r="F248" s="85">
        <v>244</v>
      </c>
      <c r="G248" s="88">
        <v>7900</v>
      </c>
      <c r="H248" s="19">
        <v>54566</v>
      </c>
      <c r="I248" s="37">
        <f t="shared" si="40"/>
        <v>6.9070886075949369</v>
      </c>
      <c r="J248" s="85">
        <v>252</v>
      </c>
      <c r="K248" s="88">
        <v>8375</v>
      </c>
      <c r="L248" s="20">
        <v>57469</v>
      </c>
      <c r="M248" s="39">
        <f t="shared" si="35"/>
        <v>6.8619701492537315</v>
      </c>
      <c r="N248" s="85">
        <v>255</v>
      </c>
      <c r="O248" s="90">
        <v>8760</v>
      </c>
      <c r="P248" s="114">
        <v>53101</v>
      </c>
      <c r="Q248" s="44">
        <f t="shared" si="36"/>
        <v>6.06175799086758</v>
      </c>
      <c r="R248" s="85">
        <v>262</v>
      </c>
      <c r="S248" s="92">
        <v>9440</v>
      </c>
      <c r="T248" s="17">
        <v>97748</v>
      </c>
      <c r="U248" s="49">
        <f t="shared" si="37"/>
        <v>10.354661016949153</v>
      </c>
      <c r="V248" s="85">
        <v>248</v>
      </c>
      <c r="W248" s="70">
        <v>10361</v>
      </c>
      <c r="X248" s="21">
        <v>110043</v>
      </c>
      <c r="Y248" s="51">
        <f t="shared" si="38"/>
        <v>10.62088601486343</v>
      </c>
      <c r="Z248" s="85">
        <v>246</v>
      </c>
      <c r="AA248" s="121">
        <f t="shared" si="41"/>
        <v>52031</v>
      </c>
      <c r="AB248" s="121">
        <f t="shared" si="42"/>
        <v>430756</v>
      </c>
      <c r="AC248" s="32">
        <f t="shared" si="39"/>
        <v>8.2788337721742806</v>
      </c>
      <c r="AD248" s="85">
        <v>262</v>
      </c>
      <c r="AE248" s="30"/>
      <c r="AF248" s="30">
        <v>246</v>
      </c>
    </row>
    <row r="249" spans="1:32" s="80" customFormat="1" ht="15.75" customHeight="1" x14ac:dyDescent="0.15">
      <c r="A249" s="80" t="s">
        <v>1</v>
      </c>
      <c r="B249" s="79" t="s">
        <v>2463</v>
      </c>
      <c r="C249" s="77">
        <v>4414</v>
      </c>
      <c r="D249" s="76">
        <v>44962</v>
      </c>
      <c r="E249" s="97">
        <f t="shared" si="34"/>
        <v>10.186225645672859</v>
      </c>
      <c r="F249" s="85">
        <v>232</v>
      </c>
      <c r="G249" s="81">
        <v>4501</v>
      </c>
      <c r="H249" s="101">
        <v>49177</v>
      </c>
      <c r="I249" s="97">
        <f t="shared" si="40"/>
        <v>10.925794267940457</v>
      </c>
      <c r="J249" s="85">
        <v>233</v>
      </c>
      <c r="K249" s="81">
        <v>4593</v>
      </c>
      <c r="L249" s="82">
        <v>45918</v>
      </c>
      <c r="M249" s="111">
        <f t="shared" si="35"/>
        <v>9.9973873285434358</v>
      </c>
      <c r="N249" s="85">
        <v>240</v>
      </c>
      <c r="O249" s="81">
        <v>4727</v>
      </c>
      <c r="P249" s="116">
        <v>44945</v>
      </c>
      <c r="Q249" s="78">
        <f t="shared" si="36"/>
        <v>9.5081447006558069</v>
      </c>
      <c r="R249" s="85">
        <v>246</v>
      </c>
      <c r="S249" s="84">
        <v>4829</v>
      </c>
      <c r="T249" s="83">
        <v>42450</v>
      </c>
      <c r="U249" s="78">
        <f t="shared" si="37"/>
        <v>8.7906398840339612</v>
      </c>
      <c r="V249" s="85">
        <v>256</v>
      </c>
      <c r="W249" s="81">
        <v>4857</v>
      </c>
      <c r="X249" s="83">
        <v>51307</v>
      </c>
      <c r="Y249" s="75">
        <f t="shared" si="38"/>
        <v>10.563516574016884</v>
      </c>
      <c r="Z249" s="85">
        <v>247</v>
      </c>
      <c r="AA249" s="101">
        <f t="shared" si="41"/>
        <v>27921</v>
      </c>
      <c r="AB249" s="101">
        <f t="shared" si="42"/>
        <v>278759</v>
      </c>
      <c r="AC249" s="97">
        <f t="shared" si="39"/>
        <v>9.9838472834067549</v>
      </c>
      <c r="AD249" s="85">
        <v>253</v>
      </c>
      <c r="AE249" s="30"/>
      <c r="AF249" s="30">
        <v>247</v>
      </c>
    </row>
    <row r="250" spans="1:32" s="80" customFormat="1" ht="15.75" customHeight="1" x14ac:dyDescent="0.15">
      <c r="A250" s="80" t="s">
        <v>27</v>
      </c>
      <c r="B250" s="79" t="s">
        <v>2460</v>
      </c>
      <c r="C250" s="77">
        <v>2938</v>
      </c>
      <c r="D250" s="80">
        <v>72</v>
      </c>
      <c r="E250" s="97">
        <f t="shared" si="34"/>
        <v>2.4506466984343091E-2</v>
      </c>
      <c r="F250" s="85">
        <v>308</v>
      </c>
      <c r="G250" s="81">
        <v>2974</v>
      </c>
      <c r="H250" s="101">
        <v>7108</v>
      </c>
      <c r="I250" s="97">
        <f t="shared" si="40"/>
        <v>2.3900470746469402</v>
      </c>
      <c r="J250" s="85">
        <v>281</v>
      </c>
      <c r="K250" s="81">
        <v>2983</v>
      </c>
      <c r="L250" s="82">
        <v>6854</v>
      </c>
      <c r="M250" s="111">
        <f t="shared" si="35"/>
        <v>2.2976868923902112</v>
      </c>
      <c r="N250" s="85">
        <v>280</v>
      </c>
      <c r="O250" s="81">
        <v>3026</v>
      </c>
      <c r="P250" s="116">
        <v>6481</v>
      </c>
      <c r="Q250" s="78">
        <f t="shared" si="36"/>
        <v>2.1417713152676803</v>
      </c>
      <c r="R250" s="85">
        <v>288</v>
      </c>
      <c r="S250" s="84">
        <v>3010</v>
      </c>
      <c r="T250" s="83">
        <v>27117</v>
      </c>
      <c r="U250" s="78">
        <f t="shared" si="37"/>
        <v>9.0089700996677742</v>
      </c>
      <c r="V250" s="85">
        <v>254</v>
      </c>
      <c r="W250" s="81">
        <v>3045</v>
      </c>
      <c r="X250" s="83">
        <v>31241</v>
      </c>
      <c r="Y250" s="75">
        <f t="shared" si="38"/>
        <v>10.259770114942528</v>
      </c>
      <c r="Z250" s="85">
        <v>248</v>
      </c>
      <c r="AA250" s="101">
        <f t="shared" si="41"/>
        <v>17976</v>
      </c>
      <c r="AB250" s="101">
        <f t="shared" si="42"/>
        <v>78873</v>
      </c>
      <c r="AC250" s="97">
        <f t="shared" si="39"/>
        <v>4.3876835781041388</v>
      </c>
      <c r="AD250" s="85">
        <v>280</v>
      </c>
      <c r="AE250" s="30"/>
      <c r="AF250" s="30">
        <v>248</v>
      </c>
    </row>
    <row r="251" spans="1:32" ht="15.75" customHeight="1" x14ac:dyDescent="0.2">
      <c r="A251" s="15" t="s">
        <v>57</v>
      </c>
      <c r="B251" s="15" t="s">
        <v>690</v>
      </c>
      <c r="C251" s="72">
        <v>7540</v>
      </c>
      <c r="D251" s="18">
        <v>138729</v>
      </c>
      <c r="E251" s="32">
        <f t="shared" si="34"/>
        <v>18.399071618037134</v>
      </c>
      <c r="F251" s="96">
        <v>185</v>
      </c>
      <c r="G251" s="71">
        <v>7590</v>
      </c>
      <c r="H251" s="19">
        <v>94543</v>
      </c>
      <c r="I251" s="37">
        <f t="shared" si="40"/>
        <v>12.456258234519105</v>
      </c>
      <c r="J251" s="96">
        <v>223</v>
      </c>
      <c r="K251" s="71">
        <v>7595</v>
      </c>
      <c r="L251" s="20">
        <v>79507</v>
      </c>
      <c r="M251" s="39">
        <f t="shared" si="35"/>
        <v>10.468334430546411</v>
      </c>
      <c r="N251" s="85">
        <v>237</v>
      </c>
      <c r="O251" s="42">
        <v>7625</v>
      </c>
      <c r="P251" s="113">
        <v>79576</v>
      </c>
      <c r="Q251" s="44">
        <f t="shared" si="36"/>
        <v>10.436196721311475</v>
      </c>
      <c r="R251" s="85">
        <v>242</v>
      </c>
      <c r="S251" s="47">
        <v>7551</v>
      </c>
      <c r="T251" s="17">
        <v>83900</v>
      </c>
      <c r="U251" s="49">
        <f t="shared" si="37"/>
        <v>11.111111111111111</v>
      </c>
      <c r="V251" s="85">
        <v>242</v>
      </c>
      <c r="W251" s="50">
        <v>7499</v>
      </c>
      <c r="X251" s="21">
        <v>75912</v>
      </c>
      <c r="Y251" s="51">
        <f t="shared" si="38"/>
        <v>10.122949726630218</v>
      </c>
      <c r="Z251" s="85">
        <v>249</v>
      </c>
      <c r="AA251" s="120">
        <f t="shared" si="41"/>
        <v>45400</v>
      </c>
      <c r="AB251" s="121">
        <f t="shared" si="42"/>
        <v>552167</v>
      </c>
      <c r="AC251" s="32">
        <f t="shared" si="39"/>
        <v>12.16226872246696</v>
      </c>
      <c r="AD251" s="85">
        <v>236</v>
      </c>
      <c r="AF251" s="30">
        <v>249</v>
      </c>
    </row>
    <row r="252" spans="1:32" ht="15.75" customHeight="1" x14ac:dyDescent="0.2">
      <c r="A252" s="15" t="s">
        <v>2693</v>
      </c>
      <c r="B252" s="15" t="s">
        <v>2693</v>
      </c>
      <c r="C252" s="72">
        <v>2036</v>
      </c>
      <c r="D252" s="18">
        <v>24441</v>
      </c>
      <c r="E252" s="32">
        <f t="shared" si="34"/>
        <v>12.004420432220039</v>
      </c>
      <c r="F252" s="96">
        <v>223</v>
      </c>
      <c r="G252" s="71">
        <v>2074</v>
      </c>
      <c r="H252" s="19">
        <v>22791</v>
      </c>
      <c r="I252" s="37">
        <f t="shared" si="40"/>
        <v>10.988910318225651</v>
      </c>
      <c r="J252" s="85">
        <v>231</v>
      </c>
      <c r="K252" s="71">
        <v>2092</v>
      </c>
      <c r="L252" s="20">
        <v>26633</v>
      </c>
      <c r="M252" s="39">
        <f t="shared" si="35"/>
        <v>12.730879541108987</v>
      </c>
      <c r="N252" s="96">
        <v>224</v>
      </c>
      <c r="O252" s="42">
        <v>2124</v>
      </c>
      <c r="P252" s="113">
        <v>19241</v>
      </c>
      <c r="Q252" s="44">
        <f t="shared" si="36"/>
        <v>9.058851224105462</v>
      </c>
      <c r="R252" s="85">
        <v>249</v>
      </c>
      <c r="S252" s="46">
        <v>2124</v>
      </c>
      <c r="T252" s="17">
        <v>24682</v>
      </c>
      <c r="U252" s="49">
        <f t="shared" si="37"/>
        <v>11.620527306967984</v>
      </c>
      <c r="V252" s="85">
        <v>239</v>
      </c>
      <c r="W252" s="50">
        <v>2127</v>
      </c>
      <c r="X252" s="21">
        <v>21104</v>
      </c>
      <c r="Y252" s="51">
        <f t="shared" si="38"/>
        <v>9.9219558062999536</v>
      </c>
      <c r="Z252" s="85">
        <v>250</v>
      </c>
      <c r="AA252" s="120">
        <f t="shared" si="41"/>
        <v>12577</v>
      </c>
      <c r="AB252" s="121">
        <f t="shared" si="42"/>
        <v>138892</v>
      </c>
      <c r="AC252" s="32">
        <f t="shared" si="39"/>
        <v>11.043333068299276</v>
      </c>
      <c r="AD252" s="85">
        <v>242</v>
      </c>
      <c r="AF252" s="30">
        <v>250</v>
      </c>
    </row>
    <row r="253" spans="1:32" ht="15.75" customHeight="1" x14ac:dyDescent="0.2">
      <c r="A253" s="80" t="s">
        <v>118</v>
      </c>
      <c r="B253" s="79" t="s">
        <v>2468</v>
      </c>
      <c r="C253" s="77">
        <v>3340</v>
      </c>
      <c r="D253" s="76">
        <v>49502</v>
      </c>
      <c r="E253" s="97">
        <f t="shared" si="34"/>
        <v>14.820958083832336</v>
      </c>
      <c r="F253" s="96">
        <v>207</v>
      </c>
      <c r="G253" s="89">
        <v>3394</v>
      </c>
      <c r="H253" s="101">
        <v>49985</v>
      </c>
      <c r="I253" s="97">
        <f t="shared" si="40"/>
        <v>14.727460223924572</v>
      </c>
      <c r="J253" s="96">
        <v>213</v>
      </c>
      <c r="K253" s="89">
        <v>3400</v>
      </c>
      <c r="L253" s="82">
        <v>43495</v>
      </c>
      <c r="M253" s="111">
        <f t="shared" si="35"/>
        <v>12.79264705882353</v>
      </c>
      <c r="N253" s="96">
        <v>223</v>
      </c>
      <c r="O253" s="91">
        <v>3518</v>
      </c>
      <c r="P253" s="115">
        <v>44000</v>
      </c>
      <c r="Q253" s="78">
        <f t="shared" si="36"/>
        <v>12.507106310403639</v>
      </c>
      <c r="R253" s="85">
        <v>228</v>
      </c>
      <c r="S253" s="93">
        <v>3606</v>
      </c>
      <c r="T253" s="83">
        <v>37046</v>
      </c>
      <c r="U253" s="78">
        <f t="shared" si="37"/>
        <v>10.273433166943983</v>
      </c>
      <c r="V253" s="85">
        <v>250</v>
      </c>
      <c r="W253" s="89">
        <v>3703</v>
      </c>
      <c r="X253" s="83">
        <v>35096</v>
      </c>
      <c r="Y253" s="75">
        <f t="shared" si="38"/>
        <v>9.4777207669457191</v>
      </c>
      <c r="Z253" s="85">
        <v>251</v>
      </c>
      <c r="AA253" s="122">
        <f t="shared" si="41"/>
        <v>20961</v>
      </c>
      <c r="AB253" s="101">
        <f t="shared" si="42"/>
        <v>259124</v>
      </c>
      <c r="AC253" s="97">
        <f t="shared" si="39"/>
        <v>12.362196460092553</v>
      </c>
      <c r="AD253" s="85">
        <v>233</v>
      </c>
      <c r="AF253" s="30">
        <v>251</v>
      </c>
    </row>
    <row r="254" spans="1:32" s="80" customFormat="1" ht="15.75" customHeight="1" x14ac:dyDescent="0.15">
      <c r="A254" s="15" t="s">
        <v>2727</v>
      </c>
      <c r="B254" s="15" t="s">
        <v>544</v>
      </c>
      <c r="C254" s="72">
        <v>12750</v>
      </c>
      <c r="D254" s="18">
        <v>29489</v>
      </c>
      <c r="E254" s="32">
        <f t="shared" si="34"/>
        <v>2.3128627450980392</v>
      </c>
      <c r="F254" s="85">
        <v>281</v>
      </c>
      <c r="G254" s="88">
        <v>12800</v>
      </c>
      <c r="H254" s="19">
        <v>27174</v>
      </c>
      <c r="I254" s="37">
        <f t="shared" si="40"/>
        <v>2.1229687500000001</v>
      </c>
      <c r="J254" s="85">
        <v>284</v>
      </c>
      <c r="K254" s="88">
        <v>12865</v>
      </c>
      <c r="L254" s="20">
        <v>26038</v>
      </c>
      <c r="M254" s="39">
        <f t="shared" si="35"/>
        <v>2.0239409249902836</v>
      </c>
      <c r="N254" s="85">
        <v>285</v>
      </c>
      <c r="O254" s="90">
        <v>12865</v>
      </c>
      <c r="P254" s="114">
        <v>60005</v>
      </c>
      <c r="Q254" s="44">
        <f t="shared" si="36"/>
        <v>4.6642052079284886</v>
      </c>
      <c r="R254" s="85">
        <v>270</v>
      </c>
      <c r="S254" s="92">
        <v>12442</v>
      </c>
      <c r="T254" s="17">
        <v>139391</v>
      </c>
      <c r="U254" s="49">
        <f t="shared" si="37"/>
        <v>11.203263140974119</v>
      </c>
      <c r="V254" s="85">
        <v>241</v>
      </c>
      <c r="W254" s="22">
        <v>12680</v>
      </c>
      <c r="X254" s="21">
        <v>119998</v>
      </c>
      <c r="Y254" s="51">
        <f t="shared" si="38"/>
        <v>9.4635646687697168</v>
      </c>
      <c r="Z254" s="85">
        <v>252</v>
      </c>
      <c r="AA254" s="121">
        <f t="shared" si="41"/>
        <v>76402</v>
      </c>
      <c r="AB254" s="121">
        <f t="shared" si="42"/>
        <v>402095</v>
      </c>
      <c r="AC254" s="32">
        <f t="shared" si="39"/>
        <v>5.2628857883301485</v>
      </c>
      <c r="AD254" s="85">
        <v>273</v>
      </c>
      <c r="AE254" s="30"/>
      <c r="AF254" s="30">
        <v>252</v>
      </c>
    </row>
    <row r="255" spans="1:32" ht="15.75" customHeight="1" x14ac:dyDescent="0.2">
      <c r="A255" s="80" t="s">
        <v>61</v>
      </c>
      <c r="B255" s="79" t="s">
        <v>2489</v>
      </c>
      <c r="C255" s="77">
        <v>2598</v>
      </c>
      <c r="D255" s="76">
        <v>4810</v>
      </c>
      <c r="E255" s="97">
        <f t="shared" si="34"/>
        <v>1.8514241724403386</v>
      </c>
      <c r="F255" s="85">
        <v>287</v>
      </c>
      <c r="G255" s="89">
        <v>2651</v>
      </c>
      <c r="H255" s="101">
        <v>4133</v>
      </c>
      <c r="I255" s="97">
        <f t="shared" si="40"/>
        <v>1.5590343266691815</v>
      </c>
      <c r="J255" s="85">
        <v>293</v>
      </c>
      <c r="K255" s="89">
        <v>2706</v>
      </c>
      <c r="L255" s="82">
        <v>3470</v>
      </c>
      <c r="M255" s="111">
        <f t="shared" si="35"/>
        <v>1.2823355506282335</v>
      </c>
      <c r="N255" s="85">
        <v>297</v>
      </c>
      <c r="O255" s="91">
        <v>2720</v>
      </c>
      <c r="P255" s="115">
        <v>3463</v>
      </c>
      <c r="Q255" s="78">
        <f t="shared" si="36"/>
        <v>1.2731617647058824</v>
      </c>
      <c r="R255" s="85">
        <v>296</v>
      </c>
      <c r="S255" s="93">
        <v>2714</v>
      </c>
      <c r="T255" s="83">
        <v>3290</v>
      </c>
      <c r="U255" s="78">
        <f t="shared" si="37"/>
        <v>1.2122328666175386</v>
      </c>
      <c r="V255" s="85">
        <v>300</v>
      </c>
      <c r="W255" s="89">
        <v>2228</v>
      </c>
      <c r="X255" s="83">
        <v>20737</v>
      </c>
      <c r="Y255" s="75">
        <f t="shared" si="38"/>
        <v>9.3074506283662473</v>
      </c>
      <c r="Z255" s="85">
        <v>253</v>
      </c>
      <c r="AA255" s="122">
        <f t="shared" si="41"/>
        <v>15617</v>
      </c>
      <c r="AB255" s="101">
        <f t="shared" si="42"/>
        <v>39903</v>
      </c>
      <c r="AC255" s="97">
        <f t="shared" si="39"/>
        <v>2.55510021130819</v>
      </c>
      <c r="AD255" s="85">
        <v>292</v>
      </c>
      <c r="AF255" s="30">
        <v>253</v>
      </c>
    </row>
    <row r="256" spans="1:32" ht="15.75" customHeight="1" x14ac:dyDescent="0.2">
      <c r="A256" s="15" t="s">
        <v>6</v>
      </c>
      <c r="B256" s="15" t="s">
        <v>262</v>
      </c>
      <c r="C256" s="72">
        <v>13645</v>
      </c>
      <c r="D256" s="18">
        <v>129438</v>
      </c>
      <c r="E256" s="32">
        <f t="shared" si="34"/>
        <v>9.4861121289849759</v>
      </c>
      <c r="F256" s="85">
        <v>239</v>
      </c>
      <c r="G256" s="71">
        <v>13703</v>
      </c>
      <c r="H256" s="19">
        <v>188257</v>
      </c>
      <c r="I256" s="37">
        <f t="shared" si="40"/>
        <v>13.73837845727213</v>
      </c>
      <c r="J256" s="96">
        <v>217</v>
      </c>
      <c r="K256" s="71">
        <v>13782</v>
      </c>
      <c r="L256" s="20">
        <v>225145</v>
      </c>
      <c r="M256" s="39">
        <f t="shared" si="35"/>
        <v>16.3361631113046</v>
      </c>
      <c r="N256" s="96">
        <v>203</v>
      </c>
      <c r="O256" s="42">
        <v>13780</v>
      </c>
      <c r="P256" s="113">
        <v>135263</v>
      </c>
      <c r="Q256" s="44">
        <f t="shared" si="36"/>
        <v>9.8158925979680696</v>
      </c>
      <c r="R256" s="85">
        <v>245</v>
      </c>
      <c r="S256" s="46">
        <v>13903</v>
      </c>
      <c r="T256" s="17">
        <v>139824</v>
      </c>
      <c r="U256" s="49">
        <f t="shared" si="37"/>
        <v>10.057109976264115</v>
      </c>
      <c r="V256" s="85">
        <v>251</v>
      </c>
      <c r="W256" s="50">
        <v>13949</v>
      </c>
      <c r="X256" s="21">
        <v>129267</v>
      </c>
      <c r="Y256" s="51">
        <f t="shared" si="38"/>
        <v>9.2671159222883368</v>
      </c>
      <c r="Z256" s="85">
        <v>254</v>
      </c>
      <c r="AA256" s="120">
        <f t="shared" si="41"/>
        <v>82762</v>
      </c>
      <c r="AB256" s="121">
        <f t="shared" si="42"/>
        <v>947194</v>
      </c>
      <c r="AC256" s="32">
        <f t="shared" si="39"/>
        <v>11.444793504265242</v>
      </c>
      <c r="AD256" s="85">
        <v>240</v>
      </c>
      <c r="AF256" s="30">
        <v>254</v>
      </c>
    </row>
    <row r="257" spans="1:32" ht="15.75" customHeight="1" x14ac:dyDescent="0.2">
      <c r="A257" s="15" t="s">
        <v>2727</v>
      </c>
      <c r="B257" s="15" t="s">
        <v>257</v>
      </c>
      <c r="C257" s="72">
        <v>5580</v>
      </c>
      <c r="D257" s="18">
        <v>114231</v>
      </c>
      <c r="E257" s="32">
        <f t="shared" si="34"/>
        <v>20.471505376344087</v>
      </c>
      <c r="F257" s="96">
        <v>179</v>
      </c>
      <c r="G257" s="71">
        <v>5580</v>
      </c>
      <c r="H257" s="19">
        <v>97356</v>
      </c>
      <c r="I257" s="37">
        <f t="shared" si="40"/>
        <v>17.447311827956991</v>
      </c>
      <c r="J257" s="96">
        <v>194</v>
      </c>
      <c r="K257" s="71">
        <v>5579</v>
      </c>
      <c r="L257" s="20">
        <v>85602</v>
      </c>
      <c r="M257" s="39">
        <f t="shared" si="35"/>
        <v>15.343609965943717</v>
      </c>
      <c r="N257" s="96">
        <v>210</v>
      </c>
      <c r="O257" s="42">
        <v>5560</v>
      </c>
      <c r="P257" s="113">
        <v>67644</v>
      </c>
      <c r="Q257" s="44">
        <f t="shared" si="36"/>
        <v>12.166187050359712</v>
      </c>
      <c r="R257" s="85">
        <v>230</v>
      </c>
      <c r="S257" s="47">
        <v>5679</v>
      </c>
      <c r="T257" s="17">
        <v>62582</v>
      </c>
      <c r="U257" s="49">
        <f t="shared" si="37"/>
        <v>11.019897869343195</v>
      </c>
      <c r="V257" s="85">
        <v>243</v>
      </c>
      <c r="W257" s="50">
        <v>5776</v>
      </c>
      <c r="X257" s="21">
        <v>53188</v>
      </c>
      <c r="Y257" s="51">
        <f t="shared" si="38"/>
        <v>9.2084487534626032</v>
      </c>
      <c r="Z257" s="85">
        <v>255</v>
      </c>
      <c r="AA257" s="120">
        <f t="shared" si="41"/>
        <v>33754</v>
      </c>
      <c r="AB257" s="121">
        <f t="shared" si="42"/>
        <v>480603</v>
      </c>
      <c r="AC257" s="32">
        <f t="shared" si="39"/>
        <v>14.238401374651893</v>
      </c>
      <c r="AD257" s="85">
        <v>228</v>
      </c>
      <c r="AF257" s="30">
        <v>255</v>
      </c>
    </row>
    <row r="258" spans="1:32" ht="15.75" customHeight="1" x14ac:dyDescent="0.2">
      <c r="A258" s="15" t="s">
        <v>2718</v>
      </c>
      <c r="B258" s="15" t="s">
        <v>2727</v>
      </c>
      <c r="C258" s="72">
        <v>18668</v>
      </c>
      <c r="D258" s="18">
        <v>236372</v>
      </c>
      <c r="E258" s="32">
        <f t="shared" si="34"/>
        <v>12.661881294193272</v>
      </c>
      <c r="F258" s="96">
        <v>219</v>
      </c>
      <c r="G258" s="71">
        <v>18830</v>
      </c>
      <c r="H258" s="19">
        <v>196015</v>
      </c>
      <c r="I258" s="37">
        <f t="shared" si="40"/>
        <v>10.40971853425385</v>
      </c>
      <c r="J258" s="85">
        <v>236</v>
      </c>
      <c r="K258" s="71">
        <v>19208</v>
      </c>
      <c r="L258" s="20">
        <v>168386</v>
      </c>
      <c r="M258" s="39">
        <f t="shared" si="35"/>
        <v>8.7664514785506036</v>
      </c>
      <c r="N258" s="85">
        <v>246</v>
      </c>
      <c r="O258" s="42">
        <v>20040</v>
      </c>
      <c r="P258" s="113">
        <v>163355</v>
      </c>
      <c r="Q258" s="44">
        <f t="shared" si="36"/>
        <v>8.1514471057884226</v>
      </c>
      <c r="R258" s="85">
        <v>254</v>
      </c>
      <c r="S258" s="47">
        <v>21749</v>
      </c>
      <c r="T258" s="17">
        <v>162252</v>
      </c>
      <c r="U258" s="49">
        <f t="shared" si="37"/>
        <v>7.4602050668996274</v>
      </c>
      <c r="V258" s="85">
        <v>261</v>
      </c>
      <c r="W258" s="50">
        <v>22059</v>
      </c>
      <c r="X258" s="21">
        <v>199104</v>
      </c>
      <c r="Y258" s="51">
        <f t="shared" si="38"/>
        <v>9.0259757921936625</v>
      </c>
      <c r="Z258" s="85">
        <v>256</v>
      </c>
      <c r="AA258" s="120">
        <f t="shared" si="41"/>
        <v>120554</v>
      </c>
      <c r="AB258" s="121">
        <f t="shared" si="42"/>
        <v>1125484</v>
      </c>
      <c r="AC258" s="32">
        <f t="shared" si="39"/>
        <v>9.3359324452112737</v>
      </c>
      <c r="AD258" s="85">
        <v>256</v>
      </c>
      <c r="AF258" s="30">
        <v>256</v>
      </c>
    </row>
    <row r="259" spans="1:32" s="80" customFormat="1" ht="15.75" customHeight="1" x14ac:dyDescent="0.15">
      <c r="A259" s="80" t="s">
        <v>22</v>
      </c>
      <c r="B259" s="79" t="s">
        <v>2497</v>
      </c>
      <c r="C259" s="77">
        <v>2299</v>
      </c>
      <c r="D259" s="76">
        <v>2488</v>
      </c>
      <c r="E259" s="97">
        <f t="shared" ref="E259:E322" si="43">D259/C259</f>
        <v>1.0822096563723358</v>
      </c>
      <c r="F259" s="85">
        <v>294</v>
      </c>
      <c r="G259" s="81">
        <v>2370</v>
      </c>
      <c r="H259" s="101">
        <v>2488</v>
      </c>
      <c r="I259" s="97">
        <f t="shared" si="40"/>
        <v>1.0497890295358649</v>
      </c>
      <c r="J259" s="85">
        <v>300</v>
      </c>
      <c r="K259" s="81">
        <v>2499</v>
      </c>
      <c r="L259" s="82">
        <v>4537</v>
      </c>
      <c r="M259" s="111">
        <f t="shared" ref="M259:M322" si="44">L259/K259</f>
        <v>1.8155262104841936</v>
      </c>
      <c r="N259" s="85">
        <v>290</v>
      </c>
      <c r="O259" s="81">
        <v>2570</v>
      </c>
      <c r="P259" s="116">
        <v>23874</v>
      </c>
      <c r="Q259" s="78">
        <f t="shared" ref="Q259:Q322" si="45">P259/O259</f>
        <v>9.2894941634241253</v>
      </c>
      <c r="R259" s="85">
        <v>248</v>
      </c>
      <c r="S259" s="80">
        <v>2646</v>
      </c>
      <c r="T259" s="83">
        <v>17865</v>
      </c>
      <c r="U259" s="78">
        <f t="shared" ref="U259:U322" si="46">T259/S259</f>
        <v>6.7517006802721085</v>
      </c>
      <c r="V259" s="85">
        <v>266</v>
      </c>
      <c r="W259" s="81">
        <v>2741</v>
      </c>
      <c r="X259" s="83">
        <v>24290</v>
      </c>
      <c r="Y259" s="75">
        <f t="shared" ref="Y259:Y322" si="47">X259/W259</f>
        <v>8.8617292958774172</v>
      </c>
      <c r="Z259" s="85">
        <v>257</v>
      </c>
      <c r="AA259" s="101">
        <f t="shared" si="41"/>
        <v>15125</v>
      </c>
      <c r="AB259" s="101">
        <f t="shared" si="42"/>
        <v>75542</v>
      </c>
      <c r="AC259" s="97">
        <f t="shared" ref="AC259:AC322" si="48">AB259/AA259</f>
        <v>4.9945123966942147</v>
      </c>
      <c r="AD259" s="85">
        <v>276</v>
      </c>
      <c r="AE259" s="30"/>
      <c r="AF259" s="30">
        <v>257</v>
      </c>
    </row>
    <row r="260" spans="1:32" ht="15.75" customHeight="1" x14ac:dyDescent="0.2">
      <c r="A260" s="15" t="s">
        <v>2718</v>
      </c>
      <c r="B260" s="15" t="s">
        <v>2718</v>
      </c>
      <c r="C260" s="72">
        <v>18088</v>
      </c>
      <c r="D260" s="18">
        <v>57242</v>
      </c>
      <c r="E260" s="32">
        <f t="shared" si="43"/>
        <v>3.164639540026537</v>
      </c>
      <c r="F260" s="85">
        <v>275</v>
      </c>
      <c r="G260" s="71">
        <v>18121</v>
      </c>
      <c r="H260" s="19">
        <v>52382</v>
      </c>
      <c r="I260" s="37">
        <f t="shared" si="40"/>
        <v>2.8906793223332046</v>
      </c>
      <c r="J260" s="85">
        <v>278</v>
      </c>
      <c r="K260" s="71">
        <v>18275</v>
      </c>
      <c r="L260" s="20">
        <v>69528</v>
      </c>
      <c r="M260" s="39">
        <f t="shared" si="44"/>
        <v>3.8045417236662105</v>
      </c>
      <c r="N260" s="85">
        <v>270</v>
      </c>
      <c r="O260" s="42">
        <v>18150</v>
      </c>
      <c r="P260" s="113">
        <v>101192</v>
      </c>
      <c r="Q260" s="44">
        <f t="shared" si="45"/>
        <v>5.5753168044077137</v>
      </c>
      <c r="R260" s="85">
        <v>267</v>
      </c>
      <c r="S260" s="47">
        <v>17899</v>
      </c>
      <c r="T260" s="17">
        <v>128796</v>
      </c>
      <c r="U260" s="49">
        <f t="shared" si="46"/>
        <v>7.1957092575004191</v>
      </c>
      <c r="V260" s="85">
        <v>264</v>
      </c>
      <c r="W260" s="50">
        <v>18076</v>
      </c>
      <c r="X260" s="21">
        <v>155203</v>
      </c>
      <c r="Y260" s="51">
        <f t="shared" si="47"/>
        <v>8.5861363133436601</v>
      </c>
      <c r="Z260" s="85">
        <v>258</v>
      </c>
      <c r="AA260" s="120">
        <f t="shared" si="41"/>
        <v>108609</v>
      </c>
      <c r="AB260" s="121">
        <f t="shared" si="42"/>
        <v>564343</v>
      </c>
      <c r="AC260" s="32">
        <f t="shared" si="48"/>
        <v>5.1960979292692135</v>
      </c>
      <c r="AD260" s="85">
        <v>274</v>
      </c>
      <c r="AF260" s="30">
        <v>258</v>
      </c>
    </row>
    <row r="261" spans="1:32" ht="15.75" customHeight="1" x14ac:dyDescent="0.2">
      <c r="A261" s="80" t="s">
        <v>27</v>
      </c>
      <c r="B261" s="79" t="s">
        <v>2461</v>
      </c>
      <c r="C261" s="77">
        <v>3753</v>
      </c>
      <c r="D261" s="76">
        <v>15996</v>
      </c>
      <c r="E261" s="97">
        <f t="shared" si="43"/>
        <v>4.262190247801759</v>
      </c>
      <c r="F261" s="85">
        <v>264</v>
      </c>
      <c r="G261" s="89">
        <v>3816</v>
      </c>
      <c r="H261" s="101">
        <v>17665</v>
      </c>
      <c r="I261" s="97">
        <f t="shared" si="40"/>
        <v>4.6291928721174003</v>
      </c>
      <c r="J261" s="85">
        <v>265</v>
      </c>
      <c r="K261" s="89">
        <v>3872</v>
      </c>
      <c r="L261" s="82">
        <v>14243</v>
      </c>
      <c r="M261" s="111">
        <f t="shared" si="44"/>
        <v>3.678460743801653</v>
      </c>
      <c r="N261" s="85">
        <v>272</v>
      </c>
      <c r="O261" s="91">
        <v>3970</v>
      </c>
      <c r="P261" s="115">
        <v>34140</v>
      </c>
      <c r="Q261" s="78">
        <f t="shared" si="45"/>
        <v>8.5994962216624682</v>
      </c>
      <c r="R261" s="85">
        <v>251</v>
      </c>
      <c r="S261" s="98">
        <v>4009</v>
      </c>
      <c r="T261" s="83">
        <v>39194</v>
      </c>
      <c r="U261" s="78">
        <f t="shared" si="46"/>
        <v>9.7765028685457729</v>
      </c>
      <c r="V261" s="85">
        <v>252</v>
      </c>
      <c r="W261" s="89">
        <v>4295</v>
      </c>
      <c r="X261" s="83">
        <v>35392</v>
      </c>
      <c r="Y261" s="75">
        <f t="shared" si="47"/>
        <v>8.2402793946449364</v>
      </c>
      <c r="Z261" s="85">
        <v>259</v>
      </c>
      <c r="AA261" s="122">
        <f t="shared" si="41"/>
        <v>23715</v>
      </c>
      <c r="AB261" s="101">
        <f t="shared" si="42"/>
        <v>156630</v>
      </c>
      <c r="AC261" s="97">
        <f t="shared" si="48"/>
        <v>6.6046805819101833</v>
      </c>
      <c r="AD261" s="85">
        <v>268</v>
      </c>
      <c r="AF261" s="30">
        <v>259</v>
      </c>
    </row>
    <row r="262" spans="1:32" s="80" customFormat="1" ht="15.75" customHeight="1" x14ac:dyDescent="0.15">
      <c r="A262" s="15" t="s">
        <v>2710</v>
      </c>
      <c r="B262" s="15" t="s">
        <v>2710</v>
      </c>
      <c r="C262" s="72">
        <v>3484</v>
      </c>
      <c r="D262" s="18">
        <v>37723</v>
      </c>
      <c r="E262" s="32">
        <f t="shared" si="43"/>
        <v>10.827497129735935</v>
      </c>
      <c r="F262" s="85">
        <v>228</v>
      </c>
      <c r="G262" s="88">
        <v>3490</v>
      </c>
      <c r="H262" s="19">
        <v>37811</v>
      </c>
      <c r="I262" s="37">
        <f t="shared" si="40"/>
        <v>10.834097421203438</v>
      </c>
      <c r="J262" s="85">
        <v>234</v>
      </c>
      <c r="K262" s="88">
        <v>3481</v>
      </c>
      <c r="L262" s="20">
        <v>37076</v>
      </c>
      <c r="M262" s="39">
        <f t="shared" si="44"/>
        <v>10.650962367135881</v>
      </c>
      <c r="N262" s="85">
        <v>235</v>
      </c>
      <c r="O262" s="90">
        <v>3473</v>
      </c>
      <c r="P262" s="114">
        <v>9231</v>
      </c>
      <c r="Q262" s="44">
        <f t="shared" si="45"/>
        <v>2.6579326230924272</v>
      </c>
      <c r="R262" s="85">
        <v>284</v>
      </c>
      <c r="S262" s="94">
        <v>3480</v>
      </c>
      <c r="T262" s="17">
        <v>8648</v>
      </c>
      <c r="U262" s="49">
        <f t="shared" si="46"/>
        <v>2.4850574712643678</v>
      </c>
      <c r="V262" s="85">
        <v>293</v>
      </c>
      <c r="W262" s="70">
        <v>3469</v>
      </c>
      <c r="X262" s="21">
        <v>26858</v>
      </c>
      <c r="Y262" s="51">
        <f t="shared" si="47"/>
        <v>7.7422888440472759</v>
      </c>
      <c r="Z262" s="85">
        <v>260</v>
      </c>
      <c r="AA262" s="121">
        <f t="shared" si="41"/>
        <v>20877</v>
      </c>
      <c r="AB262" s="121">
        <f t="shared" si="42"/>
        <v>157347</v>
      </c>
      <c r="AC262" s="32">
        <f t="shared" si="48"/>
        <v>7.5368587440724246</v>
      </c>
      <c r="AD262" s="85">
        <v>265</v>
      </c>
      <c r="AE262" s="30"/>
      <c r="AF262" s="30">
        <v>260</v>
      </c>
    </row>
    <row r="263" spans="1:32" ht="15.75" customHeight="1" x14ac:dyDescent="0.2">
      <c r="A263" s="15" t="s">
        <v>2703</v>
      </c>
      <c r="B263" s="15" t="s">
        <v>93</v>
      </c>
      <c r="C263" s="72">
        <v>10844</v>
      </c>
      <c r="D263" s="18">
        <v>216344</v>
      </c>
      <c r="E263" s="32">
        <f t="shared" si="43"/>
        <v>19.950571744743637</v>
      </c>
      <c r="F263" s="96">
        <v>180</v>
      </c>
      <c r="G263" s="71">
        <v>11422</v>
      </c>
      <c r="H263" s="19">
        <v>182304</v>
      </c>
      <c r="I263" s="37">
        <f t="shared" si="40"/>
        <v>15.960777447032044</v>
      </c>
      <c r="J263" s="96">
        <v>204</v>
      </c>
      <c r="K263" s="71">
        <v>12120</v>
      </c>
      <c r="L263" s="20">
        <v>145723</v>
      </c>
      <c r="M263" s="39">
        <f t="shared" si="44"/>
        <v>12.023349834983499</v>
      </c>
      <c r="N263" s="85">
        <v>228</v>
      </c>
      <c r="O263" s="42">
        <v>12735</v>
      </c>
      <c r="P263" s="113">
        <v>118457</v>
      </c>
      <c r="Q263" s="44">
        <f t="shared" si="45"/>
        <v>9.301688260698862</v>
      </c>
      <c r="R263" s="85">
        <v>247</v>
      </c>
      <c r="S263" s="46">
        <v>13251</v>
      </c>
      <c r="T263" s="17">
        <v>141103</v>
      </c>
      <c r="U263" s="49">
        <f t="shared" si="46"/>
        <v>10.648479360048299</v>
      </c>
      <c r="V263" s="85">
        <v>245</v>
      </c>
      <c r="W263" s="50">
        <v>13776</v>
      </c>
      <c r="X263" s="21">
        <v>103512</v>
      </c>
      <c r="Y263" s="51">
        <f t="shared" si="47"/>
        <v>7.513937282229965</v>
      </c>
      <c r="Z263" s="85">
        <v>261</v>
      </c>
      <c r="AA263" s="120">
        <f t="shared" si="41"/>
        <v>74148</v>
      </c>
      <c r="AB263" s="121">
        <f t="shared" si="42"/>
        <v>907443</v>
      </c>
      <c r="AC263" s="32">
        <f t="shared" si="48"/>
        <v>12.238266709823597</v>
      </c>
      <c r="AD263" s="85">
        <v>234</v>
      </c>
      <c r="AF263" s="30">
        <v>261</v>
      </c>
    </row>
    <row r="264" spans="1:32" ht="15.75" customHeight="1" x14ac:dyDescent="0.2">
      <c r="A264" s="80" t="s">
        <v>69</v>
      </c>
      <c r="B264" s="79" t="s">
        <v>2480</v>
      </c>
      <c r="C264" s="77">
        <v>3558</v>
      </c>
      <c r="D264" s="76">
        <v>10920</v>
      </c>
      <c r="E264" s="97">
        <f t="shared" si="43"/>
        <v>3.0691399662731871</v>
      </c>
      <c r="F264" s="85">
        <v>276</v>
      </c>
      <c r="G264" s="89">
        <v>3569</v>
      </c>
      <c r="H264" s="101">
        <v>11786</v>
      </c>
      <c r="I264" s="97">
        <f t="shared" si="40"/>
        <v>3.3023255813953489</v>
      </c>
      <c r="J264" s="85">
        <v>273</v>
      </c>
      <c r="K264" s="89">
        <v>3639</v>
      </c>
      <c r="L264" s="82">
        <v>25481</v>
      </c>
      <c r="M264" s="111">
        <f t="shared" si="44"/>
        <v>7.0021984061555376</v>
      </c>
      <c r="N264" s="85">
        <v>254</v>
      </c>
      <c r="O264" s="91">
        <v>3696</v>
      </c>
      <c r="P264" s="115">
        <v>21866</v>
      </c>
      <c r="Q264" s="78">
        <f t="shared" si="45"/>
        <v>5.9161255411255409</v>
      </c>
      <c r="R264" s="85">
        <v>264</v>
      </c>
      <c r="S264" s="93">
        <v>3690</v>
      </c>
      <c r="T264" s="83">
        <v>27447</v>
      </c>
      <c r="U264" s="78">
        <f t="shared" si="46"/>
        <v>7.4382113821138214</v>
      </c>
      <c r="V264" s="85">
        <v>262</v>
      </c>
      <c r="W264" s="89">
        <v>3717</v>
      </c>
      <c r="X264" s="83">
        <v>27590</v>
      </c>
      <c r="Y264" s="75">
        <f t="shared" si="47"/>
        <v>7.4226526768899648</v>
      </c>
      <c r="Z264" s="85">
        <v>262</v>
      </c>
      <c r="AA264" s="122">
        <f t="shared" si="41"/>
        <v>21869</v>
      </c>
      <c r="AB264" s="101">
        <f t="shared" si="42"/>
        <v>125090</v>
      </c>
      <c r="AC264" s="97">
        <f t="shared" si="48"/>
        <v>5.7199689057570078</v>
      </c>
      <c r="AD264" s="85">
        <v>271</v>
      </c>
      <c r="AF264" s="30">
        <v>262</v>
      </c>
    </row>
    <row r="265" spans="1:32" s="80" customFormat="1" ht="15.75" customHeight="1" x14ac:dyDescent="0.15">
      <c r="A265" s="80" t="s">
        <v>2721</v>
      </c>
      <c r="B265" s="79" t="s">
        <v>2474</v>
      </c>
      <c r="C265" s="77">
        <v>1979</v>
      </c>
      <c r="D265" s="76">
        <v>52151</v>
      </c>
      <c r="E265" s="97">
        <f t="shared" si="43"/>
        <v>26.352198079838303</v>
      </c>
      <c r="F265" s="96">
        <v>148</v>
      </c>
      <c r="G265" s="81">
        <v>2016</v>
      </c>
      <c r="H265" s="101">
        <v>48535</v>
      </c>
      <c r="I265" s="97">
        <f t="shared" si="40"/>
        <v>24.074900793650794</v>
      </c>
      <c r="J265" s="96">
        <v>160</v>
      </c>
      <c r="K265" s="81">
        <v>2075</v>
      </c>
      <c r="L265" s="82">
        <v>64155</v>
      </c>
      <c r="M265" s="111">
        <f t="shared" si="44"/>
        <v>30.918072289156626</v>
      </c>
      <c r="N265" s="96">
        <v>130</v>
      </c>
      <c r="O265" s="81">
        <v>2147</v>
      </c>
      <c r="P265" s="116">
        <v>57980</v>
      </c>
      <c r="Q265" s="78">
        <f t="shared" si="45"/>
        <v>27.005123428039123</v>
      </c>
      <c r="R265" s="96">
        <v>158</v>
      </c>
      <c r="S265" s="84">
        <v>2198</v>
      </c>
      <c r="T265" s="83">
        <v>40640</v>
      </c>
      <c r="U265" s="78">
        <f t="shared" si="46"/>
        <v>18.48953594176524</v>
      </c>
      <c r="V265" s="96">
        <v>204</v>
      </c>
      <c r="W265" s="81">
        <v>2429</v>
      </c>
      <c r="X265" s="83">
        <v>17924</v>
      </c>
      <c r="Y265" s="75">
        <f t="shared" si="47"/>
        <v>7.3791683820502261</v>
      </c>
      <c r="Z265" s="85">
        <v>263</v>
      </c>
      <c r="AA265" s="101">
        <f t="shared" si="41"/>
        <v>12844</v>
      </c>
      <c r="AB265" s="101">
        <f t="shared" si="42"/>
        <v>281385</v>
      </c>
      <c r="AC265" s="97">
        <f t="shared" si="48"/>
        <v>21.907894736842106</v>
      </c>
      <c r="AD265" s="96">
        <v>183</v>
      </c>
      <c r="AE265" s="30"/>
      <c r="AF265" s="30">
        <v>263</v>
      </c>
    </row>
    <row r="266" spans="1:32" ht="15.75" customHeight="1" x14ac:dyDescent="0.2">
      <c r="A266" s="15" t="s">
        <v>57</v>
      </c>
      <c r="B266" s="15" t="s">
        <v>164</v>
      </c>
      <c r="C266" s="72">
        <v>5665</v>
      </c>
      <c r="D266" s="18">
        <v>39005</v>
      </c>
      <c r="E266" s="32">
        <f t="shared" si="43"/>
        <v>6.8852603706972637</v>
      </c>
      <c r="F266" s="85">
        <v>250</v>
      </c>
      <c r="G266" s="71">
        <v>5800</v>
      </c>
      <c r="H266" s="19">
        <v>43481</v>
      </c>
      <c r="I266" s="37">
        <f t="shared" si="40"/>
        <v>7.4967241379310341</v>
      </c>
      <c r="J266" s="85">
        <v>250</v>
      </c>
      <c r="K266" s="71">
        <v>5850</v>
      </c>
      <c r="L266" s="20">
        <v>40119</v>
      </c>
      <c r="M266" s="39">
        <f t="shared" si="44"/>
        <v>6.8579487179487177</v>
      </c>
      <c r="N266" s="85">
        <v>256</v>
      </c>
      <c r="O266" s="42">
        <v>5875</v>
      </c>
      <c r="P266" s="113">
        <v>50432</v>
      </c>
      <c r="Q266" s="44">
        <f t="shared" si="45"/>
        <v>8.584170212765958</v>
      </c>
      <c r="R266" s="85">
        <v>252</v>
      </c>
      <c r="S266" s="47">
        <v>5884</v>
      </c>
      <c r="T266" s="17">
        <v>40688</v>
      </c>
      <c r="U266" s="49">
        <f t="shared" si="46"/>
        <v>6.9150237933378653</v>
      </c>
      <c r="V266" s="85">
        <v>265</v>
      </c>
      <c r="W266" s="50">
        <v>5800</v>
      </c>
      <c r="X266" s="21">
        <v>42628</v>
      </c>
      <c r="Y266" s="51">
        <f t="shared" si="47"/>
        <v>7.3496551724137928</v>
      </c>
      <c r="Z266" s="85">
        <v>264</v>
      </c>
      <c r="AA266" s="120">
        <f t="shared" si="41"/>
        <v>34874</v>
      </c>
      <c r="AB266" s="121">
        <f t="shared" si="42"/>
        <v>256353</v>
      </c>
      <c r="AC266" s="32">
        <f t="shared" si="48"/>
        <v>7.3508344325285311</v>
      </c>
      <c r="AD266" s="85">
        <v>266</v>
      </c>
      <c r="AF266" s="30">
        <v>264</v>
      </c>
    </row>
    <row r="267" spans="1:32" ht="15.75" customHeight="1" x14ac:dyDescent="0.2">
      <c r="A267" s="15" t="s">
        <v>2718</v>
      </c>
      <c r="B267" s="15" t="s">
        <v>2717</v>
      </c>
      <c r="C267" s="72">
        <v>27446</v>
      </c>
      <c r="D267" s="18">
        <v>432207</v>
      </c>
      <c r="E267" s="32">
        <f t="shared" si="43"/>
        <v>15.747540625227719</v>
      </c>
      <c r="F267" s="96">
        <v>202</v>
      </c>
      <c r="G267" s="71">
        <v>28664</v>
      </c>
      <c r="H267" s="19">
        <v>328831</v>
      </c>
      <c r="I267" s="37">
        <f t="shared" si="40"/>
        <v>11.47191599218532</v>
      </c>
      <c r="J267" s="96">
        <v>226</v>
      </c>
      <c r="K267" s="71">
        <v>28939</v>
      </c>
      <c r="L267" s="20">
        <v>544773</v>
      </c>
      <c r="M267" s="39">
        <f t="shared" si="44"/>
        <v>18.824873008742529</v>
      </c>
      <c r="N267" s="96">
        <v>193</v>
      </c>
      <c r="O267" s="42">
        <v>29262</v>
      </c>
      <c r="P267" s="113">
        <v>200315</v>
      </c>
      <c r="Q267" s="44">
        <f t="shared" si="45"/>
        <v>6.8455676303738633</v>
      </c>
      <c r="R267" s="85">
        <v>259</v>
      </c>
      <c r="S267" s="47">
        <v>30080</v>
      </c>
      <c r="T267" s="17">
        <v>191537</v>
      </c>
      <c r="U267" s="49">
        <f t="shared" si="46"/>
        <v>6.367586436170213</v>
      </c>
      <c r="V267" s="85">
        <v>269</v>
      </c>
      <c r="W267" s="50">
        <v>30207</v>
      </c>
      <c r="X267" s="21">
        <v>221489</v>
      </c>
      <c r="Y267" s="51">
        <f t="shared" si="47"/>
        <v>7.3323732909590493</v>
      </c>
      <c r="Z267" s="85">
        <v>265</v>
      </c>
      <c r="AA267" s="120">
        <f t="shared" si="41"/>
        <v>174598</v>
      </c>
      <c r="AB267" s="121">
        <f t="shared" si="42"/>
        <v>1919152</v>
      </c>
      <c r="AC267" s="32">
        <f t="shared" si="48"/>
        <v>10.99183266704086</v>
      </c>
      <c r="AD267" s="85">
        <v>245</v>
      </c>
      <c r="AF267" s="30">
        <v>265</v>
      </c>
    </row>
    <row r="268" spans="1:32" s="80" customFormat="1" ht="15.75" customHeight="1" x14ac:dyDescent="0.15">
      <c r="A268" s="15" t="s">
        <v>89</v>
      </c>
      <c r="B268" s="15" t="s">
        <v>102</v>
      </c>
      <c r="C268" s="72">
        <v>2965</v>
      </c>
      <c r="D268" s="18">
        <v>29564</v>
      </c>
      <c r="E268" s="32">
        <f t="shared" si="43"/>
        <v>9.9709949409780769</v>
      </c>
      <c r="F268" s="85">
        <v>236</v>
      </c>
      <c r="G268" s="88">
        <v>2962</v>
      </c>
      <c r="H268" s="19">
        <v>28187</v>
      </c>
      <c r="I268" s="37">
        <f t="shared" si="40"/>
        <v>9.5162052667116814</v>
      </c>
      <c r="J268" s="85">
        <v>242</v>
      </c>
      <c r="K268" s="88">
        <v>2961</v>
      </c>
      <c r="L268" s="20">
        <v>24520</v>
      </c>
      <c r="M268" s="39">
        <f t="shared" si="44"/>
        <v>8.2809861533265785</v>
      </c>
      <c r="N268" s="85">
        <v>248</v>
      </c>
      <c r="O268" s="90">
        <v>2953</v>
      </c>
      <c r="P268" s="114">
        <v>23196</v>
      </c>
      <c r="Q268" s="44">
        <f t="shared" si="45"/>
        <v>7.8550626481544192</v>
      </c>
      <c r="R268" s="85">
        <v>256</v>
      </c>
      <c r="S268" s="94">
        <v>2948</v>
      </c>
      <c r="T268" s="17">
        <v>21622</v>
      </c>
      <c r="U268" s="49">
        <f t="shared" si="46"/>
        <v>7.3344640434192669</v>
      </c>
      <c r="V268" s="85">
        <v>263</v>
      </c>
      <c r="W268" s="70">
        <v>2940</v>
      </c>
      <c r="X268" s="21">
        <v>20162</v>
      </c>
      <c r="Y268" s="51">
        <f t="shared" si="47"/>
        <v>6.8578231292517007</v>
      </c>
      <c r="Z268" s="85">
        <v>266</v>
      </c>
      <c r="AA268" s="121">
        <f t="shared" si="41"/>
        <v>17729</v>
      </c>
      <c r="AB268" s="121">
        <f t="shared" si="42"/>
        <v>147251</v>
      </c>
      <c r="AC268" s="32">
        <f t="shared" si="48"/>
        <v>8.3056573974843477</v>
      </c>
      <c r="AD268" s="85">
        <v>261</v>
      </c>
      <c r="AE268" s="30"/>
      <c r="AF268" s="30">
        <v>266</v>
      </c>
    </row>
    <row r="269" spans="1:32" s="80" customFormat="1" ht="15.75" customHeight="1" x14ac:dyDescent="0.15">
      <c r="A269" s="80" t="s">
        <v>2721</v>
      </c>
      <c r="B269" s="79" t="s">
        <v>2473</v>
      </c>
      <c r="C269" s="77">
        <v>1650</v>
      </c>
      <c r="D269" s="76">
        <v>8412</v>
      </c>
      <c r="E269" s="97">
        <f t="shared" si="43"/>
        <v>5.0981818181818186</v>
      </c>
      <c r="F269" s="85">
        <v>259</v>
      </c>
      <c r="G269" s="81">
        <v>1690</v>
      </c>
      <c r="H269" s="101">
        <v>8484</v>
      </c>
      <c r="I269" s="97">
        <f t="shared" si="40"/>
        <v>5.0201183431952661</v>
      </c>
      <c r="J269" s="85">
        <v>263</v>
      </c>
      <c r="K269" s="81">
        <v>1858</v>
      </c>
      <c r="L269" s="82">
        <v>7470</v>
      </c>
      <c r="M269" s="111">
        <f t="shared" si="44"/>
        <v>4.0204520990312167</v>
      </c>
      <c r="N269" s="85">
        <v>267</v>
      </c>
      <c r="O269" s="81">
        <v>2105</v>
      </c>
      <c r="P269" s="116">
        <v>11476</v>
      </c>
      <c r="Q269" s="78">
        <f t="shared" si="45"/>
        <v>5.4517814726840852</v>
      </c>
      <c r="R269" s="85">
        <v>268</v>
      </c>
      <c r="S269" s="80">
        <v>2226</v>
      </c>
      <c r="T269" s="83">
        <v>17398</v>
      </c>
      <c r="U269" s="78">
        <f t="shared" si="46"/>
        <v>7.8158131176999097</v>
      </c>
      <c r="V269" s="85">
        <v>259</v>
      </c>
      <c r="W269" s="81">
        <v>2247</v>
      </c>
      <c r="X269" s="83">
        <v>15408</v>
      </c>
      <c r="Y269" s="75">
        <f t="shared" si="47"/>
        <v>6.8571428571428568</v>
      </c>
      <c r="Z269" s="85">
        <v>267</v>
      </c>
      <c r="AA269" s="101">
        <f t="shared" si="41"/>
        <v>11776</v>
      </c>
      <c r="AB269" s="101">
        <f t="shared" si="42"/>
        <v>68648</v>
      </c>
      <c r="AC269" s="97">
        <f t="shared" si="48"/>
        <v>5.8294836956521738</v>
      </c>
      <c r="AD269" s="85">
        <v>270</v>
      </c>
      <c r="AE269" s="30"/>
      <c r="AF269" s="30">
        <v>267</v>
      </c>
    </row>
    <row r="270" spans="1:32" ht="15.75" customHeight="1" x14ac:dyDescent="0.2">
      <c r="A270" s="80" t="s">
        <v>2740</v>
      </c>
      <c r="B270" s="79" t="s">
        <v>2512</v>
      </c>
      <c r="C270" s="77">
        <v>2365</v>
      </c>
      <c r="D270" s="76">
        <v>26017</v>
      </c>
      <c r="E270" s="97">
        <f t="shared" si="43"/>
        <v>11.000845665961945</v>
      </c>
      <c r="F270" s="85">
        <v>227</v>
      </c>
      <c r="G270" s="89">
        <v>2388</v>
      </c>
      <c r="H270" s="101">
        <v>26640</v>
      </c>
      <c r="I270" s="97">
        <f t="shared" si="40"/>
        <v>11.155778894472363</v>
      </c>
      <c r="J270" s="85">
        <v>229</v>
      </c>
      <c r="K270" s="89">
        <v>2405</v>
      </c>
      <c r="L270" s="82">
        <v>26203</v>
      </c>
      <c r="M270" s="111">
        <f t="shared" si="44"/>
        <v>10.895218295218296</v>
      </c>
      <c r="N270" s="85">
        <v>234</v>
      </c>
      <c r="O270" s="91">
        <v>2428</v>
      </c>
      <c r="P270" s="115">
        <v>27184</v>
      </c>
      <c r="Q270" s="78">
        <f t="shared" si="45"/>
        <v>11.196046128500823</v>
      </c>
      <c r="R270" s="85">
        <v>236</v>
      </c>
      <c r="S270" s="98">
        <v>2450</v>
      </c>
      <c r="T270" s="83">
        <v>28269</v>
      </c>
      <c r="U270" s="78">
        <f t="shared" si="46"/>
        <v>11.538367346938776</v>
      </c>
      <c r="V270" s="85">
        <v>240</v>
      </c>
      <c r="W270" s="89">
        <v>4257</v>
      </c>
      <c r="X270" s="83">
        <v>28385</v>
      </c>
      <c r="Y270" s="75">
        <f t="shared" si="47"/>
        <v>6.6678412027249241</v>
      </c>
      <c r="Z270" s="85">
        <v>268</v>
      </c>
      <c r="AA270" s="122">
        <f t="shared" si="41"/>
        <v>16293</v>
      </c>
      <c r="AB270" s="101">
        <f t="shared" si="42"/>
        <v>162698</v>
      </c>
      <c r="AC270" s="97">
        <f t="shared" si="48"/>
        <v>9.9857607561529491</v>
      </c>
      <c r="AD270" s="85">
        <v>252</v>
      </c>
      <c r="AF270" s="30">
        <v>268</v>
      </c>
    </row>
    <row r="271" spans="1:32" s="80" customFormat="1" ht="15.75" customHeight="1" x14ac:dyDescent="0.15">
      <c r="A271" s="15" t="s">
        <v>57</v>
      </c>
      <c r="B271" s="15" t="s">
        <v>188</v>
      </c>
      <c r="C271" s="72">
        <v>3860</v>
      </c>
      <c r="D271" s="18">
        <v>18390</v>
      </c>
      <c r="E271" s="32">
        <f t="shared" si="43"/>
        <v>4.7642487046632125</v>
      </c>
      <c r="F271" s="85">
        <v>260</v>
      </c>
      <c r="G271" s="88">
        <v>3881</v>
      </c>
      <c r="H271" s="19">
        <v>21929</v>
      </c>
      <c r="I271" s="37">
        <f t="shared" si="40"/>
        <v>5.6503478484926566</v>
      </c>
      <c r="J271" s="85">
        <v>256</v>
      </c>
      <c r="K271" s="88">
        <v>3885</v>
      </c>
      <c r="L271" s="20">
        <v>49206</v>
      </c>
      <c r="M271" s="39">
        <f t="shared" si="44"/>
        <v>12.665637065637066</v>
      </c>
      <c r="N271" s="96">
        <v>225</v>
      </c>
      <c r="O271" s="90">
        <v>3900</v>
      </c>
      <c r="P271" s="114">
        <v>48288</v>
      </c>
      <c r="Q271" s="44">
        <f t="shared" si="45"/>
        <v>12.381538461538462</v>
      </c>
      <c r="R271" s="85">
        <v>229</v>
      </c>
      <c r="S271" s="92">
        <v>3737</v>
      </c>
      <c r="T271" s="17">
        <v>34232</v>
      </c>
      <c r="U271" s="49">
        <f t="shared" si="46"/>
        <v>9.16028900187316</v>
      </c>
      <c r="V271" s="85">
        <v>253</v>
      </c>
      <c r="W271" s="70">
        <v>3767</v>
      </c>
      <c r="X271" s="21">
        <v>25036</v>
      </c>
      <c r="Y271" s="51">
        <f t="shared" si="47"/>
        <v>6.6461375099548716</v>
      </c>
      <c r="Z271" s="85">
        <v>269</v>
      </c>
      <c r="AA271" s="121">
        <f t="shared" si="41"/>
        <v>23030</v>
      </c>
      <c r="AB271" s="121">
        <f t="shared" si="42"/>
        <v>197081</v>
      </c>
      <c r="AC271" s="32">
        <f t="shared" si="48"/>
        <v>8.5575770733825447</v>
      </c>
      <c r="AD271" s="85">
        <v>259</v>
      </c>
      <c r="AE271" s="30"/>
      <c r="AF271" s="30">
        <v>269</v>
      </c>
    </row>
    <row r="272" spans="1:32" ht="15.75" customHeight="1" x14ac:dyDescent="0.2">
      <c r="A272" s="80" t="s">
        <v>69</v>
      </c>
      <c r="B272" s="79" t="s">
        <v>2481</v>
      </c>
      <c r="C272" s="77">
        <v>2448</v>
      </c>
      <c r="D272" s="80">
        <v>661</v>
      </c>
      <c r="E272" s="97">
        <f t="shared" si="43"/>
        <v>0.27001633986928103</v>
      </c>
      <c r="F272" s="85">
        <v>303</v>
      </c>
      <c r="G272" s="89">
        <v>2477</v>
      </c>
      <c r="H272" s="101">
        <v>617</v>
      </c>
      <c r="I272" s="97">
        <f t="shared" si="40"/>
        <v>0.24909164311667339</v>
      </c>
      <c r="J272" s="85">
        <v>306</v>
      </c>
      <c r="K272" s="89">
        <v>2535</v>
      </c>
      <c r="L272" s="82">
        <v>573</v>
      </c>
      <c r="M272" s="111">
        <f t="shared" si="44"/>
        <v>0.22603550295857988</v>
      </c>
      <c r="N272" s="85">
        <v>305</v>
      </c>
      <c r="O272" s="91">
        <v>2576</v>
      </c>
      <c r="P272" s="115">
        <v>530</v>
      </c>
      <c r="Q272" s="78">
        <f t="shared" si="45"/>
        <v>0.20574534161490685</v>
      </c>
      <c r="R272" s="85">
        <v>306</v>
      </c>
      <c r="S272" s="93">
        <v>2572</v>
      </c>
      <c r="T272" s="83">
        <v>300</v>
      </c>
      <c r="U272" s="78">
        <f t="shared" si="46"/>
        <v>0.1166407465007776</v>
      </c>
      <c r="V272" s="85">
        <v>306</v>
      </c>
      <c r="W272" s="89">
        <v>2579</v>
      </c>
      <c r="X272" s="83">
        <v>17103</v>
      </c>
      <c r="Y272" s="75">
        <f t="shared" si="47"/>
        <v>6.6316401706087627</v>
      </c>
      <c r="Z272" s="85">
        <v>270</v>
      </c>
      <c r="AA272" s="122">
        <f t="shared" si="41"/>
        <v>15187</v>
      </c>
      <c r="AB272" s="101">
        <f t="shared" si="42"/>
        <v>19784</v>
      </c>
      <c r="AC272" s="97">
        <f t="shared" si="48"/>
        <v>1.3026930927767169</v>
      </c>
      <c r="AD272" s="85">
        <v>304</v>
      </c>
      <c r="AF272" s="30">
        <v>270</v>
      </c>
    </row>
    <row r="273" spans="1:32" ht="15.75" customHeight="1" x14ac:dyDescent="0.2">
      <c r="A273" s="80" t="s">
        <v>2718</v>
      </c>
      <c r="B273" s="79" t="s">
        <v>255</v>
      </c>
      <c r="C273" s="77">
        <v>3612</v>
      </c>
      <c r="D273" s="76">
        <v>51707</v>
      </c>
      <c r="E273" s="97">
        <f t="shared" si="43"/>
        <v>14.315337763012181</v>
      </c>
      <c r="F273" s="96">
        <v>210</v>
      </c>
      <c r="G273" s="89">
        <v>3670</v>
      </c>
      <c r="H273" s="101">
        <v>62955</v>
      </c>
      <c r="I273" s="97">
        <f t="shared" si="40"/>
        <v>17.153950953678475</v>
      </c>
      <c r="J273" s="96">
        <v>197</v>
      </c>
      <c r="K273" s="89">
        <v>3832</v>
      </c>
      <c r="L273" s="82">
        <v>59560</v>
      </c>
      <c r="M273" s="111">
        <f t="shared" si="44"/>
        <v>15.542797494780793</v>
      </c>
      <c r="N273" s="96">
        <v>209</v>
      </c>
      <c r="O273" s="91">
        <v>4110</v>
      </c>
      <c r="P273" s="115">
        <v>30954</v>
      </c>
      <c r="Q273" s="78">
        <f t="shared" si="45"/>
        <v>7.5313868613138686</v>
      </c>
      <c r="R273" s="85">
        <v>257</v>
      </c>
      <c r="S273" s="98">
        <v>4278</v>
      </c>
      <c r="T273" s="83">
        <v>28647</v>
      </c>
      <c r="U273" s="78">
        <f t="shared" si="46"/>
        <v>6.6963534361851336</v>
      </c>
      <c r="V273" s="85">
        <v>267</v>
      </c>
      <c r="W273" s="89">
        <v>4308</v>
      </c>
      <c r="X273" s="83">
        <v>28421</v>
      </c>
      <c r="Y273" s="75">
        <f t="shared" si="47"/>
        <v>6.597260909935005</v>
      </c>
      <c r="Z273" s="85">
        <v>271</v>
      </c>
      <c r="AA273" s="120">
        <f t="shared" si="41"/>
        <v>23810</v>
      </c>
      <c r="AB273" s="121">
        <f t="shared" si="42"/>
        <v>262244</v>
      </c>
      <c r="AC273" s="32">
        <f t="shared" si="48"/>
        <v>11.014027719445611</v>
      </c>
      <c r="AD273" s="85">
        <v>244</v>
      </c>
      <c r="AF273" s="30">
        <v>271</v>
      </c>
    </row>
    <row r="274" spans="1:32" ht="15.75" customHeight="1" x14ac:dyDescent="0.2">
      <c r="A274" s="15" t="s">
        <v>2740</v>
      </c>
      <c r="B274" s="15" t="s">
        <v>251</v>
      </c>
      <c r="C274" s="72">
        <v>3814</v>
      </c>
      <c r="D274" s="18">
        <v>14686</v>
      </c>
      <c r="E274" s="32">
        <f t="shared" si="43"/>
        <v>3.8505506030414263</v>
      </c>
      <c r="F274" s="85">
        <v>269</v>
      </c>
      <c r="G274" s="71">
        <v>3800</v>
      </c>
      <c r="H274" s="19">
        <v>14861</v>
      </c>
      <c r="I274" s="37">
        <f t="shared" si="40"/>
        <v>3.9107894736842104</v>
      </c>
      <c r="J274" s="85">
        <v>271</v>
      </c>
      <c r="K274" s="71">
        <v>3745</v>
      </c>
      <c r="L274" s="20">
        <v>13920</v>
      </c>
      <c r="M274" s="39">
        <f t="shared" si="44"/>
        <v>3.7169559412550068</v>
      </c>
      <c r="N274" s="85">
        <v>271</v>
      </c>
      <c r="O274" s="42">
        <v>3713</v>
      </c>
      <c r="P274" s="113">
        <v>15850</v>
      </c>
      <c r="Q274" s="44">
        <f t="shared" si="45"/>
        <v>4.2687853487745757</v>
      </c>
      <c r="R274" s="85">
        <v>274</v>
      </c>
      <c r="S274" s="46">
        <v>3685</v>
      </c>
      <c r="T274" s="17">
        <v>17247</v>
      </c>
      <c r="U274" s="49">
        <f t="shared" si="46"/>
        <v>4.680325644504749</v>
      </c>
      <c r="V274" s="85">
        <v>277</v>
      </c>
      <c r="W274" s="50">
        <v>3631</v>
      </c>
      <c r="X274" s="21">
        <v>22896</v>
      </c>
      <c r="Y274" s="51">
        <f t="shared" si="47"/>
        <v>6.3057009088405396</v>
      </c>
      <c r="Z274" s="85">
        <v>272</v>
      </c>
      <c r="AA274" s="120">
        <f t="shared" si="41"/>
        <v>22388</v>
      </c>
      <c r="AB274" s="121">
        <f t="shared" si="42"/>
        <v>99460</v>
      </c>
      <c r="AC274" s="32">
        <f t="shared" si="48"/>
        <v>4.4425585134893693</v>
      </c>
      <c r="AD274" s="85">
        <v>278</v>
      </c>
      <c r="AF274" s="30">
        <v>272</v>
      </c>
    </row>
    <row r="275" spans="1:32" ht="15.75" customHeight="1" x14ac:dyDescent="0.2">
      <c r="A275" s="15" t="s">
        <v>17</v>
      </c>
      <c r="B275" s="15" t="s">
        <v>847</v>
      </c>
      <c r="C275" s="72">
        <v>3052</v>
      </c>
      <c r="D275" s="18">
        <v>38947</v>
      </c>
      <c r="E275" s="32">
        <f t="shared" si="43"/>
        <v>12.761140235910878</v>
      </c>
      <c r="F275" s="96">
        <v>218</v>
      </c>
      <c r="G275" s="71">
        <v>3305</v>
      </c>
      <c r="H275" s="19">
        <v>64906</v>
      </c>
      <c r="I275" s="37">
        <f t="shared" si="40"/>
        <v>19.638729198184567</v>
      </c>
      <c r="J275" s="96">
        <v>185</v>
      </c>
      <c r="K275" s="71">
        <v>3619</v>
      </c>
      <c r="L275" s="20">
        <v>44486</v>
      </c>
      <c r="M275" s="39">
        <f t="shared" si="44"/>
        <v>12.292345951920421</v>
      </c>
      <c r="N275" s="85">
        <v>227</v>
      </c>
      <c r="O275" s="42">
        <v>4098</v>
      </c>
      <c r="P275" s="113">
        <v>44018</v>
      </c>
      <c r="Q275" s="44">
        <f t="shared" si="45"/>
        <v>10.741337237676916</v>
      </c>
      <c r="R275" s="85">
        <v>240</v>
      </c>
      <c r="S275" s="46">
        <v>4580</v>
      </c>
      <c r="T275" s="17">
        <v>35876</v>
      </c>
      <c r="U275" s="49">
        <f t="shared" si="46"/>
        <v>7.833187772925764</v>
      </c>
      <c r="V275" s="85">
        <v>258</v>
      </c>
      <c r="W275" s="50">
        <v>4775</v>
      </c>
      <c r="X275" s="21">
        <v>30091</v>
      </c>
      <c r="Y275" s="51">
        <f t="shared" si="47"/>
        <v>6.3017801047120416</v>
      </c>
      <c r="Z275" s="85">
        <v>273</v>
      </c>
      <c r="AA275" s="120">
        <f t="shared" si="41"/>
        <v>23429</v>
      </c>
      <c r="AB275" s="121">
        <f t="shared" si="42"/>
        <v>258324</v>
      </c>
      <c r="AC275" s="32">
        <f t="shared" si="48"/>
        <v>11.025822698365273</v>
      </c>
      <c r="AD275" s="85">
        <v>243</v>
      </c>
      <c r="AF275" s="30">
        <v>273</v>
      </c>
    </row>
    <row r="276" spans="1:32" ht="15.75" customHeight="1" x14ac:dyDescent="0.2">
      <c r="A276" s="15" t="s">
        <v>2727</v>
      </c>
      <c r="B276" s="15" t="s">
        <v>576</v>
      </c>
      <c r="C276" s="72">
        <v>11923</v>
      </c>
      <c r="D276" s="18">
        <v>181500</v>
      </c>
      <c r="E276" s="32">
        <f t="shared" si="43"/>
        <v>15.222678855992619</v>
      </c>
      <c r="F276" s="96">
        <v>205</v>
      </c>
      <c r="G276" s="71">
        <v>11959</v>
      </c>
      <c r="H276" s="19">
        <v>151981</v>
      </c>
      <c r="I276" s="37">
        <f t="shared" si="40"/>
        <v>12.708504055523036</v>
      </c>
      <c r="J276" s="96">
        <v>222</v>
      </c>
      <c r="K276" s="71">
        <v>12273</v>
      </c>
      <c r="L276" s="20">
        <v>93944</v>
      </c>
      <c r="M276" s="39">
        <f t="shared" si="44"/>
        <v>7.654526195714169</v>
      </c>
      <c r="N276" s="85">
        <v>251</v>
      </c>
      <c r="O276" s="42">
        <v>12273</v>
      </c>
      <c r="P276" s="113">
        <v>74729</v>
      </c>
      <c r="Q276" s="44">
        <f t="shared" si="45"/>
        <v>6.0888943208669435</v>
      </c>
      <c r="R276" s="85">
        <v>261</v>
      </c>
      <c r="S276" s="47">
        <v>11885</v>
      </c>
      <c r="T276" s="17">
        <v>79303</v>
      </c>
      <c r="U276" s="49">
        <f t="shared" si="46"/>
        <v>6.6725283971392511</v>
      </c>
      <c r="V276" s="85">
        <v>268</v>
      </c>
      <c r="W276" s="50">
        <v>11776</v>
      </c>
      <c r="X276" s="21">
        <v>74201</v>
      </c>
      <c r="Y276" s="51">
        <f t="shared" si="47"/>
        <v>6.3010360054347823</v>
      </c>
      <c r="Z276" s="85">
        <v>274</v>
      </c>
      <c r="AA276" s="120">
        <f t="shared" si="41"/>
        <v>72089</v>
      </c>
      <c r="AB276" s="121">
        <f t="shared" si="42"/>
        <v>655658</v>
      </c>
      <c r="AC276" s="32">
        <f t="shared" si="48"/>
        <v>9.0951185340343184</v>
      </c>
      <c r="AD276" s="85">
        <v>257</v>
      </c>
      <c r="AF276" s="30">
        <v>274</v>
      </c>
    </row>
    <row r="277" spans="1:32" ht="15.75" customHeight="1" x14ac:dyDescent="0.2">
      <c r="A277" s="15" t="s">
        <v>2692</v>
      </c>
      <c r="B277" s="15" t="s">
        <v>11</v>
      </c>
      <c r="C277" s="72">
        <v>3179</v>
      </c>
      <c r="D277" s="18">
        <v>32058</v>
      </c>
      <c r="E277" s="32">
        <f t="shared" si="43"/>
        <v>10.084303240012582</v>
      </c>
      <c r="F277" s="85">
        <v>234</v>
      </c>
      <c r="G277" s="71">
        <v>3146</v>
      </c>
      <c r="H277" s="19">
        <v>24327</v>
      </c>
      <c r="I277" s="37">
        <f t="shared" si="40"/>
        <v>7.7326764144945965</v>
      </c>
      <c r="J277" s="85">
        <v>249</v>
      </c>
      <c r="K277" s="71">
        <v>3131</v>
      </c>
      <c r="L277" s="20">
        <v>23688</v>
      </c>
      <c r="M277" s="39">
        <f t="shared" si="44"/>
        <v>7.5656339827531136</v>
      </c>
      <c r="N277" s="85">
        <v>252</v>
      </c>
      <c r="O277" s="42">
        <v>3132</v>
      </c>
      <c r="P277" s="113">
        <v>9667</v>
      </c>
      <c r="Q277" s="44">
        <f t="shared" si="45"/>
        <v>3.0865261813537677</v>
      </c>
      <c r="R277" s="85">
        <v>282</v>
      </c>
      <c r="S277" s="47">
        <v>3171</v>
      </c>
      <c r="T277" s="17">
        <v>37257</v>
      </c>
      <c r="U277" s="49">
        <f t="shared" si="46"/>
        <v>11.749290444654683</v>
      </c>
      <c r="V277" s="85">
        <v>237</v>
      </c>
      <c r="W277" s="50">
        <v>3245</v>
      </c>
      <c r="X277" s="21">
        <v>16881</v>
      </c>
      <c r="Y277" s="51">
        <f t="shared" si="47"/>
        <v>5.2021571648690292</v>
      </c>
      <c r="Z277" s="85">
        <v>275</v>
      </c>
      <c r="AA277" s="120">
        <f t="shared" si="41"/>
        <v>19004</v>
      </c>
      <c r="AB277" s="121">
        <f t="shared" si="42"/>
        <v>143878</v>
      </c>
      <c r="AC277" s="32">
        <f t="shared" si="48"/>
        <v>7.5709324352767835</v>
      </c>
      <c r="AD277" s="85">
        <v>264</v>
      </c>
      <c r="AF277" s="30">
        <v>275</v>
      </c>
    </row>
    <row r="278" spans="1:32" ht="15.75" customHeight="1" x14ac:dyDescent="0.2">
      <c r="A278" s="15" t="s">
        <v>2706</v>
      </c>
      <c r="B278" s="15" t="s">
        <v>2706</v>
      </c>
      <c r="C278" s="72">
        <v>4300</v>
      </c>
      <c r="D278" s="18">
        <v>147170</v>
      </c>
      <c r="E278" s="32">
        <f t="shared" si="43"/>
        <v>34.22558139534884</v>
      </c>
      <c r="F278" s="96">
        <v>115</v>
      </c>
      <c r="G278" s="71">
        <v>4293</v>
      </c>
      <c r="H278" s="19">
        <v>149281</v>
      </c>
      <c r="I278" s="37">
        <f t="shared" si="40"/>
        <v>34.773119030980666</v>
      </c>
      <c r="J278" s="96">
        <v>123</v>
      </c>
      <c r="K278" s="71">
        <v>4265</v>
      </c>
      <c r="L278" s="20">
        <v>162971</v>
      </c>
      <c r="M278" s="39">
        <f t="shared" si="44"/>
        <v>38.211254396248535</v>
      </c>
      <c r="N278" s="96">
        <v>105</v>
      </c>
      <c r="O278" s="42">
        <v>4248</v>
      </c>
      <c r="P278" s="113">
        <v>162521</v>
      </c>
      <c r="Q278" s="44">
        <f t="shared" si="45"/>
        <v>38.258239171374761</v>
      </c>
      <c r="R278" s="96">
        <v>107</v>
      </c>
      <c r="S278" s="46">
        <f>4176+72</f>
        <v>4248</v>
      </c>
      <c r="T278" s="17">
        <v>19877</v>
      </c>
      <c r="U278" s="49">
        <f t="shared" si="46"/>
        <v>4.6791431261770242</v>
      </c>
      <c r="V278" s="85">
        <v>278</v>
      </c>
      <c r="W278" s="50">
        <f>4152+75</f>
        <v>4227</v>
      </c>
      <c r="X278" s="21">
        <v>21488</v>
      </c>
      <c r="Y278" s="51">
        <f t="shared" si="47"/>
        <v>5.0835107641353208</v>
      </c>
      <c r="Z278" s="85">
        <v>276</v>
      </c>
      <c r="AA278" s="120">
        <f t="shared" si="41"/>
        <v>25581</v>
      </c>
      <c r="AB278" s="121">
        <f t="shared" si="42"/>
        <v>663308</v>
      </c>
      <c r="AC278" s="32">
        <f t="shared" si="48"/>
        <v>25.929713459208006</v>
      </c>
      <c r="AD278" s="96">
        <v>167</v>
      </c>
      <c r="AF278" s="30">
        <v>276</v>
      </c>
    </row>
    <row r="279" spans="1:32" ht="15.75" customHeight="1" x14ac:dyDescent="0.2">
      <c r="A279" s="15" t="s">
        <v>2740</v>
      </c>
      <c r="B279" s="15" t="s">
        <v>129</v>
      </c>
      <c r="C279" s="72">
        <v>4929</v>
      </c>
      <c r="D279" s="18">
        <v>10753</v>
      </c>
      <c r="E279" s="32">
        <f t="shared" si="43"/>
        <v>2.1815784134712923</v>
      </c>
      <c r="F279" s="85">
        <v>282</v>
      </c>
      <c r="G279" s="71">
        <v>4872</v>
      </c>
      <c r="H279" s="19">
        <v>11573</v>
      </c>
      <c r="I279" s="37">
        <f t="shared" si="40"/>
        <v>2.3754105090311985</v>
      </c>
      <c r="J279" s="85">
        <v>282</v>
      </c>
      <c r="K279" s="71">
        <v>4831</v>
      </c>
      <c r="L279" s="20">
        <v>13465</v>
      </c>
      <c r="M279" s="39">
        <f t="shared" si="44"/>
        <v>2.7872076174705032</v>
      </c>
      <c r="N279" s="85">
        <v>278</v>
      </c>
      <c r="O279" s="42">
        <v>4804</v>
      </c>
      <c r="P279" s="113">
        <v>10847</v>
      </c>
      <c r="Q279" s="44">
        <f t="shared" si="45"/>
        <v>2.257910074937552</v>
      </c>
      <c r="R279" s="85">
        <v>287</v>
      </c>
      <c r="S279" s="46">
        <v>4775</v>
      </c>
      <c r="T279" s="17">
        <v>22359</v>
      </c>
      <c r="U279" s="49">
        <f t="shared" si="46"/>
        <v>4.6825130890052353</v>
      </c>
      <c r="V279" s="85">
        <v>276</v>
      </c>
      <c r="W279" s="50">
        <v>4676</v>
      </c>
      <c r="X279" s="21">
        <v>23650</v>
      </c>
      <c r="Y279" s="51">
        <f t="shared" si="47"/>
        <v>5.0577416595380669</v>
      </c>
      <c r="Z279" s="85">
        <v>277</v>
      </c>
      <c r="AA279" s="120">
        <f t="shared" si="41"/>
        <v>28887</v>
      </c>
      <c r="AB279" s="121">
        <f t="shared" si="42"/>
        <v>92647</v>
      </c>
      <c r="AC279" s="32">
        <f t="shared" si="48"/>
        <v>3.2072212413888601</v>
      </c>
      <c r="AD279" s="85">
        <v>287</v>
      </c>
      <c r="AF279" s="30">
        <v>277</v>
      </c>
    </row>
    <row r="280" spans="1:32" s="80" customFormat="1" ht="15.75" customHeight="1" x14ac:dyDescent="0.15">
      <c r="A280" s="15" t="s">
        <v>1</v>
      </c>
      <c r="B280" s="15" t="s">
        <v>149</v>
      </c>
      <c r="C280" s="72">
        <v>11370</v>
      </c>
      <c r="D280" s="18">
        <v>75845</v>
      </c>
      <c r="E280" s="32">
        <f t="shared" si="43"/>
        <v>6.6706244503078276</v>
      </c>
      <c r="F280" s="85">
        <v>251</v>
      </c>
      <c r="G280" s="88">
        <v>11378</v>
      </c>
      <c r="H280" s="19">
        <v>60616</v>
      </c>
      <c r="I280" s="37">
        <f t="shared" si="40"/>
        <v>5.3274740727720165</v>
      </c>
      <c r="J280" s="85">
        <v>259</v>
      </c>
      <c r="K280" s="88">
        <v>11499</v>
      </c>
      <c r="L280" s="20">
        <v>66634</v>
      </c>
      <c r="M280" s="39">
        <f t="shared" si="44"/>
        <v>5.794764762153231</v>
      </c>
      <c r="N280" s="85">
        <v>259</v>
      </c>
      <c r="O280" s="90">
        <v>11548</v>
      </c>
      <c r="P280" s="114">
        <v>50625</v>
      </c>
      <c r="Q280" s="44">
        <f t="shared" si="45"/>
        <v>4.3838759958434359</v>
      </c>
      <c r="R280" s="85">
        <v>271</v>
      </c>
      <c r="S280" s="94">
        <v>11601</v>
      </c>
      <c r="T280" s="17">
        <v>49344</v>
      </c>
      <c r="U280" s="49">
        <f t="shared" si="46"/>
        <v>4.2534264287561419</v>
      </c>
      <c r="V280" s="85">
        <v>280</v>
      </c>
      <c r="W280" s="70">
        <v>11714</v>
      </c>
      <c r="X280" s="21">
        <v>52817</v>
      </c>
      <c r="Y280" s="51">
        <f t="shared" si="47"/>
        <v>4.5088782653235446</v>
      </c>
      <c r="Z280" s="85">
        <v>278</v>
      </c>
      <c r="AA280" s="121">
        <f t="shared" si="41"/>
        <v>69110</v>
      </c>
      <c r="AB280" s="121">
        <f t="shared" si="42"/>
        <v>355881</v>
      </c>
      <c r="AC280" s="32">
        <f t="shared" si="48"/>
        <v>5.1494863261467225</v>
      </c>
      <c r="AD280" s="85">
        <v>275</v>
      </c>
      <c r="AF280" s="80">
        <v>278</v>
      </c>
    </row>
    <row r="281" spans="1:32" s="80" customFormat="1" ht="15.75" customHeight="1" x14ac:dyDescent="0.15">
      <c r="A281" s="15" t="s">
        <v>2740</v>
      </c>
      <c r="B281" s="15" t="s">
        <v>361</v>
      </c>
      <c r="C281" s="72">
        <v>17020</v>
      </c>
      <c r="D281" s="18">
        <v>35630</v>
      </c>
      <c r="E281" s="32">
        <f t="shared" si="43"/>
        <v>2.0934195064629848</v>
      </c>
      <c r="F281" s="85">
        <v>285</v>
      </c>
      <c r="G281" s="88">
        <v>16968</v>
      </c>
      <c r="H281" s="19">
        <v>54354</v>
      </c>
      <c r="I281" s="37">
        <f t="shared" si="40"/>
        <v>3.2033239038189532</v>
      </c>
      <c r="J281" s="85">
        <v>275</v>
      </c>
      <c r="K281" s="88">
        <v>16800</v>
      </c>
      <c r="L281" s="20">
        <v>71084</v>
      </c>
      <c r="M281" s="39">
        <f t="shared" si="44"/>
        <v>4.2311904761904762</v>
      </c>
      <c r="N281" s="85">
        <v>266</v>
      </c>
      <c r="O281" s="90">
        <v>16672</v>
      </c>
      <c r="P281" s="114">
        <v>71137</v>
      </c>
      <c r="Q281" s="44">
        <f t="shared" si="45"/>
        <v>4.2668546065259116</v>
      </c>
      <c r="R281" s="85">
        <v>275</v>
      </c>
      <c r="S281" s="94">
        <v>16582</v>
      </c>
      <c r="T281" s="17">
        <v>62368</v>
      </c>
      <c r="U281" s="49">
        <f t="shared" si="46"/>
        <v>3.7611868290917863</v>
      </c>
      <c r="V281" s="85">
        <v>281</v>
      </c>
      <c r="W281" s="70">
        <v>16283</v>
      </c>
      <c r="X281" s="21">
        <v>71323</v>
      </c>
      <c r="Y281" s="51">
        <f t="shared" si="47"/>
        <v>4.3802124915556098</v>
      </c>
      <c r="Z281" s="85">
        <v>279</v>
      </c>
      <c r="AA281" s="121">
        <f t="shared" si="41"/>
        <v>100325</v>
      </c>
      <c r="AB281" s="121">
        <f t="shared" si="42"/>
        <v>365896</v>
      </c>
      <c r="AC281" s="32">
        <f t="shared" si="48"/>
        <v>3.6471069025666583</v>
      </c>
      <c r="AD281" s="85">
        <v>284</v>
      </c>
      <c r="AF281" s="80">
        <v>279</v>
      </c>
    </row>
    <row r="282" spans="1:32" ht="15.75" customHeight="1" x14ac:dyDescent="0.2">
      <c r="A282" s="15" t="s">
        <v>22</v>
      </c>
      <c r="B282" s="16" t="s">
        <v>2500</v>
      </c>
      <c r="C282" s="72">
        <f>558+535</f>
        <v>1093</v>
      </c>
      <c r="D282" s="18">
        <v>6269</v>
      </c>
      <c r="E282" s="32">
        <f t="shared" si="43"/>
        <v>5.7355901189387009</v>
      </c>
      <c r="F282" s="85">
        <v>256</v>
      </c>
      <c r="G282" s="71">
        <f>630+815</f>
        <v>1445</v>
      </c>
      <c r="H282" s="19">
        <v>4295</v>
      </c>
      <c r="I282" s="37">
        <f t="shared" si="40"/>
        <v>2.972318339100346</v>
      </c>
      <c r="J282" s="85">
        <v>277</v>
      </c>
      <c r="K282" s="71">
        <f>765+1028</f>
        <v>1793</v>
      </c>
      <c r="L282" s="18">
        <v>4091</v>
      </c>
      <c r="M282" s="39">
        <f t="shared" si="44"/>
        <v>2.2816508644729505</v>
      </c>
      <c r="N282" s="85">
        <v>281</v>
      </c>
      <c r="O282" s="43">
        <v>2311</v>
      </c>
      <c r="P282" s="117">
        <v>25742</v>
      </c>
      <c r="Q282" s="44">
        <f t="shared" si="45"/>
        <v>11.138900908697533</v>
      </c>
      <c r="R282" s="85">
        <v>237</v>
      </c>
      <c r="S282" s="47">
        <f>1321+1490</f>
        <v>2811</v>
      </c>
      <c r="T282" s="18">
        <v>16206</v>
      </c>
      <c r="U282" s="49">
        <f t="shared" si="46"/>
        <v>5.7652081109925293</v>
      </c>
      <c r="V282" s="85">
        <v>271</v>
      </c>
      <c r="W282" s="50">
        <v>3305</v>
      </c>
      <c r="X282" s="18">
        <v>14132</v>
      </c>
      <c r="Y282" s="51">
        <f t="shared" si="47"/>
        <v>4.275945537065053</v>
      </c>
      <c r="Z282" s="85">
        <v>280</v>
      </c>
      <c r="AA282" s="120">
        <f t="shared" si="41"/>
        <v>12758</v>
      </c>
      <c r="AB282" s="121">
        <f t="shared" si="42"/>
        <v>70735</v>
      </c>
      <c r="AC282" s="32">
        <f t="shared" si="48"/>
        <v>5.544364320426399</v>
      </c>
      <c r="AD282" s="85">
        <v>272</v>
      </c>
      <c r="AF282" s="30">
        <v>280</v>
      </c>
    </row>
    <row r="283" spans="1:32" s="80" customFormat="1" ht="15.75" customHeight="1" x14ac:dyDescent="0.15">
      <c r="A283" s="80" t="s">
        <v>2692</v>
      </c>
      <c r="B283" s="79" t="s">
        <v>2519</v>
      </c>
      <c r="C283" s="77">
        <v>2967</v>
      </c>
      <c r="D283" s="76">
        <v>35075</v>
      </c>
      <c r="E283" s="97">
        <f t="shared" si="43"/>
        <v>11.821705426356589</v>
      </c>
      <c r="F283" s="96">
        <v>224</v>
      </c>
      <c r="G283" s="81">
        <v>3000</v>
      </c>
      <c r="H283" s="101">
        <v>44600</v>
      </c>
      <c r="I283" s="97">
        <f t="shared" si="40"/>
        <v>14.866666666666667</v>
      </c>
      <c r="J283" s="96">
        <v>211</v>
      </c>
      <c r="K283" s="81">
        <v>3016</v>
      </c>
      <c r="L283" s="82">
        <v>10188</v>
      </c>
      <c r="M283" s="111">
        <f t="shared" si="44"/>
        <v>3.3779840848806364</v>
      </c>
      <c r="N283" s="85">
        <v>274</v>
      </c>
      <c r="O283" s="81">
        <v>3070</v>
      </c>
      <c r="P283" s="116">
        <v>3005</v>
      </c>
      <c r="Q283" s="78">
        <f t="shared" si="45"/>
        <v>0.97882736156351791</v>
      </c>
      <c r="R283" s="85">
        <v>298</v>
      </c>
      <c r="S283" s="80">
        <v>3088</v>
      </c>
      <c r="T283" s="83">
        <v>10940</v>
      </c>
      <c r="U283" s="78">
        <f t="shared" si="46"/>
        <v>3.5427461139896375</v>
      </c>
      <c r="V283" s="85">
        <v>283</v>
      </c>
      <c r="W283" s="81">
        <v>3251</v>
      </c>
      <c r="X283" s="83">
        <v>13445</v>
      </c>
      <c r="Y283" s="75">
        <f t="shared" si="47"/>
        <v>4.1356505690556755</v>
      </c>
      <c r="Z283" s="85">
        <v>281</v>
      </c>
      <c r="AA283" s="101">
        <f t="shared" si="41"/>
        <v>18392</v>
      </c>
      <c r="AB283" s="101">
        <f t="shared" si="42"/>
        <v>117253</v>
      </c>
      <c r="AC283" s="97">
        <f t="shared" si="48"/>
        <v>6.375217485863419</v>
      </c>
      <c r="AD283" s="85">
        <v>269</v>
      </c>
      <c r="AF283" s="80">
        <v>281</v>
      </c>
    </row>
    <row r="284" spans="1:32" ht="15.75" customHeight="1" x14ac:dyDescent="0.2">
      <c r="A284" s="15" t="s">
        <v>316</v>
      </c>
      <c r="B284" s="15" t="s">
        <v>537</v>
      </c>
      <c r="C284" s="72">
        <v>3235</v>
      </c>
      <c r="D284" s="18">
        <v>4138</v>
      </c>
      <c r="E284" s="32">
        <f t="shared" si="43"/>
        <v>1.2791344667697064</v>
      </c>
      <c r="F284" s="85">
        <v>292</v>
      </c>
      <c r="G284" s="71">
        <v>3304</v>
      </c>
      <c r="H284" s="19">
        <v>3014</v>
      </c>
      <c r="I284" s="37">
        <f t="shared" si="40"/>
        <v>0.91222760290556903</v>
      </c>
      <c r="J284" s="85">
        <v>301</v>
      </c>
      <c r="K284" s="71">
        <v>3421</v>
      </c>
      <c r="L284" s="20">
        <v>21775</v>
      </c>
      <c r="M284" s="39">
        <f t="shared" si="44"/>
        <v>6.3650979245834547</v>
      </c>
      <c r="N284" s="85">
        <v>257</v>
      </c>
      <c r="O284" s="42">
        <v>3444</v>
      </c>
      <c r="P284" s="113">
        <v>893</v>
      </c>
      <c r="Q284" s="44">
        <f t="shared" si="45"/>
        <v>0.25929152148664342</v>
      </c>
      <c r="R284" s="85">
        <v>305</v>
      </c>
      <c r="S284" s="46">
        <v>3560</v>
      </c>
      <c r="T284" s="17">
        <v>46190</v>
      </c>
      <c r="U284" s="49">
        <f t="shared" si="46"/>
        <v>12.974719101123595</v>
      </c>
      <c r="V284" s="85">
        <v>232</v>
      </c>
      <c r="W284" s="50">
        <v>3568</v>
      </c>
      <c r="X284" s="21">
        <v>14330</v>
      </c>
      <c r="Y284" s="51">
        <f t="shared" si="47"/>
        <v>4.0162556053811658</v>
      </c>
      <c r="Z284" s="85">
        <v>282</v>
      </c>
      <c r="AA284" s="120">
        <f t="shared" si="41"/>
        <v>20532</v>
      </c>
      <c r="AB284" s="121">
        <f t="shared" si="42"/>
        <v>90340</v>
      </c>
      <c r="AC284" s="32">
        <f t="shared" si="48"/>
        <v>4.3999610364309367</v>
      </c>
      <c r="AD284" s="85">
        <v>279</v>
      </c>
      <c r="AF284" s="30">
        <v>282</v>
      </c>
    </row>
    <row r="285" spans="1:32" ht="15.75" customHeight="1" x14ac:dyDescent="0.2">
      <c r="A285" s="80" t="s">
        <v>2697</v>
      </c>
      <c r="B285" s="79" t="s">
        <v>2518</v>
      </c>
      <c r="C285" s="77">
        <v>2845</v>
      </c>
      <c r="D285" s="80">
        <v>0</v>
      </c>
      <c r="E285" s="97">
        <f t="shared" si="43"/>
        <v>0</v>
      </c>
      <c r="F285" s="85">
        <v>309</v>
      </c>
      <c r="G285" s="89">
        <v>2849</v>
      </c>
      <c r="H285" s="101">
        <v>0</v>
      </c>
      <c r="I285" s="97">
        <f t="shared" si="40"/>
        <v>0</v>
      </c>
      <c r="J285" s="85">
        <v>307</v>
      </c>
      <c r="K285" s="89">
        <v>2816</v>
      </c>
      <c r="L285" s="82">
        <v>0</v>
      </c>
      <c r="M285" s="111">
        <f t="shared" si="44"/>
        <v>0</v>
      </c>
      <c r="N285" s="85">
        <v>308</v>
      </c>
      <c r="O285" s="91">
        <v>2835</v>
      </c>
      <c r="P285" s="115">
        <v>0</v>
      </c>
      <c r="Q285" s="78">
        <f t="shared" si="45"/>
        <v>0</v>
      </c>
      <c r="R285" s="85">
        <v>310</v>
      </c>
      <c r="S285" s="93">
        <v>2849</v>
      </c>
      <c r="T285" s="83">
        <v>0</v>
      </c>
      <c r="U285" s="78">
        <f t="shared" si="46"/>
        <v>0</v>
      </c>
      <c r="V285" s="85">
        <v>308</v>
      </c>
      <c r="W285" s="89">
        <v>2849</v>
      </c>
      <c r="X285" s="83">
        <v>11017</v>
      </c>
      <c r="Y285" s="75">
        <f t="shared" si="47"/>
        <v>3.8669708669708669</v>
      </c>
      <c r="Z285" s="85">
        <v>283</v>
      </c>
      <c r="AA285" s="122">
        <f t="shared" si="41"/>
        <v>17043</v>
      </c>
      <c r="AB285" s="101">
        <f t="shared" si="42"/>
        <v>11017</v>
      </c>
      <c r="AC285" s="97">
        <f t="shared" si="48"/>
        <v>0.64642375168690958</v>
      </c>
      <c r="AD285" s="85">
        <v>309</v>
      </c>
      <c r="AF285" s="30">
        <v>283</v>
      </c>
    </row>
    <row r="286" spans="1:32" ht="15.75" customHeight="1" x14ac:dyDescent="0.2">
      <c r="A286" s="15" t="s">
        <v>1</v>
      </c>
      <c r="B286" s="15" t="s">
        <v>536</v>
      </c>
      <c r="C286" s="72">
        <v>2343</v>
      </c>
      <c r="D286" s="18">
        <v>12148</v>
      </c>
      <c r="E286" s="32">
        <f t="shared" si="43"/>
        <v>5.1848058045241148</v>
      </c>
      <c r="F286" s="85">
        <v>258</v>
      </c>
      <c r="G286" s="71">
        <v>2327</v>
      </c>
      <c r="H286" s="19">
        <v>11463</v>
      </c>
      <c r="I286" s="37">
        <f t="shared" si="40"/>
        <v>4.9260850880962614</v>
      </c>
      <c r="J286" s="85">
        <v>264</v>
      </c>
      <c r="K286" s="71">
        <v>2430</v>
      </c>
      <c r="L286" s="20">
        <v>7130</v>
      </c>
      <c r="M286" s="39">
        <f t="shared" si="44"/>
        <v>2.9341563786008229</v>
      </c>
      <c r="N286" s="85">
        <v>277</v>
      </c>
      <c r="O286" s="42">
        <v>2485</v>
      </c>
      <c r="P286" s="113">
        <v>8350</v>
      </c>
      <c r="Q286" s="44">
        <f t="shared" si="45"/>
        <v>3.3601609657947686</v>
      </c>
      <c r="R286" s="85">
        <v>280</v>
      </c>
      <c r="S286" s="46">
        <v>2490</v>
      </c>
      <c r="T286" s="17">
        <v>8487</v>
      </c>
      <c r="U286" s="49">
        <f t="shared" si="46"/>
        <v>3.4084337349397589</v>
      </c>
      <c r="V286" s="85">
        <v>285</v>
      </c>
      <c r="W286" s="50">
        <v>2445</v>
      </c>
      <c r="X286" s="21">
        <v>9367</v>
      </c>
      <c r="Y286" s="51">
        <f t="shared" si="47"/>
        <v>3.8310838445807769</v>
      </c>
      <c r="Z286" s="85">
        <v>284</v>
      </c>
      <c r="AA286" s="120">
        <f t="shared" si="41"/>
        <v>14520</v>
      </c>
      <c r="AB286" s="121">
        <f t="shared" si="42"/>
        <v>56945</v>
      </c>
      <c r="AC286" s="32">
        <f t="shared" si="48"/>
        <v>3.9218319559228649</v>
      </c>
      <c r="AD286" s="85">
        <v>282</v>
      </c>
      <c r="AF286" s="30">
        <v>284</v>
      </c>
    </row>
    <row r="287" spans="1:32" ht="15.75" customHeight="1" x14ac:dyDescent="0.2">
      <c r="A287" s="15" t="s">
        <v>2703</v>
      </c>
      <c r="B287" s="15" t="s">
        <v>154</v>
      </c>
      <c r="C287" s="72">
        <v>2762</v>
      </c>
      <c r="D287" s="18">
        <v>1483</v>
      </c>
      <c r="E287" s="32">
        <f t="shared" si="43"/>
        <v>0.53692976104272272</v>
      </c>
      <c r="F287" s="85">
        <v>299</v>
      </c>
      <c r="G287" s="71">
        <v>2745</v>
      </c>
      <c r="H287" s="19">
        <v>3687</v>
      </c>
      <c r="I287" s="37">
        <f t="shared" si="40"/>
        <v>1.3431693989071039</v>
      </c>
      <c r="J287" s="85">
        <v>296</v>
      </c>
      <c r="K287" s="71">
        <v>2721</v>
      </c>
      <c r="L287" s="20">
        <v>26813</v>
      </c>
      <c r="M287" s="39">
        <f t="shared" si="44"/>
        <v>9.8540977581771401</v>
      </c>
      <c r="N287" s="85">
        <v>242</v>
      </c>
      <c r="O287" s="42">
        <v>2719</v>
      </c>
      <c r="P287" s="113">
        <v>7580</v>
      </c>
      <c r="Q287" s="44">
        <f t="shared" si="45"/>
        <v>2.7877896285399042</v>
      </c>
      <c r="R287" s="85">
        <v>283</v>
      </c>
      <c r="S287" s="46">
        <v>2726</v>
      </c>
      <c r="T287" s="17">
        <v>8879</v>
      </c>
      <c r="U287" s="49">
        <f t="shared" si="46"/>
        <v>3.2571533382245046</v>
      </c>
      <c r="V287" s="85">
        <v>287</v>
      </c>
      <c r="W287" s="50">
        <v>2734</v>
      </c>
      <c r="X287" s="21">
        <v>10393</v>
      </c>
      <c r="Y287" s="51">
        <f t="shared" si="47"/>
        <v>3.8013899049012436</v>
      </c>
      <c r="Z287" s="85">
        <v>285</v>
      </c>
      <c r="AA287" s="120">
        <f t="shared" si="41"/>
        <v>16407</v>
      </c>
      <c r="AB287" s="121">
        <f t="shared" si="42"/>
        <v>58835</v>
      </c>
      <c r="AC287" s="32">
        <f t="shared" si="48"/>
        <v>3.5859694033034679</v>
      </c>
      <c r="AD287" s="85">
        <v>285</v>
      </c>
      <c r="AF287" s="30">
        <v>285</v>
      </c>
    </row>
    <row r="288" spans="1:32" ht="15.75" customHeight="1" x14ac:dyDescent="0.2">
      <c r="A288" s="80" t="s">
        <v>1</v>
      </c>
      <c r="B288" s="79" t="s">
        <v>2464</v>
      </c>
      <c r="C288" s="77">
        <v>1930</v>
      </c>
      <c r="D288" s="80">
        <v>173</v>
      </c>
      <c r="E288" s="97">
        <f t="shared" si="43"/>
        <v>8.9637305699481862E-2</v>
      </c>
      <c r="F288" s="85">
        <v>307</v>
      </c>
      <c r="G288" s="89">
        <v>1955</v>
      </c>
      <c r="H288" s="101">
        <v>7788</v>
      </c>
      <c r="I288" s="97">
        <f t="shared" si="40"/>
        <v>3.983631713554987</v>
      </c>
      <c r="J288" s="85">
        <v>270</v>
      </c>
      <c r="K288" s="89">
        <v>1997</v>
      </c>
      <c r="L288" s="82">
        <v>8483</v>
      </c>
      <c r="M288" s="111">
        <f t="shared" si="44"/>
        <v>4.2478718077115669</v>
      </c>
      <c r="N288" s="85">
        <v>265</v>
      </c>
      <c r="O288" s="91">
        <v>2060</v>
      </c>
      <c r="P288" s="115">
        <v>7848</v>
      </c>
      <c r="Q288" s="78">
        <f t="shared" si="45"/>
        <v>3.8097087378640775</v>
      </c>
      <c r="R288" s="85">
        <v>278</v>
      </c>
      <c r="S288" s="93">
        <v>2084</v>
      </c>
      <c r="T288" s="83">
        <v>7368</v>
      </c>
      <c r="U288" s="78">
        <f t="shared" si="46"/>
        <v>3.5355086372360844</v>
      </c>
      <c r="V288" s="85">
        <v>284</v>
      </c>
      <c r="W288" s="89">
        <v>2105</v>
      </c>
      <c r="X288" s="83">
        <v>7406</v>
      </c>
      <c r="Y288" s="75">
        <f t="shared" si="47"/>
        <v>3.5182897862232778</v>
      </c>
      <c r="Z288" s="85">
        <v>286</v>
      </c>
      <c r="AA288" s="122">
        <f t="shared" si="41"/>
        <v>12131</v>
      </c>
      <c r="AB288" s="101">
        <f t="shared" si="42"/>
        <v>39066</v>
      </c>
      <c r="AC288" s="97">
        <f t="shared" si="48"/>
        <v>3.220344571758305</v>
      </c>
      <c r="AD288" s="85">
        <v>286</v>
      </c>
      <c r="AF288" s="30">
        <v>286</v>
      </c>
    </row>
    <row r="289" spans="1:32" ht="15.75" customHeight="1" x14ac:dyDescent="0.2">
      <c r="A289" s="15" t="s">
        <v>38</v>
      </c>
      <c r="B289" s="15" t="s">
        <v>383</v>
      </c>
      <c r="C289" s="72">
        <v>6606</v>
      </c>
      <c r="D289" s="18">
        <v>14235</v>
      </c>
      <c r="E289" s="32">
        <f t="shared" si="43"/>
        <v>2.1548592188919162</v>
      </c>
      <c r="F289" s="85">
        <v>283</v>
      </c>
      <c r="G289" s="71">
        <v>6554</v>
      </c>
      <c r="H289" s="19">
        <v>12721</v>
      </c>
      <c r="I289" s="37">
        <f t="shared" ref="I289:I339" si="49">H289/G289</f>
        <v>1.9409520903265181</v>
      </c>
      <c r="J289" s="85">
        <v>291</v>
      </c>
      <c r="K289" s="71">
        <v>6537</v>
      </c>
      <c r="L289" s="20">
        <v>8024</v>
      </c>
      <c r="M289" s="39">
        <f t="shared" si="44"/>
        <v>1.2274743766253633</v>
      </c>
      <c r="N289" s="85">
        <v>299</v>
      </c>
      <c r="O289" s="42">
        <v>6447</v>
      </c>
      <c r="P289" s="113">
        <v>28006</v>
      </c>
      <c r="Q289" s="44">
        <f t="shared" si="45"/>
        <v>4.3440359857297972</v>
      </c>
      <c r="R289" s="85">
        <v>273</v>
      </c>
      <c r="S289" s="46">
        <v>6397</v>
      </c>
      <c r="T289" s="17">
        <v>20748</v>
      </c>
      <c r="U289" s="49">
        <f t="shared" si="46"/>
        <v>3.2433953415663592</v>
      </c>
      <c r="V289" s="85">
        <v>288</v>
      </c>
      <c r="W289" s="50">
        <v>6335</v>
      </c>
      <c r="X289" s="21">
        <v>19538</v>
      </c>
      <c r="Y289" s="51">
        <f t="shared" si="47"/>
        <v>3.0841357537490133</v>
      </c>
      <c r="Z289" s="85">
        <v>287</v>
      </c>
      <c r="AA289" s="120">
        <f t="shared" ref="AA289:AA339" si="50">C289+G289+K289+O289+S289+W289</f>
        <v>38876</v>
      </c>
      <c r="AB289" s="121">
        <f t="shared" ref="AB289:AB339" si="51">D289+H289+L289+P289+T289+X289</f>
        <v>103272</v>
      </c>
      <c r="AC289" s="32">
        <f t="shared" si="48"/>
        <v>2.6564461364337895</v>
      </c>
      <c r="AD289" s="85">
        <v>291</v>
      </c>
      <c r="AF289" s="30">
        <v>287</v>
      </c>
    </row>
    <row r="290" spans="1:32" ht="15.75" customHeight="1" x14ac:dyDescent="0.2">
      <c r="A290" s="15" t="s">
        <v>2712</v>
      </c>
      <c r="B290" s="15" t="s">
        <v>711</v>
      </c>
      <c r="C290" s="72">
        <v>3351</v>
      </c>
      <c r="D290" s="18">
        <v>11257</v>
      </c>
      <c r="E290" s="32">
        <f t="shared" si="43"/>
        <v>3.3592957326171291</v>
      </c>
      <c r="F290" s="85">
        <v>272</v>
      </c>
      <c r="G290" s="71">
        <v>3341</v>
      </c>
      <c r="H290" s="19">
        <v>10743</v>
      </c>
      <c r="I290" s="37">
        <f t="shared" si="49"/>
        <v>3.2155043400179588</v>
      </c>
      <c r="J290" s="85">
        <v>274</v>
      </c>
      <c r="K290" s="71">
        <v>3405</v>
      </c>
      <c r="L290" s="20">
        <v>10384</v>
      </c>
      <c r="M290" s="39">
        <f t="shared" si="44"/>
        <v>3.049632892804699</v>
      </c>
      <c r="N290" s="85">
        <v>276</v>
      </c>
      <c r="O290" s="42">
        <v>3502</v>
      </c>
      <c r="P290" s="113">
        <v>8861</v>
      </c>
      <c r="Q290" s="44">
        <f t="shared" si="45"/>
        <v>2.5302684180468304</v>
      </c>
      <c r="R290" s="85">
        <v>285</v>
      </c>
      <c r="S290" s="46">
        <v>3536</v>
      </c>
      <c r="T290" s="17">
        <v>9392</v>
      </c>
      <c r="U290" s="49">
        <f t="shared" si="46"/>
        <v>2.6561085972850678</v>
      </c>
      <c r="V290" s="85">
        <v>291</v>
      </c>
      <c r="W290" s="50">
        <v>3561</v>
      </c>
      <c r="X290" s="21">
        <v>9350</v>
      </c>
      <c r="Y290" s="51">
        <f t="shared" si="47"/>
        <v>2.625666947486661</v>
      </c>
      <c r="Z290" s="85">
        <v>288</v>
      </c>
      <c r="AA290" s="120">
        <f t="shared" si="50"/>
        <v>20696</v>
      </c>
      <c r="AB290" s="121">
        <f t="shared" si="51"/>
        <v>59987</v>
      </c>
      <c r="AC290" s="32">
        <f t="shared" si="48"/>
        <v>2.8984827986084269</v>
      </c>
      <c r="AD290" s="85">
        <v>288</v>
      </c>
      <c r="AF290" s="30">
        <v>288</v>
      </c>
    </row>
    <row r="291" spans="1:32" ht="15.75" customHeight="1" x14ac:dyDescent="0.2">
      <c r="A291" s="15" t="s">
        <v>2755</v>
      </c>
      <c r="B291" s="15" t="s">
        <v>535</v>
      </c>
      <c r="C291" s="72">
        <v>32376</v>
      </c>
      <c r="D291" s="18">
        <v>55136</v>
      </c>
      <c r="E291" s="32">
        <f t="shared" si="43"/>
        <v>1.7029898690387941</v>
      </c>
      <c r="F291" s="85">
        <v>288</v>
      </c>
      <c r="G291" s="71">
        <v>32572</v>
      </c>
      <c r="H291" s="19">
        <v>63858</v>
      </c>
      <c r="I291" s="37">
        <f t="shared" si="49"/>
        <v>1.9605182365221663</v>
      </c>
      <c r="J291" s="85">
        <v>290</v>
      </c>
      <c r="K291" s="71">
        <v>32720</v>
      </c>
      <c r="L291" s="20">
        <v>55425</v>
      </c>
      <c r="M291" s="39">
        <f t="shared" si="44"/>
        <v>1.6939180929095354</v>
      </c>
      <c r="N291" s="85">
        <v>291</v>
      </c>
      <c r="O291" s="42">
        <v>33485</v>
      </c>
      <c r="P291" s="113">
        <v>50138</v>
      </c>
      <c r="Q291" s="44">
        <f t="shared" si="45"/>
        <v>1.4973271614155592</v>
      </c>
      <c r="R291" s="85">
        <v>294</v>
      </c>
      <c r="S291" s="46">
        <v>34244</v>
      </c>
      <c r="T291" s="17">
        <v>88828</v>
      </c>
      <c r="U291" s="49">
        <f t="shared" si="46"/>
        <v>2.5939726667445391</v>
      </c>
      <c r="V291" s="85">
        <v>292</v>
      </c>
      <c r="W291" s="50">
        <v>35225</v>
      </c>
      <c r="X291" s="21">
        <v>82706</v>
      </c>
      <c r="Y291" s="51">
        <f t="shared" si="47"/>
        <v>2.3479347054648687</v>
      </c>
      <c r="Z291" s="85">
        <v>289</v>
      </c>
      <c r="AA291" s="120">
        <f t="shared" si="50"/>
        <v>200622</v>
      </c>
      <c r="AB291" s="121">
        <f t="shared" si="51"/>
        <v>396091</v>
      </c>
      <c r="AC291" s="32">
        <f t="shared" si="48"/>
        <v>1.9743148807209578</v>
      </c>
      <c r="AD291" s="85">
        <v>296</v>
      </c>
      <c r="AF291" s="30">
        <v>289</v>
      </c>
    </row>
    <row r="292" spans="1:32" ht="15.75" customHeight="1" x14ac:dyDescent="0.2">
      <c r="A292" s="80" t="s">
        <v>17</v>
      </c>
      <c r="B292" s="79" t="s">
        <v>2502</v>
      </c>
      <c r="C292" s="77">
        <v>5095</v>
      </c>
      <c r="D292" s="76">
        <v>14015</v>
      </c>
      <c r="E292" s="97">
        <f t="shared" si="43"/>
        <v>2.7507360157016683</v>
      </c>
      <c r="F292" s="85">
        <v>277</v>
      </c>
      <c r="G292" s="89">
        <v>5510</v>
      </c>
      <c r="H292" s="101">
        <v>14921</v>
      </c>
      <c r="I292" s="97">
        <f t="shared" si="49"/>
        <v>2.7079854809437385</v>
      </c>
      <c r="J292" s="85">
        <v>279</v>
      </c>
      <c r="K292" s="89">
        <v>5802</v>
      </c>
      <c r="L292" s="82">
        <v>9586</v>
      </c>
      <c r="M292" s="111">
        <f t="shared" si="44"/>
        <v>1.6521889003791796</v>
      </c>
      <c r="N292" s="85">
        <v>292</v>
      </c>
      <c r="O292" s="91">
        <v>6094</v>
      </c>
      <c r="P292" s="115">
        <v>11484</v>
      </c>
      <c r="Q292" s="78">
        <f t="shared" si="45"/>
        <v>1.8844765342960288</v>
      </c>
      <c r="R292" s="85">
        <v>291</v>
      </c>
      <c r="S292" s="93">
        <v>6335</v>
      </c>
      <c r="T292" s="83">
        <v>19278</v>
      </c>
      <c r="U292" s="78">
        <f t="shared" si="46"/>
        <v>3.0430939226519338</v>
      </c>
      <c r="V292" s="85">
        <v>289</v>
      </c>
      <c r="W292" s="89">
        <v>6488</v>
      </c>
      <c r="X292" s="83">
        <v>14888</v>
      </c>
      <c r="Y292" s="75">
        <f t="shared" si="47"/>
        <v>2.2946979038224415</v>
      </c>
      <c r="Z292" s="85">
        <v>290</v>
      </c>
      <c r="AA292" s="122">
        <f t="shared" si="50"/>
        <v>35324</v>
      </c>
      <c r="AB292" s="101">
        <f t="shared" si="51"/>
        <v>84172</v>
      </c>
      <c r="AC292" s="97">
        <f t="shared" si="48"/>
        <v>2.3828558487147546</v>
      </c>
      <c r="AD292" s="85">
        <v>294</v>
      </c>
      <c r="AF292" s="30">
        <v>290</v>
      </c>
    </row>
    <row r="293" spans="1:32" ht="15.75" customHeight="1" x14ac:dyDescent="0.2">
      <c r="A293" s="80" t="s">
        <v>10</v>
      </c>
      <c r="B293" s="79" t="s">
        <v>2472</v>
      </c>
      <c r="C293" s="77">
        <v>2093</v>
      </c>
      <c r="D293" s="80">
        <v>0</v>
      </c>
      <c r="E293" s="97">
        <f t="shared" si="43"/>
        <v>0</v>
      </c>
      <c r="F293" s="85">
        <v>309</v>
      </c>
      <c r="G293" s="89">
        <v>2102</v>
      </c>
      <c r="H293" s="101">
        <v>0</v>
      </c>
      <c r="I293" s="97">
        <f t="shared" si="49"/>
        <v>0</v>
      </c>
      <c r="J293" s="85">
        <v>307</v>
      </c>
      <c r="K293" s="89">
        <v>2121</v>
      </c>
      <c r="L293" s="82">
        <v>4687</v>
      </c>
      <c r="M293" s="111">
        <f t="shared" si="44"/>
        <v>2.2098066949552098</v>
      </c>
      <c r="N293" s="85">
        <v>284</v>
      </c>
      <c r="O293" s="91">
        <v>2116</v>
      </c>
      <c r="P293" s="115">
        <v>2539</v>
      </c>
      <c r="Q293" s="78">
        <f t="shared" si="45"/>
        <v>1.199905482041588</v>
      </c>
      <c r="R293" s="85">
        <v>297</v>
      </c>
      <c r="S293" s="93">
        <v>2147</v>
      </c>
      <c r="T293" s="83">
        <v>4808</v>
      </c>
      <c r="U293" s="78">
        <f t="shared" si="46"/>
        <v>2.2394038192827201</v>
      </c>
      <c r="V293" s="85">
        <v>294</v>
      </c>
      <c r="W293" s="89">
        <v>2049</v>
      </c>
      <c r="X293" s="83">
        <v>4654</v>
      </c>
      <c r="Y293" s="75">
        <f t="shared" si="47"/>
        <v>2.2713518789653491</v>
      </c>
      <c r="Z293" s="85">
        <v>291</v>
      </c>
      <c r="AA293" s="122">
        <f t="shared" si="50"/>
        <v>12628</v>
      </c>
      <c r="AB293" s="101">
        <f t="shared" si="51"/>
        <v>16688</v>
      </c>
      <c r="AC293" s="97">
        <f t="shared" si="48"/>
        <v>1.3215077605321508</v>
      </c>
      <c r="AD293" s="85">
        <v>303</v>
      </c>
      <c r="AF293" s="30">
        <v>291</v>
      </c>
    </row>
    <row r="294" spans="1:32" ht="15.75" customHeight="1" x14ac:dyDescent="0.2">
      <c r="A294" s="15" t="s">
        <v>30</v>
      </c>
      <c r="B294" s="15" t="s">
        <v>640</v>
      </c>
      <c r="C294" s="72">
        <v>5461</v>
      </c>
      <c r="D294" s="18">
        <v>35719</v>
      </c>
      <c r="E294" s="32">
        <f t="shared" si="43"/>
        <v>6.54074345357993</v>
      </c>
      <c r="F294" s="85">
        <v>254</v>
      </c>
      <c r="G294" s="71">
        <v>5399</v>
      </c>
      <c r="H294" s="19">
        <v>34628</v>
      </c>
      <c r="I294" s="37">
        <f t="shared" si="49"/>
        <v>6.4137803296906837</v>
      </c>
      <c r="J294" s="85">
        <v>253</v>
      </c>
      <c r="K294" s="71">
        <v>5370</v>
      </c>
      <c r="L294" s="20">
        <v>31556</v>
      </c>
      <c r="M294" s="39">
        <f t="shared" si="44"/>
        <v>5.8763500931098696</v>
      </c>
      <c r="N294" s="85">
        <v>258</v>
      </c>
      <c r="O294" s="42">
        <v>5348</v>
      </c>
      <c r="P294" s="113">
        <v>23238</v>
      </c>
      <c r="Q294" s="44">
        <f t="shared" si="45"/>
        <v>4.3451757666417352</v>
      </c>
      <c r="R294" s="85">
        <v>272</v>
      </c>
      <c r="S294" s="46">
        <v>5327</v>
      </c>
      <c r="T294" s="17">
        <v>18917</v>
      </c>
      <c r="U294" s="49">
        <f t="shared" si="46"/>
        <v>3.5511544959639574</v>
      </c>
      <c r="V294" s="85">
        <v>282</v>
      </c>
      <c r="W294" s="50">
        <v>5307</v>
      </c>
      <c r="X294" s="21">
        <v>11524</v>
      </c>
      <c r="Y294" s="51">
        <f t="shared" si="47"/>
        <v>2.1714716412285662</v>
      </c>
      <c r="Z294" s="85">
        <v>292</v>
      </c>
      <c r="AA294" s="120">
        <f t="shared" si="50"/>
        <v>32212</v>
      </c>
      <c r="AB294" s="121">
        <f t="shared" si="51"/>
        <v>155582</v>
      </c>
      <c r="AC294" s="32">
        <f t="shared" si="48"/>
        <v>4.8299391531106419</v>
      </c>
      <c r="AD294" s="85">
        <v>277</v>
      </c>
      <c r="AF294" s="30">
        <v>292</v>
      </c>
    </row>
    <row r="295" spans="1:32" ht="15.75" customHeight="1" x14ac:dyDescent="0.2">
      <c r="A295" s="80" t="s">
        <v>2697</v>
      </c>
      <c r="B295" s="79" t="s">
        <v>2514</v>
      </c>
      <c r="C295" s="77">
        <v>2571</v>
      </c>
      <c r="D295" s="80">
        <v>0</v>
      </c>
      <c r="E295" s="97">
        <f t="shared" si="43"/>
        <v>0</v>
      </c>
      <c r="F295" s="85">
        <v>309</v>
      </c>
      <c r="G295" s="89">
        <v>2553</v>
      </c>
      <c r="H295" s="101">
        <v>2711</v>
      </c>
      <c r="I295" s="97">
        <f t="shared" si="49"/>
        <v>1.0618879749314531</v>
      </c>
      <c r="J295" s="85">
        <v>299</v>
      </c>
      <c r="K295" s="89">
        <v>2553</v>
      </c>
      <c r="L295" s="82">
        <v>5716</v>
      </c>
      <c r="M295" s="111">
        <f t="shared" si="44"/>
        <v>2.2389345867606738</v>
      </c>
      <c r="N295" s="85">
        <v>283</v>
      </c>
      <c r="O295" s="91">
        <v>2581</v>
      </c>
      <c r="P295" s="115">
        <v>5140</v>
      </c>
      <c r="Q295" s="78">
        <f t="shared" si="45"/>
        <v>1.9914761720263463</v>
      </c>
      <c r="R295" s="85">
        <v>290</v>
      </c>
      <c r="S295" s="93">
        <v>2602</v>
      </c>
      <c r="T295" s="83">
        <v>4940</v>
      </c>
      <c r="U295" s="78">
        <f t="shared" si="46"/>
        <v>1.8985395849346656</v>
      </c>
      <c r="V295" s="85">
        <v>295</v>
      </c>
      <c r="W295" s="89">
        <v>2609</v>
      </c>
      <c r="X295" s="83">
        <v>4839</v>
      </c>
      <c r="Y295" s="75">
        <f t="shared" si="47"/>
        <v>1.854733614411652</v>
      </c>
      <c r="Z295" s="85">
        <v>293</v>
      </c>
      <c r="AA295" s="122">
        <f t="shared" si="50"/>
        <v>15469</v>
      </c>
      <c r="AB295" s="101">
        <f t="shared" si="51"/>
        <v>23346</v>
      </c>
      <c r="AC295" s="97">
        <f t="shared" si="48"/>
        <v>1.5092119723317603</v>
      </c>
      <c r="AD295" s="85">
        <v>300</v>
      </c>
      <c r="AF295" s="30">
        <v>293</v>
      </c>
    </row>
    <row r="296" spans="1:32" ht="15.75" customHeight="1" x14ac:dyDescent="0.2">
      <c r="A296" s="80" t="s">
        <v>69</v>
      </c>
      <c r="B296" s="79" t="s">
        <v>2483</v>
      </c>
      <c r="C296" s="77">
        <v>2117</v>
      </c>
      <c r="D296" s="80">
        <v>0</v>
      </c>
      <c r="E296" s="97">
        <f t="shared" si="43"/>
        <v>0</v>
      </c>
      <c r="F296" s="85">
        <v>309</v>
      </c>
      <c r="G296" s="89">
        <v>2138</v>
      </c>
      <c r="H296" s="101">
        <v>0</v>
      </c>
      <c r="I296" s="97">
        <f t="shared" si="49"/>
        <v>0</v>
      </c>
      <c r="J296" s="85">
        <v>307</v>
      </c>
      <c r="K296" s="89">
        <v>2218</v>
      </c>
      <c r="L296" s="82">
        <v>0</v>
      </c>
      <c r="M296" s="111">
        <f t="shared" si="44"/>
        <v>0</v>
      </c>
      <c r="N296" s="85">
        <v>308</v>
      </c>
      <c r="O296" s="91">
        <v>2299</v>
      </c>
      <c r="P296" s="115">
        <v>4038</v>
      </c>
      <c r="Q296" s="78">
        <f t="shared" si="45"/>
        <v>1.7564158329708568</v>
      </c>
      <c r="R296" s="85">
        <v>292</v>
      </c>
      <c r="S296" s="93">
        <v>2299</v>
      </c>
      <c r="T296" s="83">
        <v>3835</v>
      </c>
      <c r="U296" s="78">
        <f t="shared" si="46"/>
        <v>1.6681165724227924</v>
      </c>
      <c r="V296" s="85">
        <v>296</v>
      </c>
      <c r="W296" s="89">
        <v>2307</v>
      </c>
      <c r="X296" s="83">
        <v>3379</v>
      </c>
      <c r="Y296" s="75">
        <f t="shared" si="47"/>
        <v>1.4646727351538795</v>
      </c>
      <c r="Z296" s="85">
        <v>294</v>
      </c>
      <c r="AA296" s="122">
        <f t="shared" si="50"/>
        <v>13378</v>
      </c>
      <c r="AB296" s="101">
        <f t="shared" si="51"/>
        <v>11252</v>
      </c>
      <c r="AC296" s="97">
        <f t="shared" si="48"/>
        <v>0.84108237404694275</v>
      </c>
      <c r="AD296" s="85">
        <v>305</v>
      </c>
      <c r="AF296" s="30">
        <v>294</v>
      </c>
    </row>
    <row r="297" spans="1:32" ht="15.75" customHeight="1" x14ac:dyDescent="0.2">
      <c r="A297" s="80" t="s">
        <v>17</v>
      </c>
      <c r="B297" s="79" t="s">
        <v>2504</v>
      </c>
      <c r="C297" s="77">
        <v>3840</v>
      </c>
      <c r="D297" s="76">
        <v>10174</v>
      </c>
      <c r="E297" s="97">
        <f t="shared" si="43"/>
        <v>2.6494791666666666</v>
      </c>
      <c r="F297" s="85">
        <v>278</v>
      </c>
      <c r="G297" s="89">
        <v>4000</v>
      </c>
      <c r="H297" s="101">
        <v>22033</v>
      </c>
      <c r="I297" s="97">
        <f t="shared" si="49"/>
        <v>5.5082500000000003</v>
      </c>
      <c r="J297" s="85">
        <v>257</v>
      </c>
      <c r="K297" s="89">
        <v>4125</v>
      </c>
      <c r="L297" s="82">
        <v>13833</v>
      </c>
      <c r="M297" s="111">
        <f t="shared" si="44"/>
        <v>3.3534545454545452</v>
      </c>
      <c r="N297" s="85">
        <v>275</v>
      </c>
      <c r="O297" s="91">
        <v>4251</v>
      </c>
      <c r="P297" s="115">
        <v>9096</v>
      </c>
      <c r="Q297" s="78">
        <f t="shared" si="45"/>
        <v>2.1397318278052224</v>
      </c>
      <c r="R297" s="85">
        <v>289</v>
      </c>
      <c r="S297" s="93">
        <v>4270</v>
      </c>
      <c r="T297" s="83">
        <v>6275</v>
      </c>
      <c r="U297" s="78">
        <f t="shared" si="46"/>
        <v>1.4695550351288056</v>
      </c>
      <c r="V297" s="85">
        <v>298</v>
      </c>
      <c r="W297" s="89">
        <v>4362</v>
      </c>
      <c r="X297" s="83">
        <v>5936</v>
      </c>
      <c r="Y297" s="75">
        <f t="shared" si="47"/>
        <v>1.3608436497019716</v>
      </c>
      <c r="Z297" s="85">
        <v>295</v>
      </c>
      <c r="AA297" s="122">
        <f t="shared" si="50"/>
        <v>24848</v>
      </c>
      <c r="AB297" s="101">
        <f t="shared" si="51"/>
        <v>67347</v>
      </c>
      <c r="AC297" s="97">
        <f t="shared" si="48"/>
        <v>2.7103589826142951</v>
      </c>
      <c r="AD297" s="85">
        <v>290</v>
      </c>
      <c r="AF297" s="30">
        <v>295</v>
      </c>
    </row>
    <row r="298" spans="1:32" ht="15.75" customHeight="1" x14ac:dyDescent="0.2">
      <c r="A298" s="15" t="s">
        <v>14</v>
      </c>
      <c r="B298" s="15" t="s">
        <v>773</v>
      </c>
      <c r="C298" s="72">
        <v>3631</v>
      </c>
      <c r="D298" s="18">
        <v>3445</v>
      </c>
      <c r="E298" s="32">
        <f t="shared" si="43"/>
        <v>0.94877444230239605</v>
      </c>
      <c r="F298" s="85">
        <v>296</v>
      </c>
      <c r="G298" s="71">
        <v>3633</v>
      </c>
      <c r="H298" s="19">
        <v>8775</v>
      </c>
      <c r="I298" s="37">
        <f t="shared" si="49"/>
        <v>2.4153592072667216</v>
      </c>
      <c r="J298" s="85">
        <v>280</v>
      </c>
      <c r="K298" s="71">
        <v>3667</v>
      </c>
      <c r="L298" s="20">
        <v>6720</v>
      </c>
      <c r="M298" s="39">
        <f t="shared" si="44"/>
        <v>1.8325606763021542</v>
      </c>
      <c r="N298" s="85">
        <v>289</v>
      </c>
      <c r="O298" s="42">
        <v>3675</v>
      </c>
      <c r="P298" s="113">
        <v>1804</v>
      </c>
      <c r="Q298" s="44">
        <f t="shared" si="45"/>
        <v>0.49088435374149658</v>
      </c>
      <c r="R298" s="85">
        <v>303</v>
      </c>
      <c r="S298" s="46">
        <v>3678</v>
      </c>
      <c r="T298" s="17">
        <v>4565</v>
      </c>
      <c r="U298" s="49">
        <f t="shared" si="46"/>
        <v>1.2411636759108211</v>
      </c>
      <c r="V298" s="85">
        <v>299</v>
      </c>
      <c r="W298" s="50">
        <v>3673</v>
      </c>
      <c r="X298" s="21">
        <v>4534</v>
      </c>
      <c r="Y298" s="51">
        <f t="shared" si="47"/>
        <v>1.2344132861421182</v>
      </c>
      <c r="Z298" s="85">
        <v>296</v>
      </c>
      <c r="AA298" s="120">
        <f t="shared" si="50"/>
        <v>21957</v>
      </c>
      <c r="AB298" s="121">
        <f t="shared" si="51"/>
        <v>29843</v>
      </c>
      <c r="AC298" s="32">
        <f t="shared" si="48"/>
        <v>1.3591565332240287</v>
      </c>
      <c r="AD298" s="85">
        <v>302</v>
      </c>
      <c r="AF298" s="30">
        <v>296</v>
      </c>
    </row>
    <row r="299" spans="1:32" ht="15.75" customHeight="1" x14ac:dyDescent="0.2">
      <c r="A299" s="15" t="s">
        <v>57</v>
      </c>
      <c r="B299" s="15" t="s">
        <v>252</v>
      </c>
      <c r="C299" s="72">
        <v>2392</v>
      </c>
      <c r="D299" s="18">
        <v>21614</v>
      </c>
      <c r="E299" s="32">
        <f t="shared" si="43"/>
        <v>9.0359531772575252</v>
      </c>
      <c r="F299" s="85">
        <v>241</v>
      </c>
      <c r="G299" s="71">
        <v>2398</v>
      </c>
      <c r="H299" s="19">
        <v>22265</v>
      </c>
      <c r="I299" s="37">
        <f t="shared" si="49"/>
        <v>9.2848206839032521</v>
      </c>
      <c r="J299" s="85">
        <v>243</v>
      </c>
      <c r="K299" s="71">
        <v>2400</v>
      </c>
      <c r="L299" s="20">
        <v>25040</v>
      </c>
      <c r="M299" s="39">
        <f t="shared" si="44"/>
        <v>10.433333333333334</v>
      </c>
      <c r="N299" s="85">
        <v>238</v>
      </c>
      <c r="O299" s="42">
        <v>2400</v>
      </c>
      <c r="P299" s="113">
        <v>36903</v>
      </c>
      <c r="Q299" s="44">
        <f t="shared" si="45"/>
        <v>15.376250000000001</v>
      </c>
      <c r="R299" s="96">
        <v>217</v>
      </c>
      <c r="S299" s="47">
        <v>2380</v>
      </c>
      <c r="T299" s="17">
        <v>11239</v>
      </c>
      <c r="U299" s="49">
        <f t="shared" si="46"/>
        <v>4.7222689075630253</v>
      </c>
      <c r="V299" s="85">
        <v>275</v>
      </c>
      <c r="W299" s="50">
        <v>2395</v>
      </c>
      <c r="X299" s="21">
        <v>2250</v>
      </c>
      <c r="Y299" s="51">
        <f t="shared" si="47"/>
        <v>0.93945720250521925</v>
      </c>
      <c r="Z299" s="85">
        <v>297</v>
      </c>
      <c r="AA299" s="120">
        <f t="shared" si="50"/>
        <v>14365</v>
      </c>
      <c r="AB299" s="121">
        <f t="shared" si="51"/>
        <v>119311</v>
      </c>
      <c r="AC299" s="32">
        <f t="shared" si="48"/>
        <v>8.3056735120083545</v>
      </c>
      <c r="AD299" s="85">
        <v>260</v>
      </c>
      <c r="AF299" s="30">
        <v>297</v>
      </c>
    </row>
    <row r="300" spans="1:32" ht="15.75" customHeight="1" x14ac:dyDescent="0.2">
      <c r="A300" s="15" t="s">
        <v>2740</v>
      </c>
      <c r="B300" s="15" t="s">
        <v>243</v>
      </c>
      <c r="C300" s="72">
        <v>3680</v>
      </c>
      <c r="D300" s="18">
        <v>2591</v>
      </c>
      <c r="E300" s="32">
        <f t="shared" si="43"/>
        <v>0.70407608695652169</v>
      </c>
      <c r="F300" s="85">
        <v>297</v>
      </c>
      <c r="G300" s="71">
        <v>3656</v>
      </c>
      <c r="H300" s="19">
        <v>2591</v>
      </c>
      <c r="I300" s="37">
        <f t="shared" si="49"/>
        <v>0.70869803063457326</v>
      </c>
      <c r="J300" s="85">
        <v>302</v>
      </c>
      <c r="K300" s="71">
        <v>3616</v>
      </c>
      <c r="L300" s="20">
        <v>2591</v>
      </c>
      <c r="M300" s="39">
        <f t="shared" si="44"/>
        <v>0.71653761061946908</v>
      </c>
      <c r="N300" s="85">
        <v>302</v>
      </c>
      <c r="O300" s="42">
        <v>3557</v>
      </c>
      <c r="P300" s="113">
        <v>2591</v>
      </c>
      <c r="Q300" s="44">
        <f t="shared" si="45"/>
        <v>0.72842282822603321</v>
      </c>
      <c r="R300" s="85">
        <v>302</v>
      </c>
      <c r="S300" s="46">
        <v>3558</v>
      </c>
      <c r="T300" s="17">
        <v>2591</v>
      </c>
      <c r="U300" s="49">
        <f t="shared" si="46"/>
        <v>0.72821810005621135</v>
      </c>
      <c r="V300" s="85">
        <v>302</v>
      </c>
      <c r="W300" s="50">
        <v>3544</v>
      </c>
      <c r="X300" s="21">
        <v>2495</v>
      </c>
      <c r="Y300" s="51">
        <f t="shared" si="47"/>
        <v>0.70400677200902939</v>
      </c>
      <c r="Z300" s="85">
        <v>298</v>
      </c>
      <c r="AA300" s="120">
        <f t="shared" si="50"/>
        <v>21611</v>
      </c>
      <c r="AB300" s="121">
        <f t="shared" si="51"/>
        <v>15450</v>
      </c>
      <c r="AC300" s="32">
        <f t="shared" si="48"/>
        <v>0.71491370135579102</v>
      </c>
      <c r="AD300" s="85">
        <v>308</v>
      </c>
      <c r="AF300" s="30">
        <v>298</v>
      </c>
    </row>
    <row r="301" spans="1:32" ht="15.75" customHeight="1" x14ac:dyDescent="0.2">
      <c r="A301" s="80" t="s">
        <v>69</v>
      </c>
      <c r="B301" s="79" t="s">
        <v>2482</v>
      </c>
      <c r="C301" s="77">
        <v>2425</v>
      </c>
      <c r="D301" s="80">
        <v>0</v>
      </c>
      <c r="E301" s="97">
        <f t="shared" si="43"/>
        <v>0</v>
      </c>
      <c r="F301" s="85">
        <v>309</v>
      </c>
      <c r="G301" s="89">
        <v>2445</v>
      </c>
      <c r="H301" s="101">
        <v>0</v>
      </c>
      <c r="I301" s="97">
        <f t="shared" si="49"/>
        <v>0</v>
      </c>
      <c r="J301" s="85">
        <v>307</v>
      </c>
      <c r="K301" s="89">
        <v>2506</v>
      </c>
      <c r="L301" s="82">
        <v>2171</v>
      </c>
      <c r="M301" s="111">
        <f t="shared" si="44"/>
        <v>0.86632083000798088</v>
      </c>
      <c r="N301" s="85">
        <v>301</v>
      </c>
      <c r="O301" s="91">
        <v>2533</v>
      </c>
      <c r="P301" s="115">
        <v>1973</v>
      </c>
      <c r="Q301" s="78">
        <f t="shared" si="45"/>
        <v>0.77891827872088437</v>
      </c>
      <c r="R301" s="85">
        <v>301</v>
      </c>
      <c r="S301" s="93">
        <v>2533</v>
      </c>
      <c r="T301" s="83">
        <v>1965</v>
      </c>
      <c r="U301" s="78">
        <f t="shared" si="46"/>
        <v>0.77575996841689698</v>
      </c>
      <c r="V301" s="85">
        <v>301</v>
      </c>
      <c r="W301" s="89">
        <v>2552</v>
      </c>
      <c r="X301" s="83">
        <v>1421</v>
      </c>
      <c r="Y301" s="75">
        <f t="shared" si="47"/>
        <v>0.55681818181818177</v>
      </c>
      <c r="Z301" s="85">
        <v>299</v>
      </c>
      <c r="AA301" s="122">
        <f t="shared" si="50"/>
        <v>14994</v>
      </c>
      <c r="AB301" s="101">
        <f t="shared" si="51"/>
        <v>7530</v>
      </c>
      <c r="AC301" s="97">
        <f t="shared" si="48"/>
        <v>0.50220088035214083</v>
      </c>
      <c r="AD301" s="85">
        <v>311</v>
      </c>
      <c r="AF301" s="30">
        <v>299</v>
      </c>
    </row>
    <row r="302" spans="1:32" ht="15.75" customHeight="1" x14ac:dyDescent="0.2">
      <c r="A302" s="15" t="s">
        <v>101</v>
      </c>
      <c r="B302" s="15" t="s">
        <v>100</v>
      </c>
      <c r="C302" s="72">
        <v>3616</v>
      </c>
      <c r="D302" s="18">
        <v>27932</v>
      </c>
      <c r="E302" s="32">
        <f t="shared" si="43"/>
        <v>7.7245575221238942</v>
      </c>
      <c r="F302" s="85">
        <v>245</v>
      </c>
      <c r="G302" s="71">
        <v>4024</v>
      </c>
      <c r="H302" s="19">
        <v>16918</v>
      </c>
      <c r="I302" s="37">
        <f t="shared" si="49"/>
        <v>4.2042743538767393</v>
      </c>
      <c r="J302" s="85">
        <v>268</v>
      </c>
      <c r="K302" s="71">
        <v>4198</v>
      </c>
      <c r="L302" s="20">
        <v>6262</v>
      </c>
      <c r="M302" s="39">
        <f t="shared" si="44"/>
        <v>1.4916626965221533</v>
      </c>
      <c r="N302" s="85">
        <v>293</v>
      </c>
      <c r="O302" s="42">
        <v>4500</v>
      </c>
      <c r="P302" s="113">
        <v>203348</v>
      </c>
      <c r="Q302" s="44">
        <f t="shared" si="45"/>
        <v>45.188444444444443</v>
      </c>
      <c r="R302" s="96">
        <v>93</v>
      </c>
      <c r="S302" s="46">
        <v>4640</v>
      </c>
      <c r="T302" s="17">
        <v>7145</v>
      </c>
      <c r="U302" s="49">
        <f t="shared" si="46"/>
        <v>1.5398706896551724</v>
      </c>
      <c r="V302" s="85">
        <v>297</v>
      </c>
      <c r="W302" s="50">
        <v>4716</v>
      </c>
      <c r="X302" s="21">
        <v>2065</v>
      </c>
      <c r="Y302" s="51">
        <f t="shared" si="47"/>
        <v>0.43787107718405427</v>
      </c>
      <c r="Z302" s="85">
        <v>300</v>
      </c>
      <c r="AA302" s="120">
        <f t="shared" si="50"/>
        <v>25694</v>
      </c>
      <c r="AB302" s="121">
        <f t="shared" si="51"/>
        <v>263670</v>
      </c>
      <c r="AC302" s="32">
        <f t="shared" si="48"/>
        <v>10.2619288549856</v>
      </c>
      <c r="AD302" s="85">
        <v>249</v>
      </c>
      <c r="AF302" s="30">
        <v>300</v>
      </c>
    </row>
    <row r="303" spans="1:32" ht="15.75" customHeight="1" x14ac:dyDescent="0.2">
      <c r="A303" s="15" t="s">
        <v>14</v>
      </c>
      <c r="B303" s="15" t="s">
        <v>691</v>
      </c>
      <c r="C303" s="72">
        <v>2065</v>
      </c>
      <c r="D303" s="18">
        <v>6575</v>
      </c>
      <c r="E303" s="32">
        <f t="shared" si="43"/>
        <v>3.1840193704600486</v>
      </c>
      <c r="F303" s="85">
        <v>274</v>
      </c>
      <c r="G303" s="71">
        <v>2050</v>
      </c>
      <c r="H303" s="19">
        <v>6336</v>
      </c>
      <c r="I303" s="37">
        <f t="shared" si="49"/>
        <v>3.0907317073170733</v>
      </c>
      <c r="J303" s="85">
        <v>276</v>
      </c>
      <c r="K303" s="71">
        <v>2052</v>
      </c>
      <c r="L303" s="20">
        <v>7831</v>
      </c>
      <c r="M303" s="39">
        <f t="shared" si="44"/>
        <v>3.8162768031189085</v>
      </c>
      <c r="N303" s="85">
        <v>269</v>
      </c>
      <c r="O303" s="42">
        <v>2049</v>
      </c>
      <c r="P303" s="113">
        <v>6857</v>
      </c>
      <c r="Q303" s="44">
        <f t="shared" si="45"/>
        <v>3.3465104929233771</v>
      </c>
      <c r="R303" s="85">
        <v>281</v>
      </c>
      <c r="S303" s="46">
        <v>2039</v>
      </c>
      <c r="T303" s="17">
        <v>5772</v>
      </c>
      <c r="U303" s="49">
        <f t="shared" si="46"/>
        <v>2.8307994114762138</v>
      </c>
      <c r="V303" s="85">
        <v>290</v>
      </c>
      <c r="W303" s="50">
        <v>2013</v>
      </c>
      <c r="X303" s="21">
        <v>682</v>
      </c>
      <c r="Y303" s="51">
        <f t="shared" si="47"/>
        <v>0.33879781420765026</v>
      </c>
      <c r="Z303" s="85">
        <v>301</v>
      </c>
      <c r="AA303" s="120">
        <f t="shared" si="50"/>
        <v>12268</v>
      </c>
      <c r="AB303" s="121">
        <f t="shared" si="51"/>
        <v>34053</v>
      </c>
      <c r="AC303" s="32">
        <f t="shared" si="48"/>
        <v>2.7757580697750246</v>
      </c>
      <c r="AD303" s="85">
        <v>289</v>
      </c>
      <c r="AF303" s="30">
        <v>301</v>
      </c>
    </row>
    <row r="304" spans="1:32" ht="15.75" customHeight="1" x14ac:dyDescent="0.2">
      <c r="A304" s="80" t="s">
        <v>2703</v>
      </c>
      <c r="B304" s="79" t="s">
        <v>2528</v>
      </c>
      <c r="C304" s="77">
        <v>1950</v>
      </c>
      <c r="D304" s="80">
        <v>0</v>
      </c>
      <c r="E304" s="97">
        <f t="shared" si="43"/>
        <v>0</v>
      </c>
      <c r="F304" s="85">
        <v>309</v>
      </c>
      <c r="G304" s="89">
        <v>1989</v>
      </c>
      <c r="H304" s="101">
        <v>0</v>
      </c>
      <c r="I304" s="97">
        <f t="shared" si="49"/>
        <v>0</v>
      </c>
      <c r="J304" s="85">
        <v>307</v>
      </c>
      <c r="K304" s="89">
        <v>1974</v>
      </c>
      <c r="L304" s="82">
        <v>0</v>
      </c>
      <c r="M304" s="111">
        <f t="shared" si="44"/>
        <v>0</v>
      </c>
      <c r="N304" s="85">
        <v>308</v>
      </c>
      <c r="O304" s="91">
        <v>1991</v>
      </c>
      <c r="P304" s="115">
        <v>1902</v>
      </c>
      <c r="Q304" s="78">
        <f t="shared" si="45"/>
        <v>0.95529884480160721</v>
      </c>
      <c r="R304" s="85">
        <v>299</v>
      </c>
      <c r="S304" s="93">
        <v>2000</v>
      </c>
      <c r="T304" s="83">
        <v>770</v>
      </c>
      <c r="U304" s="78">
        <f t="shared" si="46"/>
        <v>0.38500000000000001</v>
      </c>
      <c r="V304" s="85">
        <v>304</v>
      </c>
      <c r="W304" s="89">
        <v>3347</v>
      </c>
      <c r="X304" s="83">
        <v>740</v>
      </c>
      <c r="Y304" s="75">
        <f t="shared" si="47"/>
        <v>0.22109351658201373</v>
      </c>
      <c r="Z304" s="85">
        <v>302</v>
      </c>
      <c r="AA304" s="122">
        <f t="shared" si="50"/>
        <v>13251</v>
      </c>
      <c r="AB304" s="101">
        <f t="shared" si="51"/>
        <v>3412</v>
      </c>
      <c r="AC304" s="97">
        <f t="shared" si="48"/>
        <v>0.25749000075466005</v>
      </c>
      <c r="AD304" s="85">
        <v>314</v>
      </c>
      <c r="AF304" s="30">
        <v>302</v>
      </c>
    </row>
    <row r="305" spans="1:32" s="80" customFormat="1" ht="15.75" customHeight="1" x14ac:dyDescent="0.15">
      <c r="A305" s="15" t="s">
        <v>2692</v>
      </c>
      <c r="B305" s="15" t="s">
        <v>2691</v>
      </c>
      <c r="C305" s="72">
        <v>2866</v>
      </c>
      <c r="D305" s="18">
        <v>20413</v>
      </c>
      <c r="E305" s="32">
        <f t="shared" si="43"/>
        <v>7.1224703419399864</v>
      </c>
      <c r="F305" s="85">
        <v>249</v>
      </c>
      <c r="G305" s="88">
        <v>2890</v>
      </c>
      <c r="H305" s="19">
        <v>18527</v>
      </c>
      <c r="I305" s="37">
        <f t="shared" si="49"/>
        <v>6.4107266435986157</v>
      </c>
      <c r="J305" s="85">
        <v>254</v>
      </c>
      <c r="K305" s="88">
        <v>2908</v>
      </c>
      <c r="L305" s="20">
        <v>0</v>
      </c>
      <c r="M305" s="39">
        <f t="shared" si="44"/>
        <v>0</v>
      </c>
      <c r="N305" s="85">
        <v>308</v>
      </c>
      <c r="O305" s="90">
        <v>2945</v>
      </c>
      <c r="P305" s="114">
        <v>0</v>
      </c>
      <c r="Q305" s="44">
        <f t="shared" si="45"/>
        <v>0</v>
      </c>
      <c r="R305" s="85">
        <v>310</v>
      </c>
      <c r="S305" s="92">
        <v>2919</v>
      </c>
      <c r="T305" s="17">
        <v>0</v>
      </c>
      <c r="U305" s="49">
        <f t="shared" si="46"/>
        <v>0</v>
      </c>
      <c r="V305" s="85">
        <v>308</v>
      </c>
      <c r="W305" s="70">
        <v>2923</v>
      </c>
      <c r="X305" s="21">
        <v>541</v>
      </c>
      <c r="Y305" s="51">
        <f t="shared" si="47"/>
        <v>0.1850838179952104</v>
      </c>
      <c r="Z305" s="85">
        <v>303</v>
      </c>
      <c r="AA305" s="121">
        <f t="shared" si="50"/>
        <v>17451</v>
      </c>
      <c r="AB305" s="121">
        <f t="shared" si="51"/>
        <v>39481</v>
      </c>
      <c r="AC305" s="32">
        <f t="shared" si="48"/>
        <v>2.2623918400091685</v>
      </c>
      <c r="AD305" s="85">
        <v>295</v>
      </c>
      <c r="AF305" s="80">
        <v>303</v>
      </c>
    </row>
    <row r="306" spans="1:32" ht="15.75" customHeight="1" x14ac:dyDescent="0.2">
      <c r="A306" s="80" t="s">
        <v>118</v>
      </c>
      <c r="B306" s="79" t="s">
        <v>2469</v>
      </c>
      <c r="C306" s="77">
        <v>1775</v>
      </c>
      <c r="D306" s="80">
        <v>160</v>
      </c>
      <c r="E306" s="97">
        <f t="shared" si="43"/>
        <v>9.014084507042254E-2</v>
      </c>
      <c r="F306" s="85">
        <v>306</v>
      </c>
      <c r="G306" s="89">
        <v>1826</v>
      </c>
      <c r="H306" s="101">
        <v>0</v>
      </c>
      <c r="I306" s="97">
        <f t="shared" si="49"/>
        <v>0</v>
      </c>
      <c r="J306" s="85">
        <v>307</v>
      </c>
      <c r="K306" s="89">
        <v>1891</v>
      </c>
      <c r="L306" s="82">
        <v>760</v>
      </c>
      <c r="M306" s="111">
        <f t="shared" si="44"/>
        <v>0.40190375462718136</v>
      </c>
      <c r="N306" s="85">
        <v>303</v>
      </c>
      <c r="O306" s="91">
        <v>1962</v>
      </c>
      <c r="P306" s="115">
        <v>300</v>
      </c>
      <c r="Q306" s="78">
        <f t="shared" si="45"/>
        <v>0.1529051987767584</v>
      </c>
      <c r="R306" s="85">
        <v>307</v>
      </c>
      <c r="S306" s="93">
        <v>2010</v>
      </c>
      <c r="T306" s="83">
        <v>0</v>
      </c>
      <c r="U306" s="78">
        <f t="shared" si="46"/>
        <v>0</v>
      </c>
      <c r="V306" s="85">
        <v>308</v>
      </c>
      <c r="W306" s="89">
        <v>2074</v>
      </c>
      <c r="X306" s="83">
        <v>200</v>
      </c>
      <c r="Y306" s="75">
        <f t="shared" si="47"/>
        <v>9.643201542912247E-2</v>
      </c>
      <c r="Z306" s="85">
        <v>304</v>
      </c>
      <c r="AA306" s="122">
        <f t="shared" si="50"/>
        <v>11538</v>
      </c>
      <c r="AB306" s="101">
        <f t="shared" si="51"/>
        <v>1420</v>
      </c>
      <c r="AC306" s="97">
        <f t="shared" si="48"/>
        <v>0.12307158953024788</v>
      </c>
      <c r="AD306" s="85">
        <v>317</v>
      </c>
      <c r="AF306" s="30">
        <v>304</v>
      </c>
    </row>
    <row r="307" spans="1:32" s="80" customFormat="1" ht="15.75" customHeight="1" x14ac:dyDescent="0.15">
      <c r="A307" s="80" t="s">
        <v>2697</v>
      </c>
      <c r="B307" s="79" t="s">
        <v>2516</v>
      </c>
      <c r="C307" s="77">
        <v>2285</v>
      </c>
      <c r="D307" s="80">
        <v>0</v>
      </c>
      <c r="E307" s="97">
        <f t="shared" si="43"/>
        <v>0</v>
      </c>
      <c r="F307" s="85">
        <v>309</v>
      </c>
      <c r="G307" s="81">
        <v>2253</v>
      </c>
      <c r="H307" s="101">
        <v>0</v>
      </c>
      <c r="I307" s="97">
        <f t="shared" si="49"/>
        <v>0</v>
      </c>
      <c r="J307" s="85">
        <v>307</v>
      </c>
      <c r="K307" s="81">
        <v>2227</v>
      </c>
      <c r="L307" s="82">
        <v>185</v>
      </c>
      <c r="M307" s="111">
        <f t="shared" si="44"/>
        <v>8.3071396497530314E-2</v>
      </c>
      <c r="N307" s="85">
        <v>307</v>
      </c>
      <c r="O307" s="81">
        <v>2196</v>
      </c>
      <c r="P307" s="116">
        <v>170</v>
      </c>
      <c r="Q307" s="78">
        <f t="shared" si="45"/>
        <v>7.7413479052823309E-2</v>
      </c>
      <c r="R307" s="85">
        <v>309</v>
      </c>
      <c r="S307" s="84">
        <v>2169</v>
      </c>
      <c r="T307" s="83">
        <v>170</v>
      </c>
      <c r="U307" s="78">
        <f t="shared" si="46"/>
        <v>7.8377132319041032E-2</v>
      </c>
      <c r="V307" s="85">
        <v>307</v>
      </c>
      <c r="W307" s="81">
        <v>2139</v>
      </c>
      <c r="X307" s="83">
        <v>170</v>
      </c>
      <c r="Y307" s="75">
        <f t="shared" si="47"/>
        <v>7.9476390836839647E-2</v>
      </c>
      <c r="Z307" s="85">
        <v>305</v>
      </c>
      <c r="AA307" s="101">
        <f t="shared" si="50"/>
        <v>13269</v>
      </c>
      <c r="AB307" s="101">
        <f t="shared" si="51"/>
        <v>695</v>
      </c>
      <c r="AC307" s="97">
        <f t="shared" si="48"/>
        <v>5.2377722511116137E-2</v>
      </c>
      <c r="AD307" s="96">
        <v>320</v>
      </c>
      <c r="AF307" s="80">
        <v>305</v>
      </c>
    </row>
    <row r="308" spans="1:32" ht="15.75" customHeight="1" x14ac:dyDescent="0.2">
      <c r="A308" s="15" t="s">
        <v>233</v>
      </c>
      <c r="B308" s="15" t="s">
        <v>621</v>
      </c>
      <c r="C308" s="72">
        <v>3207</v>
      </c>
      <c r="D308" s="18">
        <v>5238</v>
      </c>
      <c r="E308" s="32">
        <f t="shared" si="43"/>
        <v>1.6333021515434987</v>
      </c>
      <c r="F308" s="85">
        <v>289</v>
      </c>
      <c r="G308" s="71">
        <v>3242</v>
      </c>
      <c r="H308" s="19">
        <v>1725</v>
      </c>
      <c r="I308" s="37">
        <f t="shared" si="49"/>
        <v>0.53207896360271434</v>
      </c>
      <c r="J308" s="85">
        <v>304</v>
      </c>
      <c r="K308" s="71">
        <v>3265</v>
      </c>
      <c r="L308" s="20">
        <v>0</v>
      </c>
      <c r="M308" s="39">
        <f t="shared" si="44"/>
        <v>0</v>
      </c>
      <c r="N308" s="85">
        <v>308</v>
      </c>
      <c r="O308" s="42">
        <v>3290</v>
      </c>
      <c r="P308" s="113">
        <v>411</v>
      </c>
      <c r="Q308" s="44">
        <f t="shared" si="45"/>
        <v>0.12492401215805471</v>
      </c>
      <c r="R308" s="85">
        <v>308</v>
      </c>
      <c r="S308" s="46">
        <v>3386</v>
      </c>
      <c r="T308" s="17">
        <v>1441</v>
      </c>
      <c r="U308" s="49">
        <f t="shared" si="46"/>
        <v>0.42557590076786767</v>
      </c>
      <c r="V308" s="85">
        <v>303</v>
      </c>
      <c r="W308" s="50">
        <v>3397</v>
      </c>
      <c r="X308" s="21">
        <v>240</v>
      </c>
      <c r="Y308" s="51">
        <f t="shared" si="47"/>
        <v>7.0650574035914043E-2</v>
      </c>
      <c r="Z308" s="85">
        <v>306</v>
      </c>
      <c r="AA308" s="120">
        <f t="shared" si="50"/>
        <v>19787</v>
      </c>
      <c r="AB308" s="121">
        <f t="shared" si="51"/>
        <v>9055</v>
      </c>
      <c r="AC308" s="32">
        <f t="shared" si="48"/>
        <v>0.45762369232324251</v>
      </c>
      <c r="AD308" s="85">
        <v>312</v>
      </c>
      <c r="AF308" s="30">
        <v>306</v>
      </c>
    </row>
    <row r="309" spans="1:32" ht="15.75" customHeight="1" x14ac:dyDescent="0.2">
      <c r="A309" s="80" t="s">
        <v>17</v>
      </c>
      <c r="B309" s="79" t="s">
        <v>2505</v>
      </c>
      <c r="C309" s="77">
        <v>7001</v>
      </c>
      <c r="D309" s="76">
        <v>2000</v>
      </c>
      <c r="E309" s="97">
        <f t="shared" si="43"/>
        <v>0.28567347521782605</v>
      </c>
      <c r="F309" s="85">
        <v>302</v>
      </c>
      <c r="G309" s="89">
        <v>7264</v>
      </c>
      <c r="H309" s="101">
        <v>14445</v>
      </c>
      <c r="I309" s="97">
        <f t="shared" si="49"/>
        <v>1.9885737885462555</v>
      </c>
      <c r="J309" s="85">
        <v>288</v>
      </c>
      <c r="K309" s="89">
        <v>7408</v>
      </c>
      <c r="L309" s="82">
        <v>14781</v>
      </c>
      <c r="M309" s="111">
        <f t="shared" si="44"/>
        <v>1.9952753779697625</v>
      </c>
      <c r="N309" s="85">
        <v>287</v>
      </c>
      <c r="O309" s="91">
        <v>7544</v>
      </c>
      <c r="P309" s="115">
        <v>12098</v>
      </c>
      <c r="Q309" s="78">
        <f t="shared" si="45"/>
        <v>1.6036585365853659</v>
      </c>
      <c r="R309" s="85">
        <v>293</v>
      </c>
      <c r="S309" s="93">
        <v>7549</v>
      </c>
      <c r="T309" s="83">
        <v>67150</v>
      </c>
      <c r="U309" s="78">
        <f t="shared" si="46"/>
        <v>8.8952179096569086</v>
      </c>
      <c r="V309" s="85">
        <v>255</v>
      </c>
      <c r="W309" s="89">
        <v>7760</v>
      </c>
      <c r="X309" s="83">
        <v>300</v>
      </c>
      <c r="Y309" s="75">
        <f t="shared" si="47"/>
        <v>3.8659793814432991E-2</v>
      </c>
      <c r="Z309" s="85">
        <v>307</v>
      </c>
      <c r="AA309" s="122">
        <f t="shared" si="50"/>
        <v>44526</v>
      </c>
      <c r="AB309" s="101">
        <f t="shared" si="51"/>
        <v>110774</v>
      </c>
      <c r="AC309" s="97">
        <f t="shared" si="48"/>
        <v>2.4878497956250283</v>
      </c>
      <c r="AD309" s="85">
        <v>293</v>
      </c>
      <c r="AF309" s="30">
        <v>307</v>
      </c>
    </row>
    <row r="310" spans="1:32" ht="15.75" customHeight="1" x14ac:dyDescent="0.2">
      <c r="A310" s="80" t="s">
        <v>2697</v>
      </c>
      <c r="B310" s="79" t="s">
        <v>2513</v>
      </c>
      <c r="C310" s="77">
        <v>2145</v>
      </c>
      <c r="D310" s="80">
        <v>0</v>
      </c>
      <c r="E310" s="97">
        <f t="shared" si="43"/>
        <v>0</v>
      </c>
      <c r="F310" s="85">
        <v>309</v>
      </c>
      <c r="G310" s="89">
        <v>2151</v>
      </c>
      <c r="H310" s="101">
        <v>0</v>
      </c>
      <c r="I310" s="97">
        <f t="shared" si="49"/>
        <v>0</v>
      </c>
      <c r="J310" s="85">
        <v>307</v>
      </c>
      <c r="K310" s="89">
        <v>2131</v>
      </c>
      <c r="L310" s="82">
        <v>0</v>
      </c>
      <c r="M310" s="111">
        <f t="shared" si="44"/>
        <v>0</v>
      </c>
      <c r="N310" s="85">
        <v>308</v>
      </c>
      <c r="O310" s="91">
        <v>2164</v>
      </c>
      <c r="P310" s="115">
        <v>12207</v>
      </c>
      <c r="Q310" s="78">
        <f t="shared" si="45"/>
        <v>5.6409426987061</v>
      </c>
      <c r="R310" s="85">
        <v>266</v>
      </c>
      <c r="S310" s="93">
        <v>2157</v>
      </c>
      <c r="T310" s="83">
        <v>10709</v>
      </c>
      <c r="U310" s="78">
        <f t="shared" si="46"/>
        <v>4.964765878535002</v>
      </c>
      <c r="V310" s="85">
        <v>274</v>
      </c>
      <c r="W310" s="89">
        <v>2143</v>
      </c>
      <c r="X310" s="83">
        <v>74</v>
      </c>
      <c r="Y310" s="75">
        <f t="shared" si="47"/>
        <v>3.453103126458236E-2</v>
      </c>
      <c r="Z310" s="85">
        <v>308</v>
      </c>
      <c r="AA310" s="122">
        <f t="shared" si="50"/>
        <v>12891</v>
      </c>
      <c r="AB310" s="101">
        <f t="shared" si="51"/>
        <v>22990</v>
      </c>
      <c r="AC310" s="97">
        <f t="shared" si="48"/>
        <v>1.7834147855092701</v>
      </c>
      <c r="AD310" s="85">
        <v>298</v>
      </c>
      <c r="AF310" s="30">
        <v>308</v>
      </c>
    </row>
    <row r="311" spans="1:32" ht="15.75" customHeight="1" x14ac:dyDescent="0.2">
      <c r="A311" s="80" t="s">
        <v>2738</v>
      </c>
      <c r="B311" s="79" t="s">
        <v>2459</v>
      </c>
      <c r="C311" s="77">
        <v>2327</v>
      </c>
      <c r="D311" s="76">
        <v>8357</v>
      </c>
      <c r="E311" s="97">
        <f t="shared" si="43"/>
        <v>3.5913192952299098</v>
      </c>
      <c r="F311" s="85">
        <v>270</v>
      </c>
      <c r="G311" s="89">
        <v>2346</v>
      </c>
      <c r="H311" s="101">
        <v>4803</v>
      </c>
      <c r="I311" s="97">
        <f t="shared" si="49"/>
        <v>2.047314578005115</v>
      </c>
      <c r="J311" s="85">
        <v>286</v>
      </c>
      <c r="K311" s="89">
        <v>2335</v>
      </c>
      <c r="L311" s="82">
        <v>4367</v>
      </c>
      <c r="M311" s="111">
        <f t="shared" si="44"/>
        <v>1.8702355460385438</v>
      </c>
      <c r="N311" s="85">
        <v>288</v>
      </c>
      <c r="O311" s="91">
        <v>2379</v>
      </c>
      <c r="P311" s="115">
        <v>9101</v>
      </c>
      <c r="Q311" s="78">
        <f t="shared" si="45"/>
        <v>3.8255569567044976</v>
      </c>
      <c r="R311" s="85">
        <v>277</v>
      </c>
      <c r="S311" s="93">
        <v>2370</v>
      </c>
      <c r="T311" s="83">
        <v>0</v>
      </c>
      <c r="U311" s="78">
        <f t="shared" si="46"/>
        <v>0</v>
      </c>
      <c r="V311" s="85">
        <v>308</v>
      </c>
      <c r="W311" s="89">
        <v>2386</v>
      </c>
      <c r="X311" s="83">
        <v>25</v>
      </c>
      <c r="Y311" s="75">
        <f t="shared" si="47"/>
        <v>1.0477787091366304E-2</v>
      </c>
      <c r="Z311" s="85">
        <v>309</v>
      </c>
      <c r="AA311" s="122">
        <f t="shared" si="50"/>
        <v>14143</v>
      </c>
      <c r="AB311" s="101">
        <f t="shared" si="51"/>
        <v>26653</v>
      </c>
      <c r="AC311" s="97">
        <f t="shared" si="48"/>
        <v>1.884536519833133</v>
      </c>
      <c r="AD311" s="85">
        <v>297</v>
      </c>
      <c r="AF311" s="30">
        <v>309</v>
      </c>
    </row>
    <row r="312" spans="1:32" s="80" customFormat="1" ht="15.75" customHeight="1" x14ac:dyDescent="0.15">
      <c r="A312" s="15" t="s">
        <v>55</v>
      </c>
      <c r="B312" s="15" t="s">
        <v>602</v>
      </c>
      <c r="C312" s="72">
        <v>22780</v>
      </c>
      <c r="D312" s="18">
        <v>0</v>
      </c>
      <c r="E312" s="32">
        <f t="shared" si="43"/>
        <v>0</v>
      </c>
      <c r="F312" s="85">
        <v>309</v>
      </c>
      <c r="G312" s="88">
        <v>23082</v>
      </c>
      <c r="H312" s="19">
        <v>226824</v>
      </c>
      <c r="I312" s="37">
        <f t="shared" si="49"/>
        <v>9.8268780868208996</v>
      </c>
      <c r="J312" s="85">
        <v>238</v>
      </c>
      <c r="K312" s="88">
        <v>23379</v>
      </c>
      <c r="L312" s="20">
        <v>0</v>
      </c>
      <c r="M312" s="39">
        <f t="shared" si="44"/>
        <v>0</v>
      </c>
      <c r="N312" s="85">
        <v>308</v>
      </c>
      <c r="O312" s="90">
        <v>23843</v>
      </c>
      <c r="P312" s="114">
        <v>0</v>
      </c>
      <c r="Q312" s="44">
        <f t="shared" si="45"/>
        <v>0</v>
      </c>
      <c r="R312" s="85">
        <v>310</v>
      </c>
      <c r="S312" s="94">
        <v>24255</v>
      </c>
      <c r="T312" s="17">
        <v>0</v>
      </c>
      <c r="U312" s="49">
        <f t="shared" si="46"/>
        <v>0</v>
      </c>
      <c r="V312" s="85">
        <v>308</v>
      </c>
      <c r="W312" s="70">
        <v>24725</v>
      </c>
      <c r="X312" s="21">
        <v>113</v>
      </c>
      <c r="Y312" s="51">
        <f t="shared" si="47"/>
        <v>4.5702730030333667E-3</v>
      </c>
      <c r="Z312" s="85">
        <v>310</v>
      </c>
      <c r="AA312" s="121">
        <f t="shared" si="50"/>
        <v>142064</v>
      </c>
      <c r="AB312" s="121">
        <f t="shared" si="51"/>
        <v>226937</v>
      </c>
      <c r="AC312" s="32">
        <f t="shared" si="48"/>
        <v>1.5974279198107895</v>
      </c>
      <c r="AD312" s="85">
        <v>299</v>
      </c>
      <c r="AF312" s="80">
        <v>310</v>
      </c>
    </row>
    <row r="313" spans="1:32" s="80" customFormat="1" ht="15.75" customHeight="1" x14ac:dyDescent="0.15">
      <c r="A313" s="15" t="s">
        <v>2714</v>
      </c>
      <c r="B313" s="15" t="s">
        <v>803</v>
      </c>
      <c r="C313" s="72">
        <v>1665</v>
      </c>
      <c r="D313" s="18">
        <v>6613</v>
      </c>
      <c r="E313" s="32">
        <f t="shared" si="43"/>
        <v>3.9717717717717718</v>
      </c>
      <c r="F313" s="85">
        <v>266</v>
      </c>
      <c r="G313" s="88">
        <v>1661</v>
      </c>
      <c r="H313" s="19">
        <v>7477</v>
      </c>
      <c r="I313" s="37">
        <f t="shared" si="49"/>
        <v>4.5015051173991569</v>
      </c>
      <c r="J313" s="85">
        <v>266</v>
      </c>
      <c r="K313" s="88">
        <v>1678</v>
      </c>
      <c r="L313" s="20">
        <v>8643</v>
      </c>
      <c r="M313" s="39">
        <f t="shared" si="44"/>
        <v>5.1507747318235992</v>
      </c>
      <c r="N313" s="85">
        <v>261</v>
      </c>
      <c r="O313" s="90">
        <v>1678</v>
      </c>
      <c r="P313" s="114">
        <v>9677</v>
      </c>
      <c r="Q313" s="44">
        <f t="shared" si="45"/>
        <v>5.7669845053635278</v>
      </c>
      <c r="R313" s="85">
        <v>265</v>
      </c>
      <c r="S313" s="94">
        <v>1676</v>
      </c>
      <c r="T313" s="17">
        <v>9738</v>
      </c>
      <c r="U313" s="49">
        <f t="shared" si="46"/>
        <v>5.8102625298329356</v>
      </c>
      <c r="V313" s="85">
        <v>270</v>
      </c>
      <c r="W313" s="70">
        <v>1683</v>
      </c>
      <c r="X313" s="21">
        <v>0</v>
      </c>
      <c r="Y313" s="51">
        <f t="shared" si="47"/>
        <v>0</v>
      </c>
      <c r="Z313" s="85">
        <v>310</v>
      </c>
      <c r="AA313" s="121">
        <f t="shared" si="50"/>
        <v>10041</v>
      </c>
      <c r="AB313" s="121">
        <f t="shared" si="51"/>
        <v>42148</v>
      </c>
      <c r="AC313" s="32">
        <f t="shared" si="48"/>
        <v>4.1975898814859081</v>
      </c>
      <c r="AD313" s="85">
        <v>281</v>
      </c>
      <c r="AF313" s="80">
        <v>311</v>
      </c>
    </row>
    <row r="314" spans="1:32" ht="15.75" customHeight="1" x14ac:dyDescent="0.2">
      <c r="A314" s="80" t="s">
        <v>2703</v>
      </c>
      <c r="B314" s="79" t="s">
        <v>2527</v>
      </c>
      <c r="C314" s="77">
        <v>4174</v>
      </c>
      <c r="D314" s="76">
        <v>2811</v>
      </c>
      <c r="E314" s="97">
        <f t="shared" si="43"/>
        <v>0.6734547196933397</v>
      </c>
      <c r="F314" s="85">
        <v>298</v>
      </c>
      <c r="G314" s="89">
        <v>4143</v>
      </c>
      <c r="H314" s="101">
        <v>2668</v>
      </c>
      <c r="I314" s="97">
        <f t="shared" si="49"/>
        <v>0.64397779386917697</v>
      </c>
      <c r="J314" s="85">
        <v>303</v>
      </c>
      <c r="K314" s="89">
        <v>3612</v>
      </c>
      <c r="L314" s="82">
        <v>26030</v>
      </c>
      <c r="M314" s="111">
        <f t="shared" si="44"/>
        <v>7.2065337763012183</v>
      </c>
      <c r="N314" s="85">
        <v>253</v>
      </c>
      <c r="O314" s="91">
        <v>3594</v>
      </c>
      <c r="P314" s="115">
        <v>0</v>
      </c>
      <c r="Q314" s="78">
        <f t="shared" si="45"/>
        <v>0</v>
      </c>
      <c r="R314" s="85">
        <v>310</v>
      </c>
      <c r="S314" s="93">
        <v>3579</v>
      </c>
      <c r="T314" s="83">
        <v>1291</v>
      </c>
      <c r="U314" s="78">
        <f t="shared" si="46"/>
        <v>0.36071528359877059</v>
      </c>
      <c r="V314" s="85">
        <v>305</v>
      </c>
      <c r="W314" s="89">
        <v>3558</v>
      </c>
      <c r="X314" s="83">
        <v>0</v>
      </c>
      <c r="Y314" s="75">
        <f t="shared" si="47"/>
        <v>0</v>
      </c>
      <c r="Z314" s="85">
        <v>310</v>
      </c>
      <c r="AA314" s="122">
        <f t="shared" si="50"/>
        <v>22660</v>
      </c>
      <c r="AB314" s="101">
        <f t="shared" si="51"/>
        <v>32800</v>
      </c>
      <c r="AC314" s="97">
        <f t="shared" si="48"/>
        <v>1.4474845542806707</v>
      </c>
      <c r="AD314" s="85">
        <v>301</v>
      </c>
      <c r="AF314" s="30">
        <v>312</v>
      </c>
    </row>
    <row r="315" spans="1:32" ht="15.75" customHeight="1" x14ac:dyDescent="0.2">
      <c r="A315" s="15" t="s">
        <v>2723</v>
      </c>
      <c r="B315" s="15" t="s">
        <v>2722</v>
      </c>
      <c r="C315" s="72">
        <v>2843</v>
      </c>
      <c r="D315" s="18">
        <v>0</v>
      </c>
      <c r="E315" s="32">
        <f t="shared" si="43"/>
        <v>0</v>
      </c>
      <c r="F315" s="85">
        <v>309</v>
      </c>
      <c r="G315" s="71">
        <v>2586</v>
      </c>
      <c r="H315" s="19">
        <v>0</v>
      </c>
      <c r="I315" s="37">
        <f t="shared" si="49"/>
        <v>0</v>
      </c>
      <c r="J315" s="85">
        <v>307</v>
      </c>
      <c r="K315" s="71">
        <v>2877</v>
      </c>
      <c r="L315" s="20">
        <v>0</v>
      </c>
      <c r="M315" s="39">
        <f t="shared" si="44"/>
        <v>0</v>
      </c>
      <c r="N315" s="85">
        <v>308</v>
      </c>
      <c r="O315" s="42">
        <v>2849</v>
      </c>
      <c r="P315" s="113">
        <v>2280</v>
      </c>
      <c r="Q315" s="44">
        <f t="shared" si="45"/>
        <v>0.80028080028080029</v>
      </c>
      <c r="R315" s="85">
        <v>300</v>
      </c>
      <c r="S315" s="46">
        <v>2680</v>
      </c>
      <c r="T315" s="17">
        <v>0</v>
      </c>
      <c r="U315" s="49">
        <f t="shared" si="46"/>
        <v>0</v>
      </c>
      <c r="V315" s="85">
        <v>308</v>
      </c>
      <c r="W315" s="50">
        <v>2749</v>
      </c>
      <c r="X315" s="21">
        <v>0</v>
      </c>
      <c r="Y315" s="51">
        <f t="shared" si="47"/>
        <v>0</v>
      </c>
      <c r="Z315" s="85">
        <v>310</v>
      </c>
      <c r="AA315" s="120">
        <f t="shared" si="50"/>
        <v>16584</v>
      </c>
      <c r="AB315" s="121">
        <f t="shared" si="51"/>
        <v>2280</v>
      </c>
      <c r="AC315" s="32">
        <f t="shared" si="48"/>
        <v>0.13748191027496381</v>
      </c>
      <c r="AD315" s="85">
        <v>316</v>
      </c>
      <c r="AF315" s="30">
        <v>313</v>
      </c>
    </row>
    <row r="316" spans="1:32" ht="15.75" customHeight="1" x14ac:dyDescent="0.2">
      <c r="A316" s="15" t="s">
        <v>2723</v>
      </c>
      <c r="B316" s="15" t="s">
        <v>33</v>
      </c>
      <c r="C316" s="72">
        <v>3386</v>
      </c>
      <c r="D316" s="18">
        <v>0</v>
      </c>
      <c r="E316" s="32">
        <f t="shared" si="43"/>
        <v>0</v>
      </c>
      <c r="F316" s="85">
        <v>309</v>
      </c>
      <c r="G316" s="71">
        <v>3391</v>
      </c>
      <c r="H316" s="19">
        <v>0</v>
      </c>
      <c r="I316" s="37">
        <f t="shared" si="49"/>
        <v>0</v>
      </c>
      <c r="J316" s="85">
        <v>307</v>
      </c>
      <c r="K316" s="71">
        <v>3375</v>
      </c>
      <c r="L316" s="20">
        <v>0</v>
      </c>
      <c r="M316" s="39">
        <f t="shared" si="44"/>
        <v>0</v>
      </c>
      <c r="N316" s="85">
        <v>308</v>
      </c>
      <c r="O316" s="42">
        <v>3347</v>
      </c>
      <c r="P316" s="113">
        <v>1524</v>
      </c>
      <c r="Q316" s="44">
        <f t="shared" si="45"/>
        <v>0.45533313414998505</v>
      </c>
      <c r="R316" s="85">
        <v>304</v>
      </c>
      <c r="S316" s="46">
        <v>3346</v>
      </c>
      <c r="T316" s="17">
        <v>0</v>
      </c>
      <c r="U316" s="49">
        <f t="shared" si="46"/>
        <v>0</v>
      </c>
      <c r="V316" s="85">
        <v>308</v>
      </c>
      <c r="W316" s="50">
        <v>3390</v>
      </c>
      <c r="X316" s="21">
        <v>0</v>
      </c>
      <c r="Y316" s="51">
        <f t="shared" si="47"/>
        <v>0</v>
      </c>
      <c r="Z316" s="85">
        <v>310</v>
      </c>
      <c r="AA316" s="120">
        <f t="shared" si="50"/>
        <v>20235</v>
      </c>
      <c r="AB316" s="121">
        <f t="shared" si="51"/>
        <v>1524</v>
      </c>
      <c r="AC316" s="32">
        <f t="shared" si="48"/>
        <v>7.5315048183839883E-2</v>
      </c>
      <c r="AD316" s="85">
        <v>318</v>
      </c>
      <c r="AF316" s="30">
        <v>314</v>
      </c>
    </row>
    <row r="317" spans="1:32" ht="15.75" customHeight="1" x14ac:dyDescent="0.2">
      <c r="A317" s="15" t="s">
        <v>2725</v>
      </c>
      <c r="B317" s="15" t="s">
        <v>774</v>
      </c>
      <c r="C317" s="72">
        <v>1212</v>
      </c>
      <c r="D317" s="18">
        <v>1914</v>
      </c>
      <c r="E317" s="32">
        <f t="shared" si="43"/>
        <v>1.5792079207920793</v>
      </c>
      <c r="F317" s="85">
        <v>290</v>
      </c>
      <c r="G317" s="71">
        <v>1209</v>
      </c>
      <c r="H317" s="19">
        <v>1914</v>
      </c>
      <c r="I317" s="37">
        <f t="shared" si="49"/>
        <v>1.5831265508684864</v>
      </c>
      <c r="J317" s="85">
        <v>292</v>
      </c>
      <c r="K317" s="71">
        <v>1185</v>
      </c>
      <c r="L317" s="20">
        <v>1598</v>
      </c>
      <c r="M317" s="39">
        <f t="shared" si="44"/>
        <v>1.3485232067510549</v>
      </c>
      <c r="N317" s="85">
        <v>296</v>
      </c>
      <c r="O317" s="42">
        <v>1185</v>
      </c>
      <c r="P317" s="113">
        <v>0</v>
      </c>
      <c r="Q317" s="44">
        <f t="shared" si="45"/>
        <v>0</v>
      </c>
      <c r="R317" s="85">
        <v>310</v>
      </c>
      <c r="S317" s="46">
        <v>1179</v>
      </c>
      <c r="T317" s="17">
        <v>0</v>
      </c>
      <c r="U317" s="49">
        <f t="shared" si="46"/>
        <v>0</v>
      </c>
      <c r="V317" s="85">
        <v>308</v>
      </c>
      <c r="W317" s="50">
        <v>1199</v>
      </c>
      <c r="X317" s="21">
        <v>0</v>
      </c>
      <c r="Y317" s="51">
        <f t="shared" si="47"/>
        <v>0</v>
      </c>
      <c r="Z317" s="85">
        <v>310</v>
      </c>
      <c r="AA317" s="120">
        <f t="shared" si="50"/>
        <v>7169</v>
      </c>
      <c r="AB317" s="121">
        <f t="shared" si="51"/>
        <v>5426</v>
      </c>
      <c r="AC317" s="32">
        <f t="shared" si="48"/>
        <v>0.75686985632584736</v>
      </c>
      <c r="AD317" s="85">
        <v>306</v>
      </c>
      <c r="AF317" s="30">
        <v>315</v>
      </c>
    </row>
    <row r="318" spans="1:32" ht="15.75" customHeight="1" x14ac:dyDescent="0.2">
      <c r="A318" s="15" t="s">
        <v>2718</v>
      </c>
      <c r="B318" s="15" t="s">
        <v>714</v>
      </c>
      <c r="C318" s="72">
        <v>5330</v>
      </c>
      <c r="D318" s="18">
        <v>7234</v>
      </c>
      <c r="E318" s="32">
        <f t="shared" si="43"/>
        <v>1.3572232645403377</v>
      </c>
      <c r="F318" s="85">
        <v>291</v>
      </c>
      <c r="G318" s="71">
        <v>5680</v>
      </c>
      <c r="H318" s="19">
        <v>6844</v>
      </c>
      <c r="I318" s="37">
        <f t="shared" si="49"/>
        <v>1.2049295774647888</v>
      </c>
      <c r="J318" s="85">
        <v>297</v>
      </c>
      <c r="K318" s="71">
        <v>6177</v>
      </c>
      <c r="L318" s="20">
        <v>6561</v>
      </c>
      <c r="M318" s="39">
        <f t="shared" si="44"/>
        <v>1.0621661000485674</v>
      </c>
      <c r="N318" s="85">
        <v>300</v>
      </c>
      <c r="O318" s="42">
        <v>6500</v>
      </c>
      <c r="P318" s="113">
        <v>0</v>
      </c>
      <c r="Q318" s="44">
        <f t="shared" si="45"/>
        <v>0</v>
      </c>
      <c r="R318" s="85">
        <v>310</v>
      </c>
      <c r="S318" s="47">
        <v>7163</v>
      </c>
      <c r="T318" s="17">
        <v>0</v>
      </c>
      <c r="U318" s="49">
        <f t="shared" si="46"/>
        <v>0</v>
      </c>
      <c r="V318" s="85">
        <v>308</v>
      </c>
      <c r="W318" s="50">
        <v>7201</v>
      </c>
      <c r="X318" s="21">
        <v>0</v>
      </c>
      <c r="Y318" s="51">
        <f t="shared" si="47"/>
        <v>0</v>
      </c>
      <c r="Z318" s="85">
        <v>310</v>
      </c>
      <c r="AA318" s="120">
        <f t="shared" si="50"/>
        <v>38051</v>
      </c>
      <c r="AB318" s="121">
        <f t="shared" si="51"/>
        <v>20639</v>
      </c>
      <c r="AC318" s="32">
        <f t="shared" si="48"/>
        <v>0.54240361619931143</v>
      </c>
      <c r="AD318" s="85">
        <v>310</v>
      </c>
      <c r="AF318" s="30">
        <v>316</v>
      </c>
    </row>
    <row r="319" spans="1:32" ht="15.75" customHeight="1" x14ac:dyDescent="0.2">
      <c r="A319" s="80" t="s">
        <v>2718</v>
      </c>
      <c r="B319" s="79" t="s">
        <v>2458</v>
      </c>
      <c r="C319" s="77">
        <v>4720</v>
      </c>
      <c r="D319" s="76">
        <v>1718</v>
      </c>
      <c r="E319" s="97">
        <f t="shared" si="43"/>
        <v>0.36398305084745763</v>
      </c>
      <c r="F319" s="85">
        <v>300</v>
      </c>
      <c r="G319" s="89">
        <v>4796</v>
      </c>
      <c r="H319" s="101">
        <v>1619</v>
      </c>
      <c r="I319" s="97">
        <f t="shared" si="49"/>
        <v>0.33757297748123438</v>
      </c>
      <c r="J319" s="85">
        <v>305</v>
      </c>
      <c r="K319" s="89">
        <v>4867</v>
      </c>
      <c r="L319" s="82">
        <v>1519</v>
      </c>
      <c r="M319" s="111">
        <f t="shared" si="44"/>
        <v>0.31210191082802546</v>
      </c>
      <c r="N319" s="85">
        <v>304</v>
      </c>
      <c r="O319" s="91">
        <v>4900</v>
      </c>
      <c r="P319" s="115">
        <v>0</v>
      </c>
      <c r="Q319" s="78">
        <f t="shared" si="45"/>
        <v>0</v>
      </c>
      <c r="R319" s="85">
        <v>310</v>
      </c>
      <c r="S319" s="98">
        <v>5112</v>
      </c>
      <c r="T319" s="83">
        <v>0</v>
      </c>
      <c r="U319" s="78">
        <f t="shared" si="46"/>
        <v>0</v>
      </c>
      <c r="V319" s="85">
        <v>308</v>
      </c>
      <c r="W319" s="89">
        <v>5190</v>
      </c>
      <c r="X319" s="83">
        <v>0</v>
      </c>
      <c r="Y319" s="75">
        <f t="shared" si="47"/>
        <v>0</v>
      </c>
      <c r="Z319" s="85">
        <v>310</v>
      </c>
      <c r="AA319" s="122">
        <f t="shared" si="50"/>
        <v>29585</v>
      </c>
      <c r="AB319" s="101">
        <f t="shared" si="51"/>
        <v>4856</v>
      </c>
      <c r="AC319" s="97">
        <f t="shared" si="48"/>
        <v>0.16413723170525604</v>
      </c>
      <c r="AD319" s="85">
        <v>315</v>
      </c>
      <c r="AF319" s="30">
        <v>317</v>
      </c>
    </row>
    <row r="320" spans="1:32" ht="15.75" customHeight="1" x14ac:dyDescent="0.2">
      <c r="A320" s="80" t="s">
        <v>101</v>
      </c>
      <c r="B320" s="79" t="s">
        <v>2492</v>
      </c>
      <c r="C320" s="77">
        <v>4098</v>
      </c>
      <c r="D320" s="76">
        <v>8599</v>
      </c>
      <c r="E320" s="97">
        <f t="shared" si="43"/>
        <v>2.0983406539775502</v>
      </c>
      <c r="F320" s="85">
        <v>284</v>
      </c>
      <c r="G320" s="89">
        <v>4158</v>
      </c>
      <c r="H320" s="101">
        <v>8171</v>
      </c>
      <c r="I320" s="97">
        <f t="shared" si="49"/>
        <v>1.9651274651274651</v>
      </c>
      <c r="J320" s="85">
        <v>289</v>
      </c>
      <c r="K320" s="89">
        <v>3920</v>
      </c>
      <c r="L320" s="82">
        <v>380</v>
      </c>
      <c r="M320" s="111">
        <f t="shared" si="44"/>
        <v>9.6938775510204078E-2</v>
      </c>
      <c r="N320" s="85">
        <v>306</v>
      </c>
      <c r="O320" s="91">
        <v>4097</v>
      </c>
      <c r="P320" s="115">
        <v>0</v>
      </c>
      <c r="Q320" s="78">
        <f t="shared" si="45"/>
        <v>0</v>
      </c>
      <c r="R320" s="85">
        <v>310</v>
      </c>
      <c r="S320" s="93">
        <v>4194</v>
      </c>
      <c r="T320" s="83">
        <v>0</v>
      </c>
      <c r="U320" s="78">
        <f t="shared" si="46"/>
        <v>0</v>
      </c>
      <c r="V320" s="85">
        <v>308</v>
      </c>
      <c r="W320" s="89">
        <v>2406</v>
      </c>
      <c r="X320" s="83">
        <v>0</v>
      </c>
      <c r="Y320" s="75">
        <f t="shared" si="47"/>
        <v>0</v>
      </c>
      <c r="Z320" s="85">
        <v>310</v>
      </c>
      <c r="AA320" s="122">
        <f t="shared" si="50"/>
        <v>22873</v>
      </c>
      <c r="AB320" s="101">
        <f t="shared" si="51"/>
        <v>17150</v>
      </c>
      <c r="AC320" s="97">
        <f t="shared" si="48"/>
        <v>0.74979233156997338</v>
      </c>
      <c r="AD320" s="85">
        <v>307</v>
      </c>
      <c r="AF320" s="30">
        <v>318</v>
      </c>
    </row>
    <row r="321" spans="1:32" ht="15.75" customHeight="1" x14ac:dyDescent="0.2">
      <c r="A321" s="80" t="s">
        <v>2747</v>
      </c>
      <c r="B321" s="79" t="s">
        <v>2467</v>
      </c>
      <c r="C321" s="77">
        <v>2056</v>
      </c>
      <c r="D321" s="76">
        <v>2543</v>
      </c>
      <c r="E321" s="97">
        <f t="shared" si="43"/>
        <v>1.2368677042801557</v>
      </c>
      <c r="F321" s="85">
        <v>293</v>
      </c>
      <c r="G321" s="89">
        <v>2108</v>
      </c>
      <c r="H321" s="101">
        <v>2417</v>
      </c>
      <c r="I321" s="97">
        <f t="shared" si="49"/>
        <v>1.1465844402277039</v>
      </c>
      <c r="J321" s="85">
        <v>298</v>
      </c>
      <c r="K321" s="89">
        <v>2196</v>
      </c>
      <c r="L321" s="82">
        <v>0</v>
      </c>
      <c r="M321" s="111">
        <f t="shared" si="44"/>
        <v>0</v>
      </c>
      <c r="N321" s="85">
        <v>308</v>
      </c>
      <c r="O321" s="91">
        <v>2316</v>
      </c>
      <c r="P321" s="115">
        <v>0</v>
      </c>
      <c r="Q321" s="78">
        <f t="shared" si="45"/>
        <v>0</v>
      </c>
      <c r="R321" s="85">
        <v>310</v>
      </c>
      <c r="S321" s="93">
        <v>2425</v>
      </c>
      <c r="T321" s="83">
        <v>0</v>
      </c>
      <c r="U321" s="78">
        <f t="shared" si="46"/>
        <v>0</v>
      </c>
      <c r="V321" s="85">
        <v>308</v>
      </c>
      <c r="W321" s="89">
        <v>2458</v>
      </c>
      <c r="X321" s="83">
        <v>0</v>
      </c>
      <c r="Y321" s="75">
        <f t="shared" si="47"/>
        <v>0</v>
      </c>
      <c r="Z321" s="85">
        <v>310</v>
      </c>
      <c r="AA321" s="122">
        <f t="shared" si="50"/>
        <v>13559</v>
      </c>
      <c r="AB321" s="101">
        <f t="shared" si="51"/>
        <v>4960</v>
      </c>
      <c r="AC321" s="97">
        <f t="shared" si="48"/>
        <v>0.36580868795633897</v>
      </c>
      <c r="AD321" s="85">
        <v>313</v>
      </c>
      <c r="AE321" s="54"/>
      <c r="AF321" s="30">
        <v>319</v>
      </c>
    </row>
    <row r="322" spans="1:32" ht="15.75" customHeight="1" x14ac:dyDescent="0.2">
      <c r="A322" s="15" t="s">
        <v>8</v>
      </c>
      <c r="B322" s="15" t="s">
        <v>7</v>
      </c>
      <c r="C322" s="72">
        <v>1096</v>
      </c>
      <c r="D322" s="18">
        <v>354</v>
      </c>
      <c r="E322" s="32">
        <f t="shared" si="43"/>
        <v>0.32299270072992703</v>
      </c>
      <c r="F322" s="85">
        <v>301</v>
      </c>
      <c r="G322" s="71">
        <v>1072</v>
      </c>
      <c r="H322" s="19">
        <v>0</v>
      </c>
      <c r="I322" s="37">
        <f t="shared" si="49"/>
        <v>0</v>
      </c>
      <c r="J322" s="85">
        <v>307</v>
      </c>
      <c r="K322" s="71">
        <v>1078</v>
      </c>
      <c r="L322" s="20">
        <v>0</v>
      </c>
      <c r="M322" s="39">
        <f t="shared" si="44"/>
        <v>0</v>
      </c>
      <c r="N322" s="85">
        <v>308</v>
      </c>
      <c r="O322" s="42">
        <v>1085</v>
      </c>
      <c r="P322" s="113">
        <v>0</v>
      </c>
      <c r="Q322" s="44">
        <f t="shared" si="45"/>
        <v>0</v>
      </c>
      <c r="R322" s="85">
        <v>310</v>
      </c>
      <c r="S322" s="46">
        <v>1084</v>
      </c>
      <c r="T322" s="17">
        <v>0</v>
      </c>
      <c r="U322" s="49">
        <f t="shared" si="46"/>
        <v>0</v>
      </c>
      <c r="V322" s="85">
        <v>308</v>
      </c>
      <c r="W322" s="50">
        <v>1067</v>
      </c>
      <c r="X322" s="21">
        <v>0</v>
      </c>
      <c r="Y322" s="51">
        <f t="shared" si="47"/>
        <v>0</v>
      </c>
      <c r="Z322" s="85">
        <v>310</v>
      </c>
      <c r="AA322" s="120">
        <f t="shared" si="50"/>
        <v>6482</v>
      </c>
      <c r="AB322" s="121">
        <f t="shared" si="51"/>
        <v>354</v>
      </c>
      <c r="AC322" s="32">
        <f t="shared" si="48"/>
        <v>5.4612773835236036E-2</v>
      </c>
      <c r="AD322" s="96">
        <v>319</v>
      </c>
      <c r="AE322" s="54"/>
      <c r="AF322" s="30">
        <v>320</v>
      </c>
    </row>
    <row r="323" spans="1:32" ht="15.75" customHeight="1" x14ac:dyDescent="0.2">
      <c r="A323" s="80" t="s">
        <v>271</v>
      </c>
      <c r="B323" s="79" t="s">
        <v>2462</v>
      </c>
      <c r="C323" s="77">
        <v>2970</v>
      </c>
      <c r="D323" s="80">
        <v>0</v>
      </c>
      <c r="E323" s="97">
        <f t="shared" ref="E323:E339" si="52">D323/C323</f>
        <v>0</v>
      </c>
      <c r="F323" s="85">
        <v>309</v>
      </c>
      <c r="G323" s="89">
        <v>3002</v>
      </c>
      <c r="H323" s="101">
        <v>0</v>
      </c>
      <c r="I323" s="97">
        <f t="shared" si="49"/>
        <v>0</v>
      </c>
      <c r="J323" s="85">
        <v>307</v>
      </c>
      <c r="K323" s="89">
        <v>3014</v>
      </c>
      <c r="L323" s="82">
        <v>0</v>
      </c>
      <c r="M323" s="111">
        <f t="shared" ref="M323:M339" si="53">L323/K323</f>
        <v>0</v>
      </c>
      <c r="N323" s="85">
        <v>308</v>
      </c>
      <c r="O323" s="91">
        <v>3070</v>
      </c>
      <c r="P323" s="115">
        <v>0</v>
      </c>
      <c r="Q323" s="78">
        <f t="shared" ref="Q323:Q339" si="54">P323/O323</f>
        <v>0</v>
      </c>
      <c r="R323" s="85">
        <v>310</v>
      </c>
      <c r="S323" s="93">
        <v>3106</v>
      </c>
      <c r="T323" s="83">
        <v>0</v>
      </c>
      <c r="U323" s="78">
        <f t="shared" ref="U323:U339" si="55">T323/S323</f>
        <v>0</v>
      </c>
      <c r="V323" s="85">
        <v>308</v>
      </c>
      <c r="W323" s="89">
        <v>3094</v>
      </c>
      <c r="X323" s="83">
        <v>0</v>
      </c>
      <c r="Y323" s="75">
        <f t="shared" ref="Y323:Y339" si="56">X323/W323</f>
        <v>0</v>
      </c>
      <c r="Z323" s="85">
        <v>310</v>
      </c>
      <c r="AA323" s="122">
        <f t="shared" si="50"/>
        <v>18256</v>
      </c>
      <c r="AB323" s="101">
        <f t="shared" si="51"/>
        <v>0</v>
      </c>
      <c r="AC323" s="97">
        <f t="shared" ref="AC323:AC339" si="57">AB323/AA323</f>
        <v>0</v>
      </c>
      <c r="AD323" s="96">
        <v>321</v>
      </c>
      <c r="AE323" s="54"/>
      <c r="AF323" s="30">
        <v>321</v>
      </c>
    </row>
    <row r="324" spans="1:32" ht="15.75" customHeight="1" x14ac:dyDescent="0.2">
      <c r="A324" s="80" t="s">
        <v>118</v>
      </c>
      <c r="B324" s="79" t="s">
        <v>2470</v>
      </c>
      <c r="C324" s="77">
        <v>2138</v>
      </c>
      <c r="D324" s="80">
        <v>0</v>
      </c>
      <c r="E324" s="97">
        <f t="shared" si="52"/>
        <v>0</v>
      </c>
      <c r="F324" s="85">
        <v>309</v>
      </c>
      <c r="G324" s="89">
        <v>2233</v>
      </c>
      <c r="H324" s="101">
        <v>0</v>
      </c>
      <c r="I324" s="97">
        <f t="shared" si="49"/>
        <v>0</v>
      </c>
      <c r="J324" s="85">
        <v>307</v>
      </c>
      <c r="K324" s="89">
        <v>2307</v>
      </c>
      <c r="L324" s="82">
        <v>0</v>
      </c>
      <c r="M324" s="111">
        <f t="shared" si="53"/>
        <v>0</v>
      </c>
      <c r="N324" s="85">
        <v>308</v>
      </c>
      <c r="O324" s="91">
        <v>2378</v>
      </c>
      <c r="P324" s="115">
        <v>0</v>
      </c>
      <c r="Q324" s="78">
        <f t="shared" si="54"/>
        <v>0</v>
      </c>
      <c r="R324" s="85">
        <v>310</v>
      </c>
      <c r="S324" s="93">
        <v>2399</v>
      </c>
      <c r="T324" s="83">
        <v>0</v>
      </c>
      <c r="U324" s="78">
        <f t="shared" si="55"/>
        <v>0</v>
      </c>
      <c r="V324" s="85">
        <v>308</v>
      </c>
      <c r="W324" s="89">
        <v>2414</v>
      </c>
      <c r="X324" s="83">
        <v>0</v>
      </c>
      <c r="Y324" s="75">
        <f t="shared" si="56"/>
        <v>0</v>
      </c>
      <c r="Z324" s="85">
        <v>310</v>
      </c>
      <c r="AA324" s="122">
        <f t="shared" si="50"/>
        <v>13869</v>
      </c>
      <c r="AB324" s="101">
        <f t="shared" si="51"/>
        <v>0</v>
      </c>
      <c r="AC324" s="97">
        <f t="shared" si="57"/>
        <v>0</v>
      </c>
      <c r="AD324" s="96">
        <v>321</v>
      </c>
      <c r="AF324" s="30">
        <v>322</v>
      </c>
    </row>
    <row r="325" spans="1:32" s="80" customFormat="1" ht="15.75" customHeight="1" x14ac:dyDescent="0.15">
      <c r="A325" s="80" t="s">
        <v>69</v>
      </c>
      <c r="B325" s="79" t="s">
        <v>2479</v>
      </c>
      <c r="C325" s="77">
        <v>2346</v>
      </c>
      <c r="D325" s="80">
        <v>0</v>
      </c>
      <c r="E325" s="97">
        <f t="shared" si="52"/>
        <v>0</v>
      </c>
      <c r="F325" s="85">
        <v>309</v>
      </c>
      <c r="G325" s="81">
        <v>2333</v>
      </c>
      <c r="H325" s="101">
        <v>0</v>
      </c>
      <c r="I325" s="97">
        <f t="shared" si="49"/>
        <v>0</v>
      </c>
      <c r="J325" s="85">
        <v>307</v>
      </c>
      <c r="K325" s="81">
        <v>2367</v>
      </c>
      <c r="L325" s="82">
        <v>0</v>
      </c>
      <c r="M325" s="111">
        <f t="shared" si="53"/>
        <v>0</v>
      </c>
      <c r="N325" s="85">
        <v>308</v>
      </c>
      <c r="O325" s="81">
        <v>2394</v>
      </c>
      <c r="P325" s="116">
        <v>0</v>
      </c>
      <c r="Q325" s="78">
        <f t="shared" si="54"/>
        <v>0</v>
      </c>
      <c r="R325" s="85">
        <v>310</v>
      </c>
      <c r="S325" s="84">
        <v>2394</v>
      </c>
      <c r="T325" s="83">
        <v>0</v>
      </c>
      <c r="U325" s="78">
        <f t="shared" si="55"/>
        <v>0</v>
      </c>
      <c r="V325" s="85">
        <v>308</v>
      </c>
      <c r="W325" s="81">
        <v>2415</v>
      </c>
      <c r="X325" s="83">
        <v>0</v>
      </c>
      <c r="Y325" s="75">
        <f t="shared" si="56"/>
        <v>0</v>
      </c>
      <c r="Z325" s="85">
        <v>310</v>
      </c>
      <c r="AA325" s="101">
        <f t="shared" si="50"/>
        <v>14249</v>
      </c>
      <c r="AB325" s="101">
        <f t="shared" si="51"/>
        <v>0</v>
      </c>
      <c r="AC325" s="97">
        <f t="shared" si="57"/>
        <v>0</v>
      </c>
      <c r="AD325" s="96">
        <v>321</v>
      </c>
      <c r="AF325" s="80">
        <v>323</v>
      </c>
    </row>
    <row r="326" spans="1:32" ht="15.75" customHeight="1" x14ac:dyDescent="0.2">
      <c r="A326" s="80" t="s">
        <v>42</v>
      </c>
      <c r="B326" s="79" t="s">
        <v>2484</v>
      </c>
      <c r="C326" s="77">
        <v>3262</v>
      </c>
      <c r="D326" s="80">
        <v>0</v>
      </c>
      <c r="E326" s="97">
        <f t="shared" si="52"/>
        <v>0</v>
      </c>
      <c r="F326" s="85">
        <v>309</v>
      </c>
      <c r="G326" s="89">
        <v>3233</v>
      </c>
      <c r="H326" s="101">
        <v>0</v>
      </c>
      <c r="I326" s="97">
        <f t="shared" si="49"/>
        <v>0</v>
      </c>
      <c r="J326" s="85">
        <v>307</v>
      </c>
      <c r="K326" s="89">
        <v>2838</v>
      </c>
      <c r="L326" s="82">
        <v>0</v>
      </c>
      <c r="M326" s="111">
        <f t="shared" si="53"/>
        <v>0</v>
      </c>
      <c r="N326" s="85">
        <v>308</v>
      </c>
      <c r="O326" s="91">
        <v>2469</v>
      </c>
      <c r="P326" s="115">
        <v>0</v>
      </c>
      <c r="Q326" s="78">
        <f t="shared" si="54"/>
        <v>0</v>
      </c>
      <c r="R326" s="85">
        <v>310</v>
      </c>
      <c r="S326" s="93">
        <v>2500</v>
      </c>
      <c r="T326" s="83">
        <v>0</v>
      </c>
      <c r="U326" s="78">
        <f t="shared" si="55"/>
        <v>0</v>
      </c>
      <c r="V326" s="85">
        <v>308</v>
      </c>
      <c r="W326" s="89">
        <v>2234</v>
      </c>
      <c r="X326" s="83">
        <v>0</v>
      </c>
      <c r="Y326" s="75">
        <f t="shared" si="56"/>
        <v>0</v>
      </c>
      <c r="Z326" s="85">
        <v>310</v>
      </c>
      <c r="AA326" s="122">
        <f t="shared" si="50"/>
        <v>16536</v>
      </c>
      <c r="AB326" s="101">
        <f t="shared" si="51"/>
        <v>0</v>
      </c>
      <c r="AC326" s="97">
        <f t="shared" si="57"/>
        <v>0</v>
      </c>
      <c r="AD326" s="96">
        <v>321</v>
      </c>
      <c r="AE326" s="54"/>
      <c r="AF326" s="30">
        <v>324</v>
      </c>
    </row>
    <row r="327" spans="1:32" s="80" customFormat="1" ht="15.75" customHeight="1" x14ac:dyDescent="0.15">
      <c r="A327" s="80" t="s">
        <v>42</v>
      </c>
      <c r="B327" s="79" t="s">
        <v>2485</v>
      </c>
      <c r="C327" s="77">
        <v>3336</v>
      </c>
      <c r="D327" s="80">
        <v>0</v>
      </c>
      <c r="E327" s="97">
        <f t="shared" si="52"/>
        <v>0</v>
      </c>
      <c r="F327" s="85">
        <v>309</v>
      </c>
      <c r="G327" s="81">
        <v>3362</v>
      </c>
      <c r="H327" s="101">
        <v>0</v>
      </c>
      <c r="I327" s="97">
        <f t="shared" si="49"/>
        <v>0</v>
      </c>
      <c r="J327" s="85">
        <v>307</v>
      </c>
      <c r="K327" s="81">
        <v>3374</v>
      </c>
      <c r="L327" s="82">
        <v>0</v>
      </c>
      <c r="M327" s="111">
        <f t="shared" si="53"/>
        <v>0</v>
      </c>
      <c r="N327" s="85">
        <v>308</v>
      </c>
      <c r="O327" s="81">
        <v>3385</v>
      </c>
      <c r="P327" s="116">
        <v>0</v>
      </c>
      <c r="Q327" s="78">
        <f t="shared" si="54"/>
        <v>0</v>
      </c>
      <c r="R327" s="85">
        <v>310</v>
      </c>
      <c r="S327" s="84">
        <v>3364</v>
      </c>
      <c r="T327" s="83">
        <v>0</v>
      </c>
      <c r="U327" s="78">
        <f t="shared" si="55"/>
        <v>0</v>
      </c>
      <c r="V327" s="85">
        <v>308</v>
      </c>
      <c r="W327" s="81">
        <v>3342</v>
      </c>
      <c r="X327" s="83">
        <v>0</v>
      </c>
      <c r="Y327" s="75">
        <f t="shared" si="56"/>
        <v>0</v>
      </c>
      <c r="Z327" s="85">
        <v>310</v>
      </c>
      <c r="AA327" s="101">
        <f t="shared" si="50"/>
        <v>20163</v>
      </c>
      <c r="AB327" s="101">
        <f t="shared" si="51"/>
        <v>0</v>
      </c>
      <c r="AC327" s="97">
        <f t="shared" si="57"/>
        <v>0</v>
      </c>
      <c r="AD327" s="96">
        <v>321</v>
      </c>
      <c r="AF327" s="80">
        <v>325</v>
      </c>
    </row>
    <row r="328" spans="1:32" ht="15.75" customHeight="1" x14ac:dyDescent="0.2">
      <c r="A328" s="15" t="s">
        <v>2686</v>
      </c>
      <c r="B328" s="15" t="s">
        <v>2685</v>
      </c>
      <c r="C328" s="72">
        <v>1688</v>
      </c>
      <c r="D328" s="18">
        <v>0</v>
      </c>
      <c r="E328" s="32">
        <f t="shared" si="52"/>
        <v>0</v>
      </c>
      <c r="F328" s="85">
        <v>309</v>
      </c>
      <c r="G328" s="71">
        <v>1668</v>
      </c>
      <c r="H328" s="19">
        <v>0</v>
      </c>
      <c r="I328" s="37">
        <f t="shared" si="49"/>
        <v>0</v>
      </c>
      <c r="J328" s="85">
        <v>307</v>
      </c>
      <c r="K328" s="71">
        <v>1667</v>
      </c>
      <c r="L328" s="20">
        <v>0</v>
      </c>
      <c r="M328" s="39">
        <f t="shared" si="53"/>
        <v>0</v>
      </c>
      <c r="N328" s="85">
        <v>308</v>
      </c>
      <c r="O328" s="42">
        <v>1662</v>
      </c>
      <c r="P328" s="113">
        <v>0</v>
      </c>
      <c r="Q328" s="44">
        <f t="shared" si="54"/>
        <v>0</v>
      </c>
      <c r="R328" s="85">
        <v>310</v>
      </c>
      <c r="S328" s="46">
        <v>1663</v>
      </c>
      <c r="T328" s="17">
        <v>0</v>
      </c>
      <c r="U328" s="49">
        <f t="shared" si="55"/>
        <v>0</v>
      </c>
      <c r="V328" s="85">
        <v>308</v>
      </c>
      <c r="W328" s="50">
        <v>1645</v>
      </c>
      <c r="X328" s="21">
        <v>0</v>
      </c>
      <c r="Y328" s="51">
        <f t="shared" si="56"/>
        <v>0</v>
      </c>
      <c r="Z328" s="85">
        <v>310</v>
      </c>
      <c r="AA328" s="120">
        <f t="shared" si="50"/>
        <v>9993</v>
      </c>
      <c r="AB328" s="121">
        <f t="shared" si="51"/>
        <v>0</v>
      </c>
      <c r="AC328" s="32">
        <f t="shared" si="57"/>
        <v>0</v>
      </c>
      <c r="AD328" s="96">
        <v>321</v>
      </c>
      <c r="AE328" s="54"/>
      <c r="AF328" s="30">
        <v>326</v>
      </c>
    </row>
    <row r="329" spans="1:32" s="80" customFormat="1" ht="15.75" customHeight="1" x14ac:dyDescent="0.15">
      <c r="A329" s="87" t="s">
        <v>101</v>
      </c>
      <c r="B329" s="79" t="s">
        <v>2490</v>
      </c>
      <c r="C329" s="77">
        <v>3139</v>
      </c>
      <c r="D329" s="80">
        <v>0</v>
      </c>
      <c r="E329" s="97">
        <f t="shared" si="52"/>
        <v>0</v>
      </c>
      <c r="F329" s="85">
        <v>309</v>
      </c>
      <c r="G329" s="77">
        <v>3181</v>
      </c>
      <c r="H329" s="101">
        <v>0</v>
      </c>
      <c r="I329" s="97">
        <f t="shared" si="49"/>
        <v>0</v>
      </c>
      <c r="J329" s="85">
        <v>307</v>
      </c>
      <c r="K329" s="77">
        <v>3209</v>
      </c>
      <c r="L329" s="82">
        <v>0</v>
      </c>
      <c r="M329" s="111">
        <f t="shared" si="53"/>
        <v>0</v>
      </c>
      <c r="N329" s="85">
        <v>308</v>
      </c>
      <c r="O329" s="77">
        <v>3214</v>
      </c>
      <c r="P329" s="118">
        <v>0</v>
      </c>
      <c r="Q329" s="78">
        <f t="shared" si="54"/>
        <v>0</v>
      </c>
      <c r="R329" s="85">
        <v>310</v>
      </c>
      <c r="S329" s="84">
        <v>3157</v>
      </c>
      <c r="T329" s="83">
        <v>0</v>
      </c>
      <c r="U329" s="78">
        <f t="shared" si="55"/>
        <v>0</v>
      </c>
      <c r="V329" s="85">
        <v>308</v>
      </c>
      <c r="W329" s="81">
        <v>3156</v>
      </c>
      <c r="X329" s="83">
        <v>0</v>
      </c>
      <c r="Y329" s="75">
        <f t="shared" si="56"/>
        <v>0</v>
      </c>
      <c r="Z329" s="85">
        <v>310</v>
      </c>
      <c r="AA329" s="101">
        <f t="shared" si="50"/>
        <v>19056</v>
      </c>
      <c r="AB329" s="101">
        <f t="shared" si="51"/>
        <v>0</v>
      </c>
      <c r="AC329" s="97">
        <f t="shared" si="57"/>
        <v>0</v>
      </c>
      <c r="AD329" s="96">
        <v>321</v>
      </c>
      <c r="AF329" s="80">
        <v>327</v>
      </c>
    </row>
    <row r="330" spans="1:32" s="80" customFormat="1" ht="15.75" customHeight="1" x14ac:dyDescent="0.15">
      <c r="A330" s="80" t="s">
        <v>101</v>
      </c>
      <c r="B330" s="79" t="s">
        <v>2493</v>
      </c>
      <c r="C330" s="77">
        <v>4163</v>
      </c>
      <c r="D330" s="80">
        <v>0</v>
      </c>
      <c r="E330" s="97">
        <f t="shared" si="52"/>
        <v>0</v>
      </c>
      <c r="F330" s="85">
        <v>309</v>
      </c>
      <c r="G330" s="77">
        <v>4190</v>
      </c>
      <c r="H330" s="101">
        <v>0</v>
      </c>
      <c r="I330" s="97">
        <f t="shared" si="49"/>
        <v>0</v>
      </c>
      <c r="J330" s="85">
        <v>307</v>
      </c>
      <c r="K330" s="77">
        <v>4180</v>
      </c>
      <c r="L330" s="82">
        <v>0</v>
      </c>
      <c r="M330" s="111">
        <f t="shared" si="53"/>
        <v>0</v>
      </c>
      <c r="N330" s="85">
        <v>308</v>
      </c>
      <c r="O330" s="77">
        <v>4222</v>
      </c>
      <c r="P330" s="118">
        <v>0</v>
      </c>
      <c r="Q330" s="78">
        <f t="shared" si="54"/>
        <v>0</v>
      </c>
      <c r="R330" s="85">
        <v>310</v>
      </c>
      <c r="S330" s="84">
        <v>4288</v>
      </c>
      <c r="T330" s="83">
        <v>0</v>
      </c>
      <c r="U330" s="78">
        <f t="shared" si="55"/>
        <v>0</v>
      </c>
      <c r="V330" s="85">
        <v>308</v>
      </c>
      <c r="W330" s="81">
        <v>2029</v>
      </c>
      <c r="X330" s="83">
        <v>0</v>
      </c>
      <c r="Y330" s="75">
        <f t="shared" si="56"/>
        <v>0</v>
      </c>
      <c r="Z330" s="85">
        <v>310</v>
      </c>
      <c r="AA330" s="101">
        <f t="shared" si="50"/>
        <v>23072</v>
      </c>
      <c r="AB330" s="101">
        <f t="shared" si="51"/>
        <v>0</v>
      </c>
      <c r="AC330" s="97">
        <f t="shared" si="57"/>
        <v>0</v>
      </c>
      <c r="AD330" s="96">
        <v>321</v>
      </c>
      <c r="AF330" s="80">
        <v>328</v>
      </c>
    </row>
    <row r="331" spans="1:32" ht="15.75" customHeight="1" x14ac:dyDescent="0.2">
      <c r="A331" s="80" t="s">
        <v>17</v>
      </c>
      <c r="B331" s="79" t="s">
        <v>2506</v>
      </c>
      <c r="C331" s="77">
        <v>2051</v>
      </c>
      <c r="D331" s="80">
        <v>0</v>
      </c>
      <c r="E331" s="97">
        <f t="shared" si="52"/>
        <v>0</v>
      </c>
      <c r="F331" s="85">
        <v>309</v>
      </c>
      <c r="G331" s="89">
        <v>2105</v>
      </c>
      <c r="H331" s="101">
        <v>0</v>
      </c>
      <c r="I331" s="97">
        <f t="shared" si="49"/>
        <v>0</v>
      </c>
      <c r="J331" s="85">
        <v>307</v>
      </c>
      <c r="K331" s="89">
        <v>2111</v>
      </c>
      <c r="L331" s="82">
        <v>0</v>
      </c>
      <c r="M331" s="111">
        <f t="shared" si="53"/>
        <v>0</v>
      </c>
      <c r="N331" s="85">
        <v>308</v>
      </c>
      <c r="O331" s="91">
        <v>2134</v>
      </c>
      <c r="P331" s="115">
        <v>0</v>
      </c>
      <c r="Q331" s="78">
        <f t="shared" si="54"/>
        <v>0</v>
      </c>
      <c r="R331" s="85">
        <v>310</v>
      </c>
      <c r="S331" s="93">
        <v>2147</v>
      </c>
      <c r="T331" s="83">
        <v>0</v>
      </c>
      <c r="U331" s="78">
        <f t="shared" si="55"/>
        <v>0</v>
      </c>
      <c r="V331" s="85">
        <v>308</v>
      </c>
      <c r="W331" s="89">
        <v>2153</v>
      </c>
      <c r="X331" s="83">
        <v>0</v>
      </c>
      <c r="Y331" s="75">
        <f t="shared" si="56"/>
        <v>0</v>
      </c>
      <c r="Z331" s="85">
        <v>310</v>
      </c>
      <c r="AA331" s="122">
        <f t="shared" si="50"/>
        <v>12701</v>
      </c>
      <c r="AB331" s="101">
        <f t="shared" si="51"/>
        <v>0</v>
      </c>
      <c r="AC331" s="97">
        <f t="shared" si="57"/>
        <v>0</v>
      </c>
      <c r="AD331" s="96">
        <v>321</v>
      </c>
      <c r="AE331" s="54"/>
      <c r="AF331" s="30">
        <v>329</v>
      </c>
    </row>
    <row r="332" spans="1:32" s="80" customFormat="1" ht="15.75" customHeight="1" x14ac:dyDescent="0.15">
      <c r="A332" s="80" t="s">
        <v>17</v>
      </c>
      <c r="B332" s="79" t="s">
        <v>2507</v>
      </c>
      <c r="C332" s="77">
        <v>4204</v>
      </c>
      <c r="D332" s="80">
        <v>0</v>
      </c>
      <c r="E332" s="97">
        <f t="shared" si="52"/>
        <v>0</v>
      </c>
      <c r="F332" s="85">
        <v>309</v>
      </c>
      <c r="G332" s="81">
        <v>4442</v>
      </c>
      <c r="H332" s="101">
        <v>0</v>
      </c>
      <c r="I332" s="97">
        <f t="shared" si="49"/>
        <v>0</v>
      </c>
      <c r="J332" s="85">
        <v>307</v>
      </c>
      <c r="K332" s="81">
        <v>4708</v>
      </c>
      <c r="L332" s="82">
        <v>0</v>
      </c>
      <c r="M332" s="111">
        <f t="shared" si="53"/>
        <v>0</v>
      </c>
      <c r="N332" s="85">
        <v>308</v>
      </c>
      <c r="O332" s="81">
        <v>4992</v>
      </c>
      <c r="P332" s="116">
        <v>0</v>
      </c>
      <c r="Q332" s="78">
        <f t="shared" si="54"/>
        <v>0</v>
      </c>
      <c r="R332" s="85">
        <v>310</v>
      </c>
      <c r="S332" s="84">
        <v>5239</v>
      </c>
      <c r="T332" s="83">
        <v>0</v>
      </c>
      <c r="U332" s="78">
        <f t="shared" si="55"/>
        <v>0</v>
      </c>
      <c r="V332" s="85">
        <v>308</v>
      </c>
      <c r="W332" s="81">
        <v>5567</v>
      </c>
      <c r="X332" s="83">
        <v>0</v>
      </c>
      <c r="Y332" s="75">
        <f t="shared" si="56"/>
        <v>0</v>
      </c>
      <c r="Z332" s="85">
        <v>310</v>
      </c>
      <c r="AA332" s="101">
        <f t="shared" si="50"/>
        <v>29152</v>
      </c>
      <c r="AB332" s="101">
        <f t="shared" si="51"/>
        <v>0</v>
      </c>
      <c r="AC332" s="97">
        <f t="shared" si="57"/>
        <v>0</v>
      </c>
      <c r="AD332" s="96">
        <v>321</v>
      </c>
      <c r="AF332" s="80">
        <v>330</v>
      </c>
    </row>
    <row r="333" spans="1:32" ht="15.75" customHeight="1" x14ac:dyDescent="0.2">
      <c r="A333" s="80" t="s">
        <v>17</v>
      </c>
      <c r="B333" s="79" t="s">
        <v>2508</v>
      </c>
      <c r="C333" s="77">
        <v>2336</v>
      </c>
      <c r="D333" s="80">
        <v>0</v>
      </c>
      <c r="E333" s="97">
        <f t="shared" si="52"/>
        <v>0</v>
      </c>
      <c r="F333" s="85">
        <v>309</v>
      </c>
      <c r="G333" s="89">
        <v>2349</v>
      </c>
      <c r="H333" s="101">
        <v>0</v>
      </c>
      <c r="I333" s="97">
        <f t="shared" si="49"/>
        <v>0</v>
      </c>
      <c r="J333" s="85">
        <v>307</v>
      </c>
      <c r="K333" s="89">
        <v>2380</v>
      </c>
      <c r="L333" s="82">
        <v>0</v>
      </c>
      <c r="M333" s="111">
        <f t="shared" si="53"/>
        <v>0</v>
      </c>
      <c r="N333" s="85">
        <v>308</v>
      </c>
      <c r="O333" s="91">
        <v>2391</v>
      </c>
      <c r="P333" s="115">
        <v>0</v>
      </c>
      <c r="Q333" s="78">
        <f t="shared" si="54"/>
        <v>0</v>
      </c>
      <c r="R333" s="85">
        <v>310</v>
      </c>
      <c r="S333" s="93">
        <v>2402</v>
      </c>
      <c r="T333" s="83">
        <v>0</v>
      </c>
      <c r="U333" s="78">
        <f t="shared" si="55"/>
        <v>0</v>
      </c>
      <c r="V333" s="85">
        <v>308</v>
      </c>
      <c r="W333" s="89">
        <v>3536</v>
      </c>
      <c r="X333" s="83">
        <v>0</v>
      </c>
      <c r="Y333" s="75">
        <f t="shared" si="56"/>
        <v>0</v>
      </c>
      <c r="Z333" s="85">
        <v>310</v>
      </c>
      <c r="AA333" s="122">
        <f t="shared" si="50"/>
        <v>15394</v>
      </c>
      <c r="AB333" s="101">
        <f t="shared" si="51"/>
        <v>0</v>
      </c>
      <c r="AC333" s="97">
        <f t="shared" si="57"/>
        <v>0</v>
      </c>
      <c r="AD333" s="96">
        <v>321</v>
      </c>
      <c r="AE333" s="54"/>
      <c r="AF333" s="30">
        <v>331</v>
      </c>
    </row>
    <row r="334" spans="1:32" ht="15.75" customHeight="1" x14ac:dyDescent="0.2">
      <c r="A334" s="80" t="s">
        <v>17</v>
      </c>
      <c r="B334" s="79" t="s">
        <v>2503</v>
      </c>
      <c r="C334" s="77">
        <v>2854</v>
      </c>
      <c r="D334" s="80">
        <v>0</v>
      </c>
      <c r="E334" s="97">
        <f t="shared" si="52"/>
        <v>0</v>
      </c>
      <c r="F334" s="85">
        <v>309</v>
      </c>
      <c r="G334" s="89">
        <v>3032</v>
      </c>
      <c r="H334" s="101">
        <v>0</v>
      </c>
      <c r="I334" s="97">
        <f t="shared" si="49"/>
        <v>0</v>
      </c>
      <c r="J334" s="85">
        <v>307</v>
      </c>
      <c r="K334" s="89">
        <v>3153</v>
      </c>
      <c r="L334" s="82">
        <v>0</v>
      </c>
      <c r="M334" s="111">
        <f t="shared" si="53"/>
        <v>0</v>
      </c>
      <c r="N334" s="85">
        <v>308</v>
      </c>
      <c r="O334" s="91">
        <v>3279</v>
      </c>
      <c r="P334" s="115">
        <v>0</v>
      </c>
      <c r="Q334" s="78">
        <f t="shared" si="54"/>
        <v>0</v>
      </c>
      <c r="R334" s="85">
        <v>310</v>
      </c>
      <c r="S334" s="93">
        <v>3416</v>
      </c>
      <c r="T334" s="83">
        <v>0</v>
      </c>
      <c r="U334" s="78">
        <f t="shared" si="55"/>
        <v>0</v>
      </c>
      <c r="V334" s="85">
        <v>308</v>
      </c>
      <c r="W334" s="89">
        <v>2560</v>
      </c>
      <c r="X334" s="83">
        <v>0</v>
      </c>
      <c r="Y334" s="75">
        <f t="shared" si="56"/>
        <v>0</v>
      </c>
      <c r="Z334" s="85">
        <v>310</v>
      </c>
      <c r="AA334" s="122">
        <f t="shared" si="50"/>
        <v>18294</v>
      </c>
      <c r="AB334" s="101">
        <f t="shared" si="51"/>
        <v>0</v>
      </c>
      <c r="AC334" s="97">
        <f t="shared" si="57"/>
        <v>0</v>
      </c>
      <c r="AD334" s="96">
        <v>321</v>
      </c>
      <c r="AE334" s="54"/>
      <c r="AF334" s="30">
        <v>332</v>
      </c>
    </row>
    <row r="335" spans="1:32" ht="15.75" customHeight="1" x14ac:dyDescent="0.2">
      <c r="A335" s="80" t="s">
        <v>2740</v>
      </c>
      <c r="B335" s="79" t="s">
        <v>2511</v>
      </c>
      <c r="C335" s="77">
        <v>2031</v>
      </c>
      <c r="D335" s="80">
        <v>0</v>
      </c>
      <c r="E335" s="97">
        <f t="shared" si="52"/>
        <v>0</v>
      </c>
      <c r="F335" s="85">
        <v>309</v>
      </c>
      <c r="G335" s="89">
        <v>2048</v>
      </c>
      <c r="H335" s="101">
        <v>0</v>
      </c>
      <c r="I335" s="97">
        <f t="shared" si="49"/>
        <v>0</v>
      </c>
      <c r="J335" s="85">
        <v>307</v>
      </c>
      <c r="K335" s="89">
        <v>2083</v>
      </c>
      <c r="L335" s="82">
        <v>0</v>
      </c>
      <c r="M335" s="111">
        <f t="shared" si="53"/>
        <v>0</v>
      </c>
      <c r="N335" s="85">
        <v>308</v>
      </c>
      <c r="O335" s="91">
        <v>2101</v>
      </c>
      <c r="P335" s="115">
        <v>0</v>
      </c>
      <c r="Q335" s="78">
        <f t="shared" si="54"/>
        <v>0</v>
      </c>
      <c r="R335" s="85">
        <v>310</v>
      </c>
      <c r="S335" s="93">
        <v>2114</v>
      </c>
      <c r="T335" s="83">
        <v>0</v>
      </c>
      <c r="U335" s="78">
        <f t="shared" si="55"/>
        <v>0</v>
      </c>
      <c r="V335" s="85">
        <v>308</v>
      </c>
      <c r="W335" s="89">
        <v>2140</v>
      </c>
      <c r="X335" s="83">
        <v>0</v>
      </c>
      <c r="Y335" s="75">
        <f t="shared" si="56"/>
        <v>0</v>
      </c>
      <c r="Z335" s="85">
        <v>310</v>
      </c>
      <c r="AA335" s="122">
        <f t="shared" si="50"/>
        <v>12517</v>
      </c>
      <c r="AB335" s="101">
        <f t="shared" si="51"/>
        <v>0</v>
      </c>
      <c r="AC335" s="97">
        <f t="shared" si="57"/>
        <v>0</v>
      </c>
      <c r="AD335" s="96">
        <v>321</v>
      </c>
      <c r="AE335" s="54"/>
      <c r="AF335" s="30">
        <v>333</v>
      </c>
    </row>
    <row r="336" spans="1:32" s="80" customFormat="1" ht="15.75" customHeight="1" x14ac:dyDescent="0.15">
      <c r="A336" s="80" t="s">
        <v>2697</v>
      </c>
      <c r="B336" s="79" t="s">
        <v>2515</v>
      </c>
      <c r="C336" s="77">
        <v>3494</v>
      </c>
      <c r="D336" s="80">
        <v>0</v>
      </c>
      <c r="E336" s="97">
        <f t="shared" si="52"/>
        <v>0</v>
      </c>
      <c r="F336" s="85">
        <v>309</v>
      </c>
      <c r="G336" s="81">
        <v>3569</v>
      </c>
      <c r="H336" s="101">
        <v>0</v>
      </c>
      <c r="I336" s="97">
        <f t="shared" si="49"/>
        <v>0</v>
      </c>
      <c r="J336" s="85">
        <v>307</v>
      </c>
      <c r="K336" s="81">
        <v>3541</v>
      </c>
      <c r="L336" s="82">
        <v>0</v>
      </c>
      <c r="M336" s="111">
        <f t="shared" si="53"/>
        <v>0</v>
      </c>
      <c r="N336" s="85">
        <v>308</v>
      </c>
      <c r="O336" s="81">
        <v>3501</v>
      </c>
      <c r="P336" s="116">
        <v>0</v>
      </c>
      <c r="Q336" s="78">
        <f t="shared" si="54"/>
        <v>0</v>
      </c>
      <c r="R336" s="85">
        <v>310</v>
      </c>
      <c r="S336" s="84">
        <v>3467</v>
      </c>
      <c r="T336" s="83">
        <v>0</v>
      </c>
      <c r="U336" s="78">
        <f t="shared" si="55"/>
        <v>0</v>
      </c>
      <c r="V336" s="85">
        <v>308</v>
      </c>
      <c r="W336" s="81">
        <v>3435</v>
      </c>
      <c r="X336" s="83">
        <v>0</v>
      </c>
      <c r="Y336" s="75">
        <f t="shared" si="56"/>
        <v>0</v>
      </c>
      <c r="Z336" s="85">
        <v>310</v>
      </c>
      <c r="AA336" s="101">
        <f t="shared" si="50"/>
        <v>21007</v>
      </c>
      <c r="AB336" s="101">
        <f t="shared" si="51"/>
        <v>0</v>
      </c>
      <c r="AC336" s="97">
        <f t="shared" si="57"/>
        <v>0</v>
      </c>
      <c r="AD336" s="96">
        <v>321</v>
      </c>
      <c r="AF336" s="80">
        <v>334</v>
      </c>
    </row>
    <row r="337" spans="1:42" ht="15.75" customHeight="1" x14ac:dyDescent="0.2">
      <c r="A337" s="80" t="s">
        <v>2697</v>
      </c>
      <c r="B337" s="79" t="s">
        <v>2517</v>
      </c>
      <c r="C337" s="77">
        <v>2296</v>
      </c>
      <c r="D337" s="80">
        <v>0</v>
      </c>
      <c r="E337" s="97">
        <f t="shared" si="52"/>
        <v>0</v>
      </c>
      <c r="F337" s="85">
        <v>309</v>
      </c>
      <c r="G337" s="89">
        <v>2267</v>
      </c>
      <c r="H337" s="101">
        <v>0</v>
      </c>
      <c r="I337" s="97">
        <f t="shared" si="49"/>
        <v>0</v>
      </c>
      <c r="J337" s="85">
        <v>307</v>
      </c>
      <c r="K337" s="89">
        <v>2254</v>
      </c>
      <c r="L337" s="82">
        <v>0</v>
      </c>
      <c r="M337" s="111">
        <f t="shared" si="53"/>
        <v>0</v>
      </c>
      <c r="N337" s="85">
        <v>308</v>
      </c>
      <c r="O337" s="91">
        <v>2277</v>
      </c>
      <c r="P337" s="115">
        <v>0</v>
      </c>
      <c r="Q337" s="78">
        <f t="shared" si="54"/>
        <v>0</v>
      </c>
      <c r="R337" s="85">
        <v>310</v>
      </c>
      <c r="S337" s="93">
        <v>2273</v>
      </c>
      <c r="T337" s="83">
        <v>0</v>
      </c>
      <c r="U337" s="78">
        <f t="shared" si="55"/>
        <v>0</v>
      </c>
      <c r="V337" s="85">
        <v>308</v>
      </c>
      <c r="W337" s="89">
        <v>2268</v>
      </c>
      <c r="X337" s="83">
        <v>0</v>
      </c>
      <c r="Y337" s="75">
        <f t="shared" si="56"/>
        <v>0</v>
      </c>
      <c r="Z337" s="85">
        <v>310</v>
      </c>
      <c r="AA337" s="122">
        <f t="shared" si="50"/>
        <v>13635</v>
      </c>
      <c r="AB337" s="101">
        <f t="shared" si="51"/>
        <v>0</v>
      </c>
      <c r="AC337" s="97">
        <f t="shared" si="57"/>
        <v>0</v>
      </c>
      <c r="AD337" s="96">
        <v>321</v>
      </c>
      <c r="AE337" s="54"/>
      <c r="AF337" s="30">
        <v>335</v>
      </c>
    </row>
    <row r="338" spans="1:42" s="80" customFormat="1" ht="15.75" customHeight="1" x14ac:dyDescent="0.15">
      <c r="A338" s="80" t="s">
        <v>2692</v>
      </c>
      <c r="B338" s="79" t="s">
        <v>2521</v>
      </c>
      <c r="C338" s="77">
        <v>2572</v>
      </c>
      <c r="D338" s="80">
        <v>0</v>
      </c>
      <c r="E338" s="97">
        <f t="shared" si="52"/>
        <v>0</v>
      </c>
      <c r="F338" s="85">
        <v>309</v>
      </c>
      <c r="G338" s="81">
        <v>2572</v>
      </c>
      <c r="H338" s="101">
        <v>0</v>
      </c>
      <c r="I338" s="97">
        <f t="shared" si="49"/>
        <v>0</v>
      </c>
      <c r="J338" s="85">
        <v>307</v>
      </c>
      <c r="K338" s="81">
        <v>2572</v>
      </c>
      <c r="L338" s="82">
        <v>0</v>
      </c>
      <c r="M338" s="111">
        <f t="shared" si="53"/>
        <v>0</v>
      </c>
      <c r="N338" s="85">
        <v>308</v>
      </c>
      <c r="O338" s="81">
        <v>2600</v>
      </c>
      <c r="P338" s="116">
        <v>0</v>
      </c>
      <c r="Q338" s="78">
        <f t="shared" si="54"/>
        <v>0</v>
      </c>
      <c r="R338" s="85">
        <v>310</v>
      </c>
      <c r="S338" s="80">
        <v>2607</v>
      </c>
      <c r="T338" s="83">
        <v>0</v>
      </c>
      <c r="U338" s="78">
        <f t="shared" si="55"/>
        <v>0</v>
      </c>
      <c r="V338" s="85">
        <v>308</v>
      </c>
      <c r="W338" s="81">
        <v>2612</v>
      </c>
      <c r="X338" s="83">
        <v>0</v>
      </c>
      <c r="Y338" s="75">
        <f t="shared" si="56"/>
        <v>0</v>
      </c>
      <c r="Z338" s="85">
        <v>310</v>
      </c>
      <c r="AA338" s="101">
        <f t="shared" si="50"/>
        <v>15535</v>
      </c>
      <c r="AB338" s="101">
        <f t="shared" si="51"/>
        <v>0</v>
      </c>
      <c r="AC338" s="97">
        <f t="shared" si="57"/>
        <v>0</v>
      </c>
      <c r="AD338" s="96">
        <v>321</v>
      </c>
      <c r="AF338" s="80">
        <v>336</v>
      </c>
    </row>
    <row r="339" spans="1:42" ht="15.75" customHeight="1" x14ac:dyDescent="0.2">
      <c r="A339" s="80" t="s">
        <v>2692</v>
      </c>
      <c r="B339" s="79" t="s">
        <v>2522</v>
      </c>
      <c r="C339" s="77">
        <v>3656</v>
      </c>
      <c r="D339" s="80">
        <v>0</v>
      </c>
      <c r="E339" s="97">
        <f t="shared" si="52"/>
        <v>0</v>
      </c>
      <c r="F339" s="85">
        <v>309</v>
      </c>
      <c r="G339" s="89">
        <v>3725</v>
      </c>
      <c r="H339" s="101">
        <v>0</v>
      </c>
      <c r="I339" s="97">
        <f t="shared" si="49"/>
        <v>0</v>
      </c>
      <c r="J339" s="85">
        <v>307</v>
      </c>
      <c r="K339" s="89">
        <v>3805</v>
      </c>
      <c r="L339" s="82">
        <v>0</v>
      </c>
      <c r="M339" s="111">
        <f t="shared" si="53"/>
        <v>0</v>
      </c>
      <c r="N339" s="85">
        <v>308</v>
      </c>
      <c r="O339" s="102">
        <v>3825</v>
      </c>
      <c r="P339" s="119">
        <v>0</v>
      </c>
      <c r="Q339" s="78">
        <f t="shared" si="54"/>
        <v>0</v>
      </c>
      <c r="R339" s="85">
        <v>310</v>
      </c>
      <c r="S339" s="98">
        <v>3897</v>
      </c>
      <c r="T339" s="83">
        <v>0</v>
      </c>
      <c r="U339" s="78">
        <f t="shared" si="55"/>
        <v>0</v>
      </c>
      <c r="V339" s="85">
        <v>308</v>
      </c>
      <c r="W339" s="89">
        <v>3907</v>
      </c>
      <c r="X339" s="83">
        <v>0</v>
      </c>
      <c r="Y339" s="75">
        <f t="shared" si="56"/>
        <v>0</v>
      </c>
      <c r="Z339" s="85">
        <v>310</v>
      </c>
      <c r="AA339" s="122">
        <f t="shared" si="50"/>
        <v>22815</v>
      </c>
      <c r="AB339" s="101">
        <f t="shared" si="51"/>
        <v>0</v>
      </c>
      <c r="AC339" s="97">
        <f t="shared" si="57"/>
        <v>0</v>
      </c>
      <c r="AD339" s="96">
        <v>321</v>
      </c>
      <c r="AE339" s="54"/>
      <c r="AF339" s="30">
        <v>337</v>
      </c>
    </row>
    <row r="340" spans="1:42" s="103" customFormat="1" x14ac:dyDescent="0.2">
      <c r="C340" s="104"/>
      <c r="E340" s="105"/>
      <c r="F340" s="106">
        <v>309</v>
      </c>
      <c r="G340" s="107"/>
      <c r="H340" s="108"/>
      <c r="I340" s="109"/>
      <c r="J340" s="106">
        <v>307</v>
      </c>
      <c r="K340" s="107"/>
      <c r="N340" s="106">
        <v>308</v>
      </c>
      <c r="O340" s="107"/>
      <c r="R340" s="106">
        <v>310</v>
      </c>
      <c r="S340" s="107"/>
      <c r="V340" s="106">
        <v>308</v>
      </c>
      <c r="W340" s="107"/>
      <c r="Y340" s="105"/>
      <c r="Z340" s="106">
        <v>310</v>
      </c>
      <c r="AA340" s="110"/>
      <c r="AB340" s="105"/>
      <c r="AC340" s="105"/>
      <c r="AD340" s="106">
        <v>321</v>
      </c>
      <c r="AE340" s="105"/>
      <c r="AF340" s="105"/>
      <c r="AG340" s="105"/>
      <c r="AH340" s="105"/>
      <c r="AI340" s="105"/>
      <c r="AJ340" s="105"/>
      <c r="AK340" s="105"/>
      <c r="AL340" s="105"/>
      <c r="AM340" s="105"/>
      <c r="AN340" s="105"/>
      <c r="AO340" s="105"/>
      <c r="AP340" s="105"/>
    </row>
    <row r="341" spans="1:42" x14ac:dyDescent="0.2">
      <c r="C341" s="74"/>
      <c r="H341" s="4"/>
      <c r="I341" s="99"/>
    </row>
    <row r="342" spans="1:42" x14ac:dyDescent="0.2">
      <c r="C342" s="73"/>
      <c r="H342" s="4"/>
      <c r="I342" s="99"/>
    </row>
    <row r="343" spans="1:42" x14ac:dyDescent="0.2">
      <c r="C343" s="73"/>
      <c r="H343" s="4"/>
      <c r="I343" s="99"/>
    </row>
    <row r="344" spans="1:42" x14ac:dyDescent="0.2">
      <c r="H344" s="4"/>
      <c r="I344" s="99"/>
    </row>
    <row r="345" spans="1:42" x14ac:dyDescent="0.2">
      <c r="H345" s="4"/>
      <c r="I345" s="99"/>
    </row>
    <row r="346" spans="1:42" x14ac:dyDescent="0.2">
      <c r="H346" s="4"/>
      <c r="I346" s="99"/>
    </row>
    <row r="347" spans="1:42" x14ac:dyDescent="0.2">
      <c r="H347" s="4"/>
      <c r="I347" s="99"/>
    </row>
    <row r="348" spans="1:42" x14ac:dyDescent="0.2">
      <c r="H348" s="4"/>
      <c r="I348" s="99"/>
    </row>
    <row r="349" spans="1:42" x14ac:dyDescent="0.2">
      <c r="H349" s="4"/>
      <c r="I349" s="99"/>
    </row>
    <row r="350" spans="1:42" x14ac:dyDescent="0.2">
      <c r="H350" s="4"/>
      <c r="I350" s="99"/>
    </row>
    <row r="351" spans="1:42" x14ac:dyDescent="0.2">
      <c r="H351" s="4"/>
      <c r="I351" s="99"/>
    </row>
    <row r="352" spans="1:42" x14ac:dyDescent="0.2">
      <c r="H352" s="4"/>
      <c r="I352" s="99"/>
    </row>
    <row r="353" spans="8:9" x14ac:dyDescent="0.2">
      <c r="H353" s="4"/>
      <c r="I353" s="99"/>
    </row>
    <row r="354" spans="8:9" x14ac:dyDescent="0.2">
      <c r="H354" s="4"/>
      <c r="I354" s="99"/>
    </row>
    <row r="355" spans="8:9" x14ac:dyDescent="0.2">
      <c r="H355" s="4"/>
      <c r="I355" s="99"/>
    </row>
    <row r="356" spans="8:9" x14ac:dyDescent="0.2">
      <c r="H356" s="4"/>
      <c r="I356" s="99"/>
    </row>
    <row r="357" spans="8:9" x14ac:dyDescent="0.2">
      <c r="H357" s="4"/>
      <c r="I357" s="99"/>
    </row>
    <row r="358" spans="8:9" x14ac:dyDescent="0.2">
      <c r="H358" s="4"/>
      <c r="I358" s="99"/>
    </row>
    <row r="359" spans="8:9" x14ac:dyDescent="0.2">
      <c r="H359" s="4"/>
      <c r="I359" s="99"/>
    </row>
    <row r="360" spans="8:9" x14ac:dyDescent="0.2">
      <c r="H360" s="4"/>
      <c r="I360" s="99"/>
    </row>
    <row r="361" spans="8:9" x14ac:dyDescent="0.2">
      <c r="H361" s="4"/>
      <c r="I361" s="99"/>
    </row>
    <row r="362" spans="8:9" x14ac:dyDescent="0.2">
      <c r="H362" s="4"/>
      <c r="I362" s="99"/>
    </row>
    <row r="363" spans="8:9" x14ac:dyDescent="0.2">
      <c r="H363" s="4"/>
      <c r="I363" s="99"/>
    </row>
    <row r="364" spans="8:9" x14ac:dyDescent="0.2">
      <c r="H364" s="4"/>
      <c r="I364" s="99"/>
    </row>
    <row r="365" spans="8:9" x14ac:dyDescent="0.2">
      <c r="H365" s="4"/>
      <c r="I365" s="99"/>
    </row>
    <row r="366" spans="8:9" x14ac:dyDescent="0.2">
      <c r="H366" s="4"/>
      <c r="I366" s="99"/>
    </row>
    <row r="367" spans="8:9" x14ac:dyDescent="0.2">
      <c r="H367" s="4"/>
      <c r="I367" s="99"/>
    </row>
    <row r="368" spans="8:9" x14ac:dyDescent="0.2">
      <c r="H368" s="4"/>
      <c r="I368" s="99"/>
    </row>
    <row r="369" spans="8:9" x14ac:dyDescent="0.2">
      <c r="H369" s="4"/>
      <c r="I369" s="99"/>
    </row>
    <row r="370" spans="8:9" x14ac:dyDescent="0.2">
      <c r="H370" s="4"/>
      <c r="I370" s="99"/>
    </row>
    <row r="371" spans="8:9" x14ac:dyDescent="0.2">
      <c r="H371" s="4"/>
      <c r="I371" s="99"/>
    </row>
    <row r="372" spans="8:9" x14ac:dyDescent="0.2">
      <c r="H372" s="4"/>
      <c r="I372" s="99"/>
    </row>
    <row r="373" spans="8:9" x14ac:dyDescent="0.2">
      <c r="H373" s="4"/>
      <c r="I373" s="99"/>
    </row>
    <row r="374" spans="8:9" x14ac:dyDescent="0.2">
      <c r="H374" s="4"/>
      <c r="I374" s="99"/>
    </row>
    <row r="375" spans="8:9" x14ac:dyDescent="0.2">
      <c r="H375" s="4"/>
      <c r="I375" s="99"/>
    </row>
    <row r="376" spans="8:9" x14ac:dyDescent="0.2">
      <c r="H376" s="4"/>
      <c r="I376" s="99"/>
    </row>
    <row r="377" spans="8:9" x14ac:dyDescent="0.2">
      <c r="H377" s="4"/>
      <c r="I377" s="99"/>
    </row>
    <row r="378" spans="8:9" x14ac:dyDescent="0.2">
      <c r="H378" s="4"/>
      <c r="I378" s="99"/>
    </row>
    <row r="379" spans="8:9" x14ac:dyDescent="0.2">
      <c r="H379" s="4"/>
      <c r="I379" s="99"/>
    </row>
    <row r="380" spans="8:9" x14ac:dyDescent="0.2">
      <c r="H380" s="4"/>
      <c r="I380" s="99"/>
    </row>
    <row r="381" spans="8:9" x14ac:dyDescent="0.2">
      <c r="H381" s="4"/>
      <c r="I381" s="99"/>
    </row>
    <row r="382" spans="8:9" x14ac:dyDescent="0.2">
      <c r="H382" s="4"/>
      <c r="I382" s="99"/>
    </row>
    <row r="383" spans="8:9" x14ac:dyDescent="0.2">
      <c r="H383" s="4"/>
      <c r="I383" s="99"/>
    </row>
    <row r="384" spans="8:9" x14ac:dyDescent="0.2">
      <c r="H384" s="4"/>
      <c r="I384" s="99"/>
    </row>
    <row r="385" spans="8:9" x14ac:dyDescent="0.2">
      <c r="H385" s="4"/>
      <c r="I385" s="99"/>
    </row>
    <row r="386" spans="8:9" x14ac:dyDescent="0.2">
      <c r="H386" s="4"/>
      <c r="I386" s="99"/>
    </row>
    <row r="387" spans="8:9" x14ac:dyDescent="0.2">
      <c r="H387" s="4"/>
      <c r="I387" s="99"/>
    </row>
    <row r="388" spans="8:9" x14ac:dyDescent="0.2">
      <c r="H388" s="4"/>
      <c r="I388" s="99"/>
    </row>
    <row r="389" spans="8:9" x14ac:dyDescent="0.2">
      <c r="H389" s="4"/>
      <c r="I389" s="99"/>
    </row>
    <row r="390" spans="8:9" x14ac:dyDescent="0.2">
      <c r="H390" s="4"/>
      <c r="I390" s="99"/>
    </row>
    <row r="391" spans="8:9" x14ac:dyDescent="0.2">
      <c r="H391" s="4"/>
      <c r="I391" s="99"/>
    </row>
    <row r="392" spans="8:9" x14ac:dyDescent="0.2">
      <c r="H392" s="4"/>
      <c r="I392" s="99"/>
    </row>
    <row r="393" spans="8:9" x14ac:dyDescent="0.2">
      <c r="H393" s="4"/>
      <c r="I393" s="99"/>
    </row>
    <row r="394" spans="8:9" x14ac:dyDescent="0.2">
      <c r="H394" s="4"/>
      <c r="I394" s="99"/>
    </row>
    <row r="395" spans="8:9" x14ac:dyDescent="0.2">
      <c r="H395" s="4"/>
      <c r="I395" s="99"/>
    </row>
    <row r="396" spans="8:9" x14ac:dyDescent="0.2">
      <c r="H396" s="4"/>
      <c r="I396" s="99"/>
    </row>
    <row r="397" spans="8:9" x14ac:dyDescent="0.2">
      <c r="H397" s="4"/>
      <c r="I397" s="99"/>
    </row>
    <row r="398" spans="8:9" x14ac:dyDescent="0.2">
      <c r="H398" s="4"/>
      <c r="I398" s="99"/>
    </row>
    <row r="399" spans="8:9" x14ac:dyDescent="0.2">
      <c r="H399" s="4"/>
      <c r="I399" s="99"/>
    </row>
    <row r="400" spans="8:9" x14ac:dyDescent="0.2">
      <c r="H400" s="4"/>
      <c r="I400" s="99"/>
    </row>
    <row r="401" spans="8:9" x14ac:dyDescent="0.2">
      <c r="H401" s="4"/>
      <c r="I401" s="99"/>
    </row>
    <row r="402" spans="8:9" x14ac:dyDescent="0.2">
      <c r="H402" s="4"/>
      <c r="I402" s="99"/>
    </row>
    <row r="403" spans="8:9" x14ac:dyDescent="0.2">
      <c r="H403" s="4"/>
      <c r="I403" s="99"/>
    </row>
    <row r="404" spans="8:9" x14ac:dyDescent="0.2">
      <c r="H404" s="4"/>
      <c r="I404" s="99"/>
    </row>
    <row r="405" spans="8:9" x14ac:dyDescent="0.2">
      <c r="H405" s="4"/>
      <c r="I405" s="99"/>
    </row>
    <row r="406" spans="8:9" x14ac:dyDescent="0.2">
      <c r="H406" s="4"/>
      <c r="I406" s="99"/>
    </row>
    <row r="407" spans="8:9" x14ac:dyDescent="0.2">
      <c r="H407" s="4"/>
      <c r="I407" s="99"/>
    </row>
    <row r="408" spans="8:9" x14ac:dyDescent="0.2">
      <c r="H408" s="4"/>
      <c r="I408" s="99"/>
    </row>
    <row r="409" spans="8:9" x14ac:dyDescent="0.2">
      <c r="H409" s="4"/>
      <c r="I409" s="99"/>
    </row>
    <row r="410" spans="8:9" x14ac:dyDescent="0.2">
      <c r="H410" s="4"/>
      <c r="I410" s="99"/>
    </row>
    <row r="411" spans="8:9" x14ac:dyDescent="0.2">
      <c r="H411" s="4"/>
      <c r="I411" s="99"/>
    </row>
    <row r="412" spans="8:9" x14ac:dyDescent="0.2">
      <c r="H412" s="4"/>
      <c r="I412" s="99"/>
    </row>
    <row r="413" spans="8:9" x14ac:dyDescent="0.2">
      <c r="H413" s="4"/>
      <c r="I413" s="99"/>
    </row>
    <row r="414" spans="8:9" x14ac:dyDescent="0.2">
      <c r="H414" s="4"/>
      <c r="I414" s="99"/>
    </row>
    <row r="415" spans="8:9" x14ac:dyDescent="0.2">
      <c r="H415" s="4"/>
      <c r="I415" s="99"/>
    </row>
    <row r="416" spans="8:9" x14ac:dyDescent="0.2">
      <c r="H416" s="4"/>
      <c r="I416" s="99"/>
    </row>
    <row r="417" spans="8:9" x14ac:dyDescent="0.2">
      <c r="H417" s="4"/>
      <c r="I417" s="99"/>
    </row>
    <row r="418" spans="8:9" x14ac:dyDescent="0.2">
      <c r="H418" s="4"/>
      <c r="I418" s="99"/>
    </row>
    <row r="419" spans="8:9" x14ac:dyDescent="0.2">
      <c r="H419" s="4"/>
      <c r="I419" s="99"/>
    </row>
    <row r="420" spans="8:9" x14ac:dyDescent="0.2">
      <c r="H420" s="4"/>
      <c r="I420" s="99"/>
    </row>
    <row r="421" spans="8:9" x14ac:dyDescent="0.2">
      <c r="H421" s="4"/>
      <c r="I421" s="99"/>
    </row>
    <row r="422" spans="8:9" x14ac:dyDescent="0.2">
      <c r="H422" s="4"/>
      <c r="I422" s="99"/>
    </row>
    <row r="423" spans="8:9" x14ac:dyDescent="0.2">
      <c r="H423" s="4"/>
      <c r="I423" s="99"/>
    </row>
    <row r="424" spans="8:9" x14ac:dyDescent="0.2">
      <c r="H424" s="4"/>
      <c r="I424" s="99"/>
    </row>
    <row r="425" spans="8:9" x14ac:dyDescent="0.2">
      <c r="H425" s="4"/>
      <c r="I425" s="99"/>
    </row>
    <row r="426" spans="8:9" x14ac:dyDescent="0.2">
      <c r="H426" s="4"/>
      <c r="I426" s="99"/>
    </row>
    <row r="427" spans="8:9" x14ac:dyDescent="0.2">
      <c r="H427" s="4"/>
      <c r="I427" s="99"/>
    </row>
    <row r="428" spans="8:9" x14ac:dyDescent="0.2">
      <c r="H428" s="4"/>
      <c r="I428" s="99"/>
    </row>
    <row r="429" spans="8:9" x14ac:dyDescent="0.2">
      <c r="H429" s="4"/>
      <c r="I429" s="99"/>
    </row>
    <row r="430" spans="8:9" x14ac:dyDescent="0.2">
      <c r="H430" s="4"/>
      <c r="I430" s="99"/>
    </row>
    <row r="431" spans="8:9" x14ac:dyDescent="0.2">
      <c r="H431" s="4"/>
      <c r="I431" s="99"/>
    </row>
    <row r="432" spans="8:9" x14ac:dyDescent="0.2">
      <c r="H432" s="4"/>
      <c r="I432" s="99"/>
    </row>
    <row r="433" spans="8:9" x14ac:dyDescent="0.2">
      <c r="H433" s="4"/>
      <c r="I433" s="99"/>
    </row>
    <row r="434" spans="8:9" x14ac:dyDescent="0.2">
      <c r="H434" s="4"/>
      <c r="I434" s="99"/>
    </row>
    <row r="435" spans="8:9" x14ac:dyDescent="0.2">
      <c r="H435" s="4"/>
      <c r="I435" s="99"/>
    </row>
    <row r="436" spans="8:9" x14ac:dyDescent="0.2">
      <c r="H436" s="4"/>
      <c r="I436" s="99"/>
    </row>
    <row r="437" spans="8:9" x14ac:dyDescent="0.2">
      <c r="H437" s="4"/>
      <c r="I437" s="99"/>
    </row>
    <row r="438" spans="8:9" x14ac:dyDescent="0.2">
      <c r="H438" s="4"/>
      <c r="I438" s="99"/>
    </row>
    <row r="439" spans="8:9" x14ac:dyDescent="0.2">
      <c r="H439" s="4"/>
      <c r="I439" s="99"/>
    </row>
    <row r="440" spans="8:9" x14ac:dyDescent="0.2">
      <c r="H440" s="4"/>
      <c r="I440" s="99"/>
    </row>
    <row r="441" spans="8:9" x14ac:dyDescent="0.2">
      <c r="H441" s="4"/>
      <c r="I441" s="99"/>
    </row>
    <row r="442" spans="8:9" x14ac:dyDescent="0.2">
      <c r="H442" s="4"/>
      <c r="I442" s="99"/>
    </row>
    <row r="443" spans="8:9" x14ac:dyDescent="0.2">
      <c r="H443" s="4"/>
      <c r="I443" s="99"/>
    </row>
    <row r="444" spans="8:9" x14ac:dyDescent="0.2">
      <c r="H444" s="4"/>
      <c r="I444" s="99"/>
    </row>
    <row r="445" spans="8:9" x14ac:dyDescent="0.2">
      <c r="H445" s="4"/>
      <c r="I445" s="99"/>
    </row>
    <row r="446" spans="8:9" x14ac:dyDescent="0.2">
      <c r="H446" s="4"/>
      <c r="I446" s="99"/>
    </row>
    <row r="447" spans="8:9" x14ac:dyDescent="0.2">
      <c r="H447" s="4"/>
      <c r="I447" s="99"/>
    </row>
    <row r="448" spans="8:9" x14ac:dyDescent="0.2">
      <c r="H448" s="4"/>
      <c r="I448" s="99"/>
    </row>
    <row r="449" spans="8:9" x14ac:dyDescent="0.2">
      <c r="H449" s="4"/>
      <c r="I449" s="99"/>
    </row>
    <row r="450" spans="8:9" x14ac:dyDescent="0.2">
      <c r="H450" s="4"/>
      <c r="I450" s="99"/>
    </row>
    <row r="451" spans="8:9" x14ac:dyDescent="0.2">
      <c r="H451" s="4"/>
      <c r="I451" s="99"/>
    </row>
    <row r="452" spans="8:9" x14ac:dyDescent="0.2">
      <c r="H452" s="4"/>
      <c r="I452" s="99"/>
    </row>
    <row r="453" spans="8:9" x14ac:dyDescent="0.2">
      <c r="H453" s="4"/>
      <c r="I453" s="99"/>
    </row>
    <row r="454" spans="8:9" x14ac:dyDescent="0.2">
      <c r="H454" s="4"/>
      <c r="I454" s="99"/>
    </row>
    <row r="455" spans="8:9" x14ac:dyDescent="0.2">
      <c r="H455" s="4"/>
      <c r="I455" s="99"/>
    </row>
    <row r="456" spans="8:9" x14ac:dyDescent="0.2">
      <c r="H456" s="4"/>
      <c r="I456" s="99"/>
    </row>
    <row r="457" spans="8:9" x14ac:dyDescent="0.2">
      <c r="H457" s="4"/>
      <c r="I457" s="99"/>
    </row>
    <row r="458" spans="8:9" x14ac:dyDescent="0.2">
      <c r="H458" s="4"/>
      <c r="I458" s="99"/>
    </row>
    <row r="459" spans="8:9" x14ac:dyDescent="0.2">
      <c r="H459" s="4"/>
      <c r="I459" s="99"/>
    </row>
    <row r="460" spans="8:9" x14ac:dyDescent="0.2">
      <c r="H460" s="4"/>
      <c r="I460" s="99"/>
    </row>
    <row r="461" spans="8:9" x14ac:dyDescent="0.2">
      <c r="H461" s="4"/>
      <c r="I461" s="99"/>
    </row>
    <row r="462" spans="8:9" x14ac:dyDescent="0.2">
      <c r="H462" s="4"/>
      <c r="I462" s="99"/>
    </row>
    <row r="463" spans="8:9" x14ac:dyDescent="0.2">
      <c r="H463" s="4"/>
      <c r="I463" s="99"/>
    </row>
    <row r="464" spans="8:9" x14ac:dyDescent="0.2">
      <c r="H464" s="4"/>
      <c r="I464" s="99"/>
    </row>
    <row r="465" spans="8:9" x14ac:dyDescent="0.2">
      <c r="H465" s="4"/>
      <c r="I465" s="99"/>
    </row>
    <row r="466" spans="8:9" x14ac:dyDescent="0.2">
      <c r="H466" s="4"/>
      <c r="I466" s="99"/>
    </row>
    <row r="467" spans="8:9" x14ac:dyDescent="0.2">
      <c r="H467" s="4"/>
      <c r="I467" s="99"/>
    </row>
    <row r="468" spans="8:9" x14ac:dyDescent="0.2">
      <c r="H468" s="4"/>
      <c r="I468" s="99"/>
    </row>
    <row r="469" spans="8:9" x14ac:dyDescent="0.2">
      <c r="H469" s="4"/>
      <c r="I469" s="99"/>
    </row>
    <row r="470" spans="8:9" x14ac:dyDescent="0.2">
      <c r="H470" s="4"/>
      <c r="I470" s="99"/>
    </row>
    <row r="471" spans="8:9" x14ac:dyDescent="0.2">
      <c r="H471" s="4"/>
      <c r="I471" s="99"/>
    </row>
    <row r="472" spans="8:9" x14ac:dyDescent="0.2">
      <c r="H472" s="4"/>
      <c r="I472" s="99"/>
    </row>
    <row r="473" spans="8:9" x14ac:dyDescent="0.2">
      <c r="I473" s="99"/>
    </row>
    <row r="474" spans="8:9" x14ac:dyDescent="0.2">
      <c r="I474" s="99"/>
    </row>
    <row r="475" spans="8:9" x14ac:dyDescent="0.2">
      <c r="I475" s="99"/>
    </row>
    <row r="476" spans="8:9" x14ac:dyDescent="0.2">
      <c r="I476" s="99"/>
    </row>
    <row r="477" spans="8:9" x14ac:dyDescent="0.2">
      <c r="I477" s="99"/>
    </row>
    <row r="478" spans="8:9" x14ac:dyDescent="0.2">
      <c r="I478" s="99"/>
    </row>
    <row r="479" spans="8:9" x14ac:dyDescent="0.2">
      <c r="I479" s="99"/>
    </row>
    <row r="480" spans="8:9" x14ac:dyDescent="0.2">
      <c r="I480" s="99"/>
    </row>
    <row r="481" spans="9:9" x14ac:dyDescent="0.2">
      <c r="I481" s="99"/>
    </row>
    <row r="482" spans="9:9" x14ac:dyDescent="0.2">
      <c r="I482" s="99"/>
    </row>
    <row r="483" spans="9:9" x14ac:dyDescent="0.2">
      <c r="I483" s="99"/>
    </row>
    <row r="484" spans="9:9" x14ac:dyDescent="0.2">
      <c r="I484" s="99"/>
    </row>
    <row r="485" spans="9:9" x14ac:dyDescent="0.2">
      <c r="I485" s="99"/>
    </row>
    <row r="486" spans="9:9" x14ac:dyDescent="0.2">
      <c r="I486" s="99"/>
    </row>
    <row r="487" spans="9:9" x14ac:dyDescent="0.2">
      <c r="I487" s="99"/>
    </row>
    <row r="488" spans="9:9" x14ac:dyDescent="0.2">
      <c r="I488" s="99"/>
    </row>
    <row r="489" spans="9:9" x14ac:dyDescent="0.2">
      <c r="I489" s="99"/>
    </row>
    <row r="490" spans="9:9" x14ac:dyDescent="0.2">
      <c r="I490" s="99"/>
    </row>
    <row r="491" spans="9:9" x14ac:dyDescent="0.2">
      <c r="I491" s="99"/>
    </row>
    <row r="492" spans="9:9" x14ac:dyDescent="0.2">
      <c r="I492" s="99"/>
    </row>
    <row r="493" spans="9:9" x14ac:dyDescent="0.2">
      <c r="I493" s="99"/>
    </row>
    <row r="494" spans="9:9" x14ac:dyDescent="0.2">
      <c r="I494" s="99"/>
    </row>
    <row r="495" spans="9:9" x14ac:dyDescent="0.2">
      <c r="I495" s="99"/>
    </row>
    <row r="496" spans="9:9" x14ac:dyDescent="0.2">
      <c r="I496" s="99"/>
    </row>
    <row r="497" spans="9:9" x14ac:dyDescent="0.2">
      <c r="I497" s="99"/>
    </row>
    <row r="498" spans="9:9" x14ac:dyDescent="0.2">
      <c r="I498" s="99"/>
    </row>
    <row r="499" spans="9:9" x14ac:dyDescent="0.2">
      <c r="I499" s="99"/>
    </row>
    <row r="500" spans="9:9" x14ac:dyDescent="0.2">
      <c r="I500" s="99"/>
    </row>
    <row r="501" spans="9:9" x14ac:dyDescent="0.2">
      <c r="I501" s="99"/>
    </row>
    <row r="502" spans="9:9" x14ac:dyDescent="0.2">
      <c r="I502" s="99"/>
    </row>
    <row r="503" spans="9:9" x14ac:dyDescent="0.2">
      <c r="I503" s="99"/>
    </row>
    <row r="504" spans="9:9" x14ac:dyDescent="0.2">
      <c r="I504" s="99"/>
    </row>
    <row r="505" spans="9:9" x14ac:dyDescent="0.2">
      <c r="I505" s="99"/>
    </row>
    <row r="506" spans="9:9" x14ac:dyDescent="0.2">
      <c r="I506" s="99"/>
    </row>
    <row r="507" spans="9:9" x14ac:dyDescent="0.2">
      <c r="I507" s="99"/>
    </row>
    <row r="508" spans="9:9" x14ac:dyDescent="0.2">
      <c r="I508" s="99"/>
    </row>
    <row r="509" spans="9:9" x14ac:dyDescent="0.2">
      <c r="I509" s="99"/>
    </row>
    <row r="510" spans="9:9" x14ac:dyDescent="0.2">
      <c r="I510" s="99"/>
    </row>
    <row r="511" spans="9:9" x14ac:dyDescent="0.2">
      <c r="I511" s="99"/>
    </row>
    <row r="512" spans="9:9" x14ac:dyDescent="0.2">
      <c r="I512" s="99"/>
    </row>
    <row r="513" spans="9:9" x14ac:dyDescent="0.2">
      <c r="I513" s="99"/>
    </row>
    <row r="514" spans="9:9" x14ac:dyDescent="0.2">
      <c r="I514" s="99"/>
    </row>
    <row r="515" spans="9:9" x14ac:dyDescent="0.2">
      <c r="I515" s="99"/>
    </row>
    <row r="516" spans="9:9" x14ac:dyDescent="0.2">
      <c r="I516" s="99"/>
    </row>
    <row r="517" spans="9:9" x14ac:dyDescent="0.2">
      <c r="I517" s="99"/>
    </row>
    <row r="518" spans="9:9" x14ac:dyDescent="0.2">
      <c r="I518" s="99"/>
    </row>
    <row r="519" spans="9:9" x14ac:dyDescent="0.2">
      <c r="I519" s="99"/>
    </row>
    <row r="520" spans="9:9" x14ac:dyDescent="0.2">
      <c r="I520" s="99"/>
    </row>
    <row r="521" spans="9:9" x14ac:dyDescent="0.2">
      <c r="I521" s="99"/>
    </row>
    <row r="522" spans="9:9" x14ac:dyDescent="0.2">
      <c r="I522" s="99"/>
    </row>
    <row r="523" spans="9:9" x14ac:dyDescent="0.2">
      <c r="I523" s="99"/>
    </row>
    <row r="524" spans="9:9" x14ac:dyDescent="0.2">
      <c r="I524" s="99"/>
    </row>
    <row r="525" spans="9:9" x14ac:dyDescent="0.2">
      <c r="I525" s="99"/>
    </row>
    <row r="526" spans="9:9" x14ac:dyDescent="0.2">
      <c r="I526" s="99"/>
    </row>
    <row r="527" spans="9:9" x14ac:dyDescent="0.2">
      <c r="I527" s="99"/>
    </row>
    <row r="528" spans="9:9" x14ac:dyDescent="0.2">
      <c r="I528" s="99"/>
    </row>
    <row r="529" spans="9:9" x14ac:dyDescent="0.2">
      <c r="I529" s="99"/>
    </row>
    <row r="530" spans="9:9" x14ac:dyDescent="0.2">
      <c r="I530" s="99"/>
    </row>
    <row r="531" spans="9:9" x14ac:dyDescent="0.2">
      <c r="I531" s="99"/>
    </row>
    <row r="532" spans="9:9" x14ac:dyDescent="0.2">
      <c r="I532" s="99"/>
    </row>
    <row r="533" spans="9:9" x14ac:dyDescent="0.2">
      <c r="I533" s="99"/>
    </row>
    <row r="534" spans="9:9" x14ac:dyDescent="0.2">
      <c r="I534" s="99"/>
    </row>
    <row r="535" spans="9:9" x14ac:dyDescent="0.2">
      <c r="I535" s="99"/>
    </row>
    <row r="536" spans="9:9" x14ac:dyDescent="0.2">
      <c r="I536" s="99"/>
    </row>
    <row r="537" spans="9:9" x14ac:dyDescent="0.2">
      <c r="I537" s="99"/>
    </row>
  </sheetData>
  <phoneticPr fontId="0" type="noConversion"/>
  <pageMargins left="0.7" right="0.7" top="0.75" bottom="0.75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4"/>
  <sheetViews>
    <sheetView showRuler="0" workbookViewId="0">
      <selection sqref="A1:E854"/>
    </sheetView>
  </sheetViews>
  <sheetFormatPr baseColWidth="10" defaultColWidth="8.7109375" defaultRowHeight="16" x14ac:dyDescent="0.2"/>
  <cols>
    <col min="1" max="1" width="25.85546875" bestFit="1" customWidth="1"/>
    <col min="2" max="2" width="20" bestFit="1" customWidth="1"/>
    <col min="3" max="4" width="11.42578125" bestFit="1" customWidth="1"/>
    <col min="5" max="5" width="10.42578125" bestFit="1" customWidth="1"/>
  </cols>
  <sheetData>
    <row r="1" spans="1:5" x14ac:dyDescent="0.2">
      <c r="A1" t="s">
        <v>2680</v>
      </c>
      <c r="B1" t="s">
        <v>2681</v>
      </c>
      <c r="C1" t="s">
        <v>2682</v>
      </c>
      <c r="D1" t="s">
        <v>2683</v>
      </c>
      <c r="E1" t="s">
        <v>2684</v>
      </c>
    </row>
    <row r="2" spans="1:5" x14ac:dyDescent="0.2">
      <c r="A2" t="s">
        <v>2685</v>
      </c>
      <c r="B2" t="s">
        <v>2686</v>
      </c>
      <c r="C2" s="4">
        <v>392955</v>
      </c>
      <c r="D2" s="4">
        <v>326141</v>
      </c>
      <c r="E2" s="4">
        <v>0</v>
      </c>
    </row>
    <row r="3" spans="1:5" x14ac:dyDescent="0.2">
      <c r="A3" t="s">
        <v>2687</v>
      </c>
      <c r="B3" t="s">
        <v>2688</v>
      </c>
      <c r="C3" s="4">
        <v>208281</v>
      </c>
      <c r="D3" s="4">
        <v>106226</v>
      </c>
      <c r="E3" s="4">
        <v>5937</v>
      </c>
    </row>
    <row r="4" spans="1:5" x14ac:dyDescent="0.2">
      <c r="A4" t="s">
        <v>2689</v>
      </c>
      <c r="B4" t="s">
        <v>2690</v>
      </c>
      <c r="C4" s="4">
        <v>289032</v>
      </c>
      <c r="D4" s="4">
        <v>218503</v>
      </c>
      <c r="E4" s="4">
        <v>30947</v>
      </c>
    </row>
    <row r="5" spans="1:5" x14ac:dyDescent="0.2">
      <c r="A5" t="s">
        <v>2691</v>
      </c>
      <c r="B5" t="s">
        <v>2692</v>
      </c>
      <c r="C5" s="4">
        <v>3100209</v>
      </c>
      <c r="D5" s="4">
        <v>845563</v>
      </c>
      <c r="E5" s="4">
        <v>18527</v>
      </c>
    </row>
    <row r="6" spans="1:5" x14ac:dyDescent="0.2">
      <c r="A6" t="s">
        <v>2693</v>
      </c>
      <c r="B6" t="s">
        <v>2693</v>
      </c>
      <c r="C6" s="4">
        <v>655469</v>
      </c>
      <c r="D6" s="4">
        <v>189193</v>
      </c>
      <c r="E6" s="4">
        <v>22791</v>
      </c>
    </row>
    <row r="7" spans="1:5" x14ac:dyDescent="0.2">
      <c r="A7" t="s">
        <v>2694</v>
      </c>
      <c r="B7" t="s">
        <v>2695</v>
      </c>
      <c r="C7" s="4">
        <v>115237</v>
      </c>
      <c r="D7" s="4">
        <v>39453</v>
      </c>
      <c r="E7" s="4">
        <v>21291</v>
      </c>
    </row>
    <row r="8" spans="1:5" x14ac:dyDescent="0.2">
      <c r="A8" t="s">
        <v>2696</v>
      </c>
      <c r="B8" t="s">
        <v>2697</v>
      </c>
      <c r="C8" s="4">
        <v>692121</v>
      </c>
      <c r="D8" s="4">
        <v>363876</v>
      </c>
      <c r="E8" s="4">
        <v>107676</v>
      </c>
    </row>
    <row r="9" spans="1:5" x14ac:dyDescent="0.2">
      <c r="A9" t="s">
        <v>2698</v>
      </c>
      <c r="B9" t="s">
        <v>2699</v>
      </c>
      <c r="C9" s="4">
        <v>6771209</v>
      </c>
      <c r="D9" s="4">
        <v>1375030</v>
      </c>
      <c r="E9" s="4">
        <v>532893</v>
      </c>
    </row>
    <row r="10" spans="1:5" x14ac:dyDescent="0.2">
      <c r="A10" t="s">
        <v>2700</v>
      </c>
      <c r="B10" t="s">
        <v>2701</v>
      </c>
      <c r="C10" s="4">
        <v>50126</v>
      </c>
      <c r="D10" s="4">
        <v>50431</v>
      </c>
      <c r="E10" s="4">
        <v>5569</v>
      </c>
    </row>
    <row r="11" spans="1:5" x14ac:dyDescent="0.2">
      <c r="A11" t="s">
        <v>2702</v>
      </c>
      <c r="B11" t="s">
        <v>2703</v>
      </c>
      <c r="C11" s="4">
        <v>2624887</v>
      </c>
      <c r="D11" s="4">
        <v>1350005</v>
      </c>
      <c r="E11" s="4">
        <v>392372</v>
      </c>
    </row>
    <row r="12" spans="1:5" x14ac:dyDescent="0.2">
      <c r="A12" t="s">
        <v>2704</v>
      </c>
      <c r="B12" t="s">
        <v>2699</v>
      </c>
      <c r="C12" s="4">
        <v>180378</v>
      </c>
      <c r="D12" s="4">
        <v>200920</v>
      </c>
      <c r="E12" s="4">
        <v>4536</v>
      </c>
    </row>
    <row r="13" spans="1:5" x14ac:dyDescent="0.2">
      <c r="A13" t="s">
        <v>2705</v>
      </c>
      <c r="B13" t="s">
        <v>2706</v>
      </c>
      <c r="C13" s="4">
        <v>16620</v>
      </c>
      <c r="D13" s="4">
        <v>3000</v>
      </c>
      <c r="E13" s="4">
        <v>0</v>
      </c>
    </row>
    <row r="14" spans="1:5" x14ac:dyDescent="0.2">
      <c r="A14" t="s">
        <v>2707</v>
      </c>
      <c r="B14" t="s">
        <v>2708</v>
      </c>
      <c r="C14" s="4">
        <v>5913495</v>
      </c>
      <c r="D14" s="4">
        <v>2017833</v>
      </c>
      <c r="E14" s="4">
        <v>523918</v>
      </c>
    </row>
    <row r="15" spans="1:5" x14ac:dyDescent="0.2">
      <c r="A15" t="s">
        <v>2709</v>
      </c>
      <c r="B15" t="s">
        <v>2710</v>
      </c>
      <c r="C15" s="4">
        <v>19127</v>
      </c>
      <c r="D15" s="4">
        <v>26493</v>
      </c>
      <c r="E15" s="4">
        <v>540</v>
      </c>
    </row>
    <row r="16" spans="1:5" x14ac:dyDescent="0.2">
      <c r="A16" t="s">
        <v>2711</v>
      </c>
      <c r="B16" t="s">
        <v>2712</v>
      </c>
      <c r="C16" s="4">
        <v>168187</v>
      </c>
      <c r="D16" s="4">
        <v>40000</v>
      </c>
      <c r="E16" s="4">
        <v>551</v>
      </c>
    </row>
    <row r="17" spans="1:5" x14ac:dyDescent="0.2">
      <c r="A17" t="s">
        <v>2713</v>
      </c>
      <c r="B17" t="s">
        <v>2714</v>
      </c>
      <c r="C17" s="4">
        <v>71754</v>
      </c>
      <c r="D17" s="4">
        <v>12500</v>
      </c>
      <c r="E17" s="4">
        <v>1685</v>
      </c>
    </row>
    <row r="18" spans="1:5" x14ac:dyDescent="0.2">
      <c r="A18" t="s">
        <v>2715</v>
      </c>
      <c r="B18" t="s">
        <v>2716</v>
      </c>
      <c r="C18" s="4">
        <v>151571</v>
      </c>
      <c r="D18" s="4">
        <v>121474</v>
      </c>
      <c r="E18" s="4">
        <v>1104</v>
      </c>
    </row>
    <row r="19" spans="1:5" x14ac:dyDescent="0.2">
      <c r="A19" t="s">
        <v>2717</v>
      </c>
      <c r="B19" t="s">
        <v>2718</v>
      </c>
      <c r="C19" s="4">
        <v>16573713</v>
      </c>
      <c r="D19" s="4">
        <v>4770295</v>
      </c>
      <c r="E19" s="4">
        <v>328831</v>
      </c>
    </row>
    <row r="20" spans="1:5" x14ac:dyDescent="0.2">
      <c r="A20" t="s">
        <v>2719</v>
      </c>
      <c r="B20" t="s">
        <v>2703</v>
      </c>
      <c r="C20" s="4">
        <v>943319</v>
      </c>
      <c r="D20" s="4">
        <v>509996</v>
      </c>
      <c r="E20" s="4">
        <v>354838</v>
      </c>
    </row>
    <row r="21" spans="1:5" x14ac:dyDescent="0.2">
      <c r="A21" t="s">
        <v>2718</v>
      </c>
      <c r="B21" t="s">
        <v>2718</v>
      </c>
      <c r="C21" s="4">
        <v>10424053</v>
      </c>
      <c r="D21" s="4">
        <v>3471240</v>
      </c>
      <c r="E21" s="4">
        <v>52382</v>
      </c>
    </row>
    <row r="22" spans="1:5" x14ac:dyDescent="0.2">
      <c r="A22" t="s">
        <v>2720</v>
      </c>
      <c r="B22" t="s">
        <v>2721</v>
      </c>
      <c r="C22" s="4">
        <v>32787319</v>
      </c>
      <c r="D22" s="4">
        <v>13461887</v>
      </c>
      <c r="E22" s="4">
        <v>1920934</v>
      </c>
    </row>
    <row r="23" spans="1:5" x14ac:dyDescent="0.2">
      <c r="A23" t="s">
        <v>2722</v>
      </c>
      <c r="B23" t="s">
        <v>2723</v>
      </c>
      <c r="C23" s="4">
        <v>840769</v>
      </c>
      <c r="D23" s="4">
        <v>592364</v>
      </c>
      <c r="E23" s="4">
        <v>0</v>
      </c>
    </row>
    <row r="24" spans="1:5" x14ac:dyDescent="0.2">
      <c r="A24" t="s">
        <v>2724</v>
      </c>
      <c r="B24" t="s">
        <v>2725</v>
      </c>
      <c r="C24" s="4">
        <v>11519</v>
      </c>
      <c r="D24" s="4">
        <v>10500</v>
      </c>
      <c r="E24" s="4">
        <v>240</v>
      </c>
    </row>
    <row r="25" spans="1:5" x14ac:dyDescent="0.2">
      <c r="A25" t="s">
        <v>2726</v>
      </c>
      <c r="B25" t="s">
        <v>2727</v>
      </c>
      <c r="C25" s="4">
        <v>8663072</v>
      </c>
      <c r="D25" s="4">
        <v>2009370</v>
      </c>
      <c r="E25" s="4">
        <v>113783</v>
      </c>
    </row>
    <row r="26" spans="1:5" x14ac:dyDescent="0.2">
      <c r="A26" t="s">
        <v>2728</v>
      </c>
      <c r="B26" t="s">
        <v>2714</v>
      </c>
      <c r="C26" s="4">
        <v>140982</v>
      </c>
      <c r="D26" s="4">
        <v>84094</v>
      </c>
      <c r="E26" s="4">
        <v>40340</v>
      </c>
    </row>
    <row r="27" spans="1:5" x14ac:dyDescent="0.2">
      <c r="A27" t="s">
        <v>2729</v>
      </c>
      <c r="B27" t="s">
        <v>2730</v>
      </c>
      <c r="C27" s="4">
        <v>519017</v>
      </c>
      <c r="D27" s="4">
        <v>412232</v>
      </c>
      <c r="E27" s="4">
        <v>75053</v>
      </c>
    </row>
    <row r="28" spans="1:5" x14ac:dyDescent="0.2">
      <c r="A28" t="s">
        <v>2731</v>
      </c>
      <c r="B28" t="s">
        <v>2732</v>
      </c>
      <c r="C28" s="4">
        <v>122189</v>
      </c>
      <c r="D28" s="4">
        <v>63901</v>
      </c>
      <c r="E28" s="4">
        <v>806</v>
      </c>
    </row>
    <row r="29" spans="1:5" x14ac:dyDescent="0.2">
      <c r="A29" t="s">
        <v>2733</v>
      </c>
      <c r="B29" t="s">
        <v>2734</v>
      </c>
      <c r="C29" s="4">
        <v>102751</v>
      </c>
      <c r="D29" s="4">
        <v>55341</v>
      </c>
      <c r="E29" s="4">
        <v>2597</v>
      </c>
    </row>
    <row r="30" spans="1:5" x14ac:dyDescent="0.2">
      <c r="A30" t="s">
        <v>2735</v>
      </c>
      <c r="B30" t="s">
        <v>2736</v>
      </c>
      <c r="C30" s="4">
        <v>348345</v>
      </c>
      <c r="D30" s="4">
        <v>275482</v>
      </c>
      <c r="E30" s="4">
        <v>71967</v>
      </c>
    </row>
    <row r="31" spans="1:5" x14ac:dyDescent="0.2">
      <c r="A31" t="s">
        <v>2737</v>
      </c>
      <c r="B31" t="s">
        <v>2738</v>
      </c>
      <c r="C31" s="4">
        <v>151641</v>
      </c>
      <c r="D31" s="4">
        <v>119426</v>
      </c>
      <c r="E31" s="4">
        <v>18290</v>
      </c>
    </row>
    <row r="32" spans="1:5" x14ac:dyDescent="0.2">
      <c r="A32" t="s">
        <v>2739</v>
      </c>
      <c r="B32" t="s">
        <v>2740</v>
      </c>
      <c r="C32" s="4">
        <v>415067</v>
      </c>
      <c r="D32" s="4">
        <v>233546</v>
      </c>
      <c r="E32" s="4">
        <v>26664</v>
      </c>
    </row>
    <row r="33" spans="1:5" x14ac:dyDescent="0.2">
      <c r="A33" t="s">
        <v>2741</v>
      </c>
      <c r="B33" t="s">
        <v>2688</v>
      </c>
      <c r="C33" s="4">
        <v>7824184</v>
      </c>
      <c r="D33" s="4">
        <v>2299935</v>
      </c>
      <c r="E33" s="4">
        <v>363223</v>
      </c>
    </row>
    <row r="34" spans="1:5" x14ac:dyDescent="0.2">
      <c r="A34" t="s">
        <v>2742</v>
      </c>
      <c r="B34" t="s">
        <v>2743</v>
      </c>
      <c r="C34" s="4">
        <v>22441</v>
      </c>
      <c r="D34" s="4">
        <v>16000</v>
      </c>
      <c r="E34" s="4">
        <v>1212</v>
      </c>
    </row>
    <row r="35" spans="1:5" x14ac:dyDescent="0.2">
      <c r="A35" t="s">
        <v>2744</v>
      </c>
      <c r="B35" t="s">
        <v>2697</v>
      </c>
      <c r="C35" s="4">
        <v>557117</v>
      </c>
      <c r="D35" s="4">
        <v>399999</v>
      </c>
      <c r="E35" s="4">
        <v>68372</v>
      </c>
    </row>
    <row r="36" spans="1:5" x14ac:dyDescent="0.2">
      <c r="A36" t="s">
        <v>2745</v>
      </c>
      <c r="B36" t="s">
        <v>2740</v>
      </c>
      <c r="C36" s="4">
        <v>458810</v>
      </c>
      <c r="D36" s="4">
        <v>268937</v>
      </c>
      <c r="E36" s="4">
        <v>5877</v>
      </c>
    </row>
    <row r="37" spans="1:5" x14ac:dyDescent="0.2">
      <c r="A37" t="s">
        <v>2746</v>
      </c>
      <c r="B37" t="s">
        <v>2747</v>
      </c>
      <c r="C37" s="4">
        <v>78776</v>
      </c>
      <c r="D37" s="4">
        <v>67660</v>
      </c>
      <c r="E37" s="4">
        <v>5567</v>
      </c>
    </row>
    <row r="38" spans="1:5" x14ac:dyDescent="0.2">
      <c r="A38" t="s">
        <v>2748</v>
      </c>
      <c r="B38" t="s">
        <v>2749</v>
      </c>
      <c r="C38" s="4">
        <v>92553</v>
      </c>
      <c r="D38" s="4">
        <v>47020</v>
      </c>
      <c r="E38" s="4">
        <v>16421</v>
      </c>
    </row>
    <row r="39" spans="1:5" x14ac:dyDescent="0.2">
      <c r="A39" t="s">
        <v>2750</v>
      </c>
      <c r="B39" t="s">
        <v>2751</v>
      </c>
      <c r="C39" s="4">
        <v>325958</v>
      </c>
      <c r="D39" s="4">
        <v>288593</v>
      </c>
      <c r="E39" s="4">
        <v>28679</v>
      </c>
    </row>
    <row r="40" spans="1:5" x14ac:dyDescent="0.2">
      <c r="A40" t="s">
        <v>2752</v>
      </c>
      <c r="B40" t="s">
        <v>2753</v>
      </c>
      <c r="C40" s="4">
        <v>120492</v>
      </c>
      <c r="D40" s="4">
        <v>115448</v>
      </c>
      <c r="E40" s="4">
        <v>1036</v>
      </c>
    </row>
    <row r="41" spans="1:5" x14ac:dyDescent="0.2">
      <c r="A41" t="s">
        <v>2754</v>
      </c>
      <c r="B41" t="s">
        <v>2755</v>
      </c>
      <c r="C41" s="4">
        <v>563030</v>
      </c>
      <c r="D41" s="4">
        <v>202336</v>
      </c>
      <c r="E41" s="4">
        <v>203209</v>
      </c>
    </row>
    <row r="42" spans="1:5" x14ac:dyDescent="0.2">
      <c r="A42" t="s">
        <v>0</v>
      </c>
      <c r="B42" t="s">
        <v>1</v>
      </c>
      <c r="C42" s="4">
        <v>120407</v>
      </c>
      <c r="D42" s="4">
        <v>97126</v>
      </c>
      <c r="E42" s="4">
        <v>7199</v>
      </c>
    </row>
    <row r="43" spans="1:5" x14ac:dyDescent="0.2">
      <c r="A43" t="s">
        <v>2</v>
      </c>
      <c r="B43" t="s">
        <v>2732</v>
      </c>
      <c r="C43" s="4">
        <v>97319</v>
      </c>
      <c r="D43" s="4">
        <v>145270</v>
      </c>
      <c r="E43" s="4">
        <v>59168</v>
      </c>
    </row>
    <row r="44" spans="1:5" x14ac:dyDescent="0.2">
      <c r="A44" t="s">
        <v>3</v>
      </c>
      <c r="B44" t="s">
        <v>4</v>
      </c>
      <c r="C44" s="4">
        <v>11587</v>
      </c>
      <c r="D44" s="4">
        <v>7492</v>
      </c>
      <c r="E44" s="4">
        <v>1385</v>
      </c>
    </row>
    <row r="45" spans="1:5" x14ac:dyDescent="0.2">
      <c r="A45" t="s">
        <v>5</v>
      </c>
      <c r="B45" t="s">
        <v>6</v>
      </c>
      <c r="C45" s="4">
        <v>404704</v>
      </c>
      <c r="D45" s="4">
        <v>247768</v>
      </c>
      <c r="E45" s="4">
        <v>40767</v>
      </c>
    </row>
    <row r="46" spans="1:5" x14ac:dyDescent="0.2">
      <c r="A46" t="s">
        <v>7</v>
      </c>
      <c r="B46" t="s">
        <v>8</v>
      </c>
      <c r="C46" s="4">
        <v>410028</v>
      </c>
      <c r="D46" s="4">
        <v>89911</v>
      </c>
      <c r="E46" s="4">
        <v>0</v>
      </c>
    </row>
    <row r="47" spans="1:5" x14ac:dyDescent="0.2">
      <c r="A47" t="s">
        <v>9</v>
      </c>
      <c r="B47" t="s">
        <v>10</v>
      </c>
      <c r="C47" s="4">
        <v>5922601</v>
      </c>
      <c r="D47" s="4">
        <v>2431465</v>
      </c>
      <c r="E47" s="4">
        <v>923331</v>
      </c>
    </row>
    <row r="48" spans="1:5" x14ac:dyDescent="0.2">
      <c r="A48" t="s">
        <v>11</v>
      </c>
      <c r="B48" t="s">
        <v>2692</v>
      </c>
      <c r="C48" s="4">
        <v>1798961</v>
      </c>
      <c r="D48" s="4">
        <v>1046830</v>
      </c>
      <c r="E48" s="4">
        <v>24327</v>
      </c>
    </row>
    <row r="49" spans="1:5" x14ac:dyDescent="0.2">
      <c r="A49" t="s">
        <v>12</v>
      </c>
      <c r="B49" t="s">
        <v>4</v>
      </c>
      <c r="C49" s="4">
        <v>37354</v>
      </c>
      <c r="D49" s="4">
        <v>36565</v>
      </c>
      <c r="E49" s="4">
        <v>18283</v>
      </c>
    </row>
    <row r="50" spans="1:5" x14ac:dyDescent="0.2">
      <c r="A50" t="s">
        <v>13</v>
      </c>
      <c r="B50" t="s">
        <v>14</v>
      </c>
      <c r="C50" s="4">
        <v>80594</v>
      </c>
      <c r="D50" s="4">
        <v>96204</v>
      </c>
      <c r="E50" s="4">
        <v>14600</v>
      </c>
    </row>
    <row r="51" spans="1:5" x14ac:dyDescent="0.2">
      <c r="A51" t="s">
        <v>15</v>
      </c>
      <c r="B51" t="s">
        <v>16</v>
      </c>
      <c r="C51" s="4">
        <v>58498</v>
      </c>
      <c r="D51" s="4">
        <v>91500</v>
      </c>
      <c r="E51" s="4">
        <v>0</v>
      </c>
    </row>
    <row r="52" spans="1:5" x14ac:dyDescent="0.2">
      <c r="A52" t="s">
        <v>2738</v>
      </c>
      <c r="B52" t="s">
        <v>17</v>
      </c>
      <c r="C52" s="4">
        <v>13909142</v>
      </c>
      <c r="D52" s="4">
        <v>4376233</v>
      </c>
      <c r="E52" s="4">
        <v>297641</v>
      </c>
    </row>
    <row r="53" spans="1:5" x14ac:dyDescent="0.2">
      <c r="A53" t="s">
        <v>18</v>
      </c>
      <c r="B53" t="s">
        <v>19</v>
      </c>
      <c r="C53" s="4">
        <v>11651</v>
      </c>
      <c r="D53" s="4">
        <v>2932</v>
      </c>
      <c r="E53" s="4">
        <v>5065</v>
      </c>
    </row>
    <row r="54" spans="1:5" x14ac:dyDescent="0.2">
      <c r="A54" t="s">
        <v>20</v>
      </c>
      <c r="B54" t="s">
        <v>2697</v>
      </c>
      <c r="C54" s="4">
        <v>203886</v>
      </c>
      <c r="D54" s="4">
        <v>198002</v>
      </c>
      <c r="E54" s="4">
        <v>31430</v>
      </c>
    </row>
    <row r="55" spans="1:5" x14ac:dyDescent="0.2">
      <c r="A55" t="s">
        <v>21</v>
      </c>
      <c r="B55" t="s">
        <v>22</v>
      </c>
      <c r="C55" s="4">
        <v>2219436</v>
      </c>
      <c r="D55" s="4">
        <v>1233070</v>
      </c>
      <c r="E55" s="4">
        <v>464960</v>
      </c>
    </row>
    <row r="56" spans="1:5" x14ac:dyDescent="0.2">
      <c r="A56" t="s">
        <v>23</v>
      </c>
      <c r="B56" t="s">
        <v>24</v>
      </c>
      <c r="C56" s="4">
        <v>51523</v>
      </c>
      <c r="D56" s="4">
        <v>16973</v>
      </c>
      <c r="E56" s="4">
        <v>0</v>
      </c>
    </row>
    <row r="57" spans="1:5" x14ac:dyDescent="0.2">
      <c r="A57" t="s">
        <v>25</v>
      </c>
      <c r="B57" t="s">
        <v>26</v>
      </c>
      <c r="C57" s="4">
        <v>41477</v>
      </c>
      <c r="D57" s="4">
        <v>15080</v>
      </c>
      <c r="E57" s="4">
        <v>12984</v>
      </c>
    </row>
    <row r="58" spans="1:5" x14ac:dyDescent="0.2">
      <c r="A58" t="s">
        <v>27</v>
      </c>
      <c r="B58" t="s">
        <v>28</v>
      </c>
      <c r="C58" s="4">
        <v>26625</v>
      </c>
      <c r="D58" s="4">
        <v>18500</v>
      </c>
      <c r="E58" s="4">
        <v>7195</v>
      </c>
    </row>
    <row r="59" spans="1:5" x14ac:dyDescent="0.2">
      <c r="A59" t="s">
        <v>29</v>
      </c>
      <c r="B59" t="s">
        <v>30</v>
      </c>
      <c r="C59" s="4">
        <v>59378</v>
      </c>
      <c r="D59" s="4">
        <v>45001</v>
      </c>
      <c r="E59" s="4">
        <v>6357</v>
      </c>
    </row>
    <row r="60" spans="1:5" x14ac:dyDescent="0.2">
      <c r="A60" t="s">
        <v>31</v>
      </c>
      <c r="B60" t="s">
        <v>27</v>
      </c>
      <c r="C60" s="4">
        <v>4027511</v>
      </c>
      <c r="D60" s="4">
        <v>1166126</v>
      </c>
      <c r="E60" s="4">
        <v>1122455</v>
      </c>
    </row>
    <row r="61" spans="1:5" x14ac:dyDescent="0.2">
      <c r="A61" t="s">
        <v>32</v>
      </c>
      <c r="B61" t="s">
        <v>2747</v>
      </c>
      <c r="C61" s="4">
        <v>11542</v>
      </c>
      <c r="D61" s="4">
        <v>7035</v>
      </c>
      <c r="E61" s="4">
        <v>0</v>
      </c>
    </row>
    <row r="62" spans="1:5" x14ac:dyDescent="0.2">
      <c r="A62" t="s">
        <v>33</v>
      </c>
      <c r="B62" t="s">
        <v>2723</v>
      </c>
      <c r="C62" s="4">
        <v>756231</v>
      </c>
      <c r="D62" s="4">
        <v>302455</v>
      </c>
      <c r="E62" s="4">
        <v>0</v>
      </c>
    </row>
    <row r="63" spans="1:5" x14ac:dyDescent="0.2">
      <c r="A63" t="s">
        <v>34</v>
      </c>
      <c r="B63" t="s">
        <v>35</v>
      </c>
      <c r="C63" s="4">
        <v>95153</v>
      </c>
      <c r="D63" s="4">
        <v>30800</v>
      </c>
      <c r="E63" s="4">
        <v>1467</v>
      </c>
    </row>
    <row r="64" spans="1:5" x14ac:dyDescent="0.2">
      <c r="A64" t="s">
        <v>36</v>
      </c>
      <c r="B64" t="s">
        <v>2718</v>
      </c>
      <c r="C64" s="4">
        <v>240107</v>
      </c>
      <c r="D64" s="4">
        <v>139520</v>
      </c>
      <c r="E64" s="4">
        <v>12825</v>
      </c>
    </row>
    <row r="65" spans="1:5" x14ac:dyDescent="0.2">
      <c r="A65" t="s">
        <v>37</v>
      </c>
      <c r="B65" t="s">
        <v>38</v>
      </c>
      <c r="C65" s="4">
        <v>40157</v>
      </c>
      <c r="D65" s="4">
        <v>54122</v>
      </c>
      <c r="E65" s="4">
        <v>0</v>
      </c>
    </row>
    <row r="66" spans="1:5" x14ac:dyDescent="0.2">
      <c r="A66" t="s">
        <v>39</v>
      </c>
      <c r="B66" t="s">
        <v>17</v>
      </c>
      <c r="C66" s="4">
        <v>2845912</v>
      </c>
      <c r="D66" s="4">
        <v>1351211</v>
      </c>
      <c r="E66" s="4">
        <v>157683</v>
      </c>
    </row>
    <row r="67" spans="1:5" x14ac:dyDescent="0.2">
      <c r="A67" t="s">
        <v>40</v>
      </c>
      <c r="B67" t="s">
        <v>2690</v>
      </c>
      <c r="C67" s="4">
        <v>42639</v>
      </c>
      <c r="D67" s="4">
        <v>27065</v>
      </c>
      <c r="E67" s="4">
        <v>1590</v>
      </c>
    </row>
    <row r="68" spans="1:5" x14ac:dyDescent="0.2">
      <c r="A68" t="s">
        <v>41</v>
      </c>
      <c r="B68" t="s">
        <v>42</v>
      </c>
      <c r="C68" s="4">
        <v>113305</v>
      </c>
      <c r="D68" s="4">
        <v>74907</v>
      </c>
      <c r="E68" s="4">
        <v>5177</v>
      </c>
    </row>
    <row r="69" spans="1:5" x14ac:dyDescent="0.2">
      <c r="A69" t="s">
        <v>43</v>
      </c>
      <c r="B69" t="s">
        <v>44</v>
      </c>
      <c r="C69" s="4">
        <v>48996</v>
      </c>
      <c r="D69" s="4">
        <v>31000</v>
      </c>
      <c r="E69" s="4">
        <v>0</v>
      </c>
    </row>
    <row r="70" spans="1:5" x14ac:dyDescent="0.2">
      <c r="A70" t="s">
        <v>45</v>
      </c>
      <c r="B70" t="s">
        <v>2692</v>
      </c>
      <c r="C70" s="4">
        <v>794961</v>
      </c>
      <c r="D70" s="4">
        <v>277473</v>
      </c>
      <c r="E70" s="4">
        <v>11367</v>
      </c>
    </row>
    <row r="71" spans="1:5" x14ac:dyDescent="0.2">
      <c r="A71" t="s">
        <v>46</v>
      </c>
      <c r="B71" t="s">
        <v>47</v>
      </c>
      <c r="C71" s="4">
        <v>334209</v>
      </c>
      <c r="D71" s="4">
        <v>298723</v>
      </c>
      <c r="E71" s="4">
        <v>18602</v>
      </c>
    </row>
    <row r="72" spans="1:5" x14ac:dyDescent="0.2">
      <c r="A72" t="s">
        <v>48</v>
      </c>
      <c r="B72" t="s">
        <v>49</v>
      </c>
      <c r="C72" s="4">
        <v>26886</v>
      </c>
      <c r="D72" s="4">
        <v>13128</v>
      </c>
      <c r="E72" s="4">
        <v>0</v>
      </c>
    </row>
    <row r="73" spans="1:5" x14ac:dyDescent="0.2">
      <c r="A73" t="s">
        <v>50</v>
      </c>
      <c r="B73" t="s">
        <v>2740</v>
      </c>
      <c r="C73" s="4">
        <v>226587</v>
      </c>
      <c r="D73" s="4">
        <v>299599</v>
      </c>
      <c r="E73" s="4">
        <v>9109</v>
      </c>
    </row>
    <row r="74" spans="1:5" x14ac:dyDescent="0.2">
      <c r="A74" t="s">
        <v>51</v>
      </c>
      <c r="B74" t="s">
        <v>27</v>
      </c>
      <c r="C74" s="4">
        <v>191802</v>
      </c>
      <c r="D74" s="4">
        <v>111443</v>
      </c>
      <c r="E74" s="4">
        <v>15856</v>
      </c>
    </row>
    <row r="75" spans="1:5" x14ac:dyDescent="0.2">
      <c r="A75" t="s">
        <v>52</v>
      </c>
      <c r="B75" t="s">
        <v>2718</v>
      </c>
      <c r="C75" s="4">
        <v>29028905</v>
      </c>
      <c r="D75" s="4">
        <v>9237734</v>
      </c>
      <c r="E75" s="4">
        <v>759500</v>
      </c>
    </row>
    <row r="76" spans="1:5" x14ac:dyDescent="0.2">
      <c r="A76" t="s">
        <v>53</v>
      </c>
      <c r="B76" t="s">
        <v>2736</v>
      </c>
      <c r="C76" s="4">
        <v>53839</v>
      </c>
      <c r="D76" s="4">
        <v>25816</v>
      </c>
      <c r="E76" s="4">
        <v>1707</v>
      </c>
    </row>
    <row r="77" spans="1:5" x14ac:dyDescent="0.2">
      <c r="A77" t="s">
        <v>54</v>
      </c>
      <c r="B77" t="s">
        <v>55</v>
      </c>
      <c r="C77" s="4">
        <v>661788</v>
      </c>
      <c r="D77" s="4">
        <v>471140</v>
      </c>
      <c r="E77" s="4">
        <v>61652</v>
      </c>
    </row>
    <row r="78" spans="1:5" x14ac:dyDescent="0.2">
      <c r="A78" t="s">
        <v>56</v>
      </c>
      <c r="B78" t="s">
        <v>57</v>
      </c>
      <c r="C78" s="4">
        <v>86103654</v>
      </c>
      <c r="D78" s="4">
        <v>28977402</v>
      </c>
      <c r="E78" s="4">
        <v>1100002</v>
      </c>
    </row>
    <row r="79" spans="1:5" x14ac:dyDescent="0.2">
      <c r="A79" t="s">
        <v>2716</v>
      </c>
      <c r="B79" t="s">
        <v>58</v>
      </c>
      <c r="C79" s="4">
        <v>1107239</v>
      </c>
      <c r="D79" s="4">
        <v>849463</v>
      </c>
      <c r="E79" s="4">
        <v>202622</v>
      </c>
    </row>
    <row r="80" spans="1:5" x14ac:dyDescent="0.2">
      <c r="A80" t="s">
        <v>59</v>
      </c>
      <c r="B80" t="s">
        <v>6</v>
      </c>
      <c r="C80" s="4">
        <v>53068</v>
      </c>
      <c r="D80" s="4">
        <v>23783</v>
      </c>
      <c r="E80" s="4">
        <v>8253</v>
      </c>
    </row>
    <row r="81" spans="1:5" x14ac:dyDescent="0.2">
      <c r="A81" t="s">
        <v>60</v>
      </c>
      <c r="B81" t="s">
        <v>61</v>
      </c>
      <c r="C81" s="4">
        <v>23029</v>
      </c>
      <c r="D81" s="4">
        <v>9410</v>
      </c>
      <c r="E81" s="4">
        <v>1129</v>
      </c>
    </row>
    <row r="82" spans="1:5" x14ac:dyDescent="0.2">
      <c r="A82" t="s">
        <v>62</v>
      </c>
      <c r="B82" t="s">
        <v>2686</v>
      </c>
      <c r="C82" s="4">
        <v>13737</v>
      </c>
      <c r="D82" s="4">
        <v>5000</v>
      </c>
      <c r="E82" s="4">
        <v>0</v>
      </c>
    </row>
    <row r="83" spans="1:5" x14ac:dyDescent="0.2">
      <c r="A83" t="s">
        <v>63</v>
      </c>
      <c r="B83" t="s">
        <v>42</v>
      </c>
      <c r="C83" s="4">
        <v>133051</v>
      </c>
      <c r="D83" s="4">
        <v>122555</v>
      </c>
      <c r="E83" s="4">
        <v>945</v>
      </c>
    </row>
    <row r="84" spans="1:5" x14ac:dyDescent="0.2">
      <c r="A84" t="s">
        <v>64</v>
      </c>
      <c r="B84" t="s">
        <v>65</v>
      </c>
      <c r="C84" s="4">
        <v>72128</v>
      </c>
      <c r="D84" s="4">
        <v>26403</v>
      </c>
      <c r="E84" s="4">
        <v>5825</v>
      </c>
    </row>
    <row r="85" spans="1:5" x14ac:dyDescent="0.2">
      <c r="A85" t="s">
        <v>66</v>
      </c>
      <c r="B85" t="s">
        <v>2747</v>
      </c>
      <c r="C85" s="4">
        <v>6238</v>
      </c>
      <c r="D85" s="4">
        <v>2500</v>
      </c>
      <c r="E85" s="4">
        <v>0</v>
      </c>
    </row>
    <row r="86" spans="1:5" x14ac:dyDescent="0.2">
      <c r="A86" t="s">
        <v>67</v>
      </c>
      <c r="B86" t="s">
        <v>26</v>
      </c>
      <c r="C86" s="4">
        <v>24160</v>
      </c>
      <c r="D86" s="4">
        <v>60533</v>
      </c>
      <c r="E86" s="4">
        <v>7358</v>
      </c>
    </row>
    <row r="87" spans="1:5" x14ac:dyDescent="0.2">
      <c r="A87" t="s">
        <v>68</v>
      </c>
      <c r="B87" t="s">
        <v>69</v>
      </c>
      <c r="C87" s="4">
        <v>371984</v>
      </c>
      <c r="D87" s="4">
        <v>290504</v>
      </c>
      <c r="E87" s="4">
        <v>124</v>
      </c>
    </row>
    <row r="88" spans="1:5" x14ac:dyDescent="0.2">
      <c r="A88" t="s">
        <v>70</v>
      </c>
      <c r="B88" t="s">
        <v>10</v>
      </c>
      <c r="C88" s="4">
        <v>4917394</v>
      </c>
      <c r="D88" s="4">
        <v>1620757</v>
      </c>
      <c r="E88" s="4">
        <v>289275</v>
      </c>
    </row>
    <row r="89" spans="1:5" x14ac:dyDescent="0.2">
      <c r="A89" t="s">
        <v>71</v>
      </c>
      <c r="B89" t="s">
        <v>2708</v>
      </c>
      <c r="C89" s="4">
        <v>135626</v>
      </c>
      <c r="D89" s="4">
        <v>70081</v>
      </c>
      <c r="E89" s="4">
        <v>12027</v>
      </c>
    </row>
    <row r="90" spans="1:5" x14ac:dyDescent="0.2">
      <c r="A90" t="s">
        <v>72</v>
      </c>
      <c r="B90" t="s">
        <v>73</v>
      </c>
      <c r="C90" s="4">
        <v>977870</v>
      </c>
      <c r="D90" s="4">
        <v>407303</v>
      </c>
      <c r="E90" s="4">
        <v>216178</v>
      </c>
    </row>
    <row r="91" spans="1:5" x14ac:dyDescent="0.2">
      <c r="A91" t="s">
        <v>74</v>
      </c>
      <c r="B91" t="s">
        <v>10</v>
      </c>
      <c r="C91" s="4">
        <v>1796320</v>
      </c>
      <c r="D91" s="4">
        <v>983468</v>
      </c>
      <c r="E91" s="4">
        <v>214786</v>
      </c>
    </row>
    <row r="92" spans="1:5" x14ac:dyDescent="0.2">
      <c r="A92" t="s">
        <v>75</v>
      </c>
      <c r="B92" t="s">
        <v>2690</v>
      </c>
      <c r="C92" s="4">
        <v>161758</v>
      </c>
      <c r="D92" s="4">
        <v>99949</v>
      </c>
      <c r="E92" s="4">
        <v>19927</v>
      </c>
    </row>
    <row r="93" spans="1:5" x14ac:dyDescent="0.2">
      <c r="A93" t="s">
        <v>76</v>
      </c>
      <c r="B93" t="s">
        <v>58</v>
      </c>
      <c r="C93" s="4">
        <v>81587</v>
      </c>
      <c r="D93" s="4">
        <v>82780</v>
      </c>
      <c r="E93" s="4">
        <v>5228</v>
      </c>
    </row>
    <row r="94" spans="1:5" x14ac:dyDescent="0.2">
      <c r="A94" t="s">
        <v>77</v>
      </c>
      <c r="B94" t="s">
        <v>2734</v>
      </c>
      <c r="C94" s="4">
        <v>37930</v>
      </c>
      <c r="D94" s="4">
        <v>10122</v>
      </c>
      <c r="E94" s="4">
        <v>0</v>
      </c>
    </row>
    <row r="95" spans="1:5" x14ac:dyDescent="0.2">
      <c r="A95" t="s">
        <v>78</v>
      </c>
      <c r="B95" t="s">
        <v>57</v>
      </c>
      <c r="C95" s="4">
        <v>16212278</v>
      </c>
      <c r="D95" s="4">
        <v>7591867</v>
      </c>
      <c r="E95" s="4">
        <v>927052</v>
      </c>
    </row>
    <row r="96" spans="1:5" x14ac:dyDescent="0.2">
      <c r="A96" t="s">
        <v>79</v>
      </c>
      <c r="B96" t="s">
        <v>57</v>
      </c>
      <c r="C96" s="4">
        <v>-29428656</v>
      </c>
      <c r="D96" s="4">
        <v>14902414</v>
      </c>
      <c r="E96" s="4">
        <v>1826015</v>
      </c>
    </row>
    <row r="97" spans="1:5" x14ac:dyDescent="0.2">
      <c r="A97" t="s">
        <v>80</v>
      </c>
      <c r="B97" t="s">
        <v>81</v>
      </c>
      <c r="C97" s="4">
        <v>29241</v>
      </c>
      <c r="D97" s="4">
        <v>18431</v>
      </c>
      <c r="E97" s="4">
        <v>812</v>
      </c>
    </row>
    <row r="98" spans="1:5" x14ac:dyDescent="0.2">
      <c r="A98" t="s">
        <v>82</v>
      </c>
      <c r="B98" t="s">
        <v>2740</v>
      </c>
      <c r="C98" s="4">
        <v>25007</v>
      </c>
      <c r="D98" s="4">
        <v>8427</v>
      </c>
      <c r="E98" s="4">
        <v>0</v>
      </c>
    </row>
    <row r="99" spans="1:5" x14ac:dyDescent="0.2">
      <c r="A99" t="s">
        <v>83</v>
      </c>
      <c r="B99" t="s">
        <v>2697</v>
      </c>
      <c r="C99" s="4">
        <v>182046</v>
      </c>
      <c r="D99" s="4">
        <v>106380</v>
      </c>
      <c r="E99" s="4">
        <v>8717</v>
      </c>
    </row>
    <row r="100" spans="1:5" x14ac:dyDescent="0.2">
      <c r="A100" t="s">
        <v>84</v>
      </c>
      <c r="B100" t="s">
        <v>35</v>
      </c>
      <c r="C100" s="4">
        <v>182125</v>
      </c>
      <c r="D100" s="4">
        <v>123300</v>
      </c>
      <c r="E100" s="4">
        <v>12663</v>
      </c>
    </row>
    <row r="101" spans="1:5" x14ac:dyDescent="0.2">
      <c r="A101" t="s">
        <v>85</v>
      </c>
      <c r="B101" t="s">
        <v>86</v>
      </c>
      <c r="C101" s="4">
        <v>75088</v>
      </c>
      <c r="D101" s="4">
        <v>150000</v>
      </c>
      <c r="E101" s="4">
        <v>5161</v>
      </c>
    </row>
    <row r="102" spans="1:5" x14ac:dyDescent="0.2">
      <c r="A102" t="s">
        <v>87</v>
      </c>
      <c r="B102" t="s">
        <v>2688</v>
      </c>
      <c r="C102" s="4">
        <v>177689</v>
      </c>
      <c r="D102" s="4">
        <v>68046</v>
      </c>
      <c r="E102" s="4">
        <v>3436</v>
      </c>
    </row>
    <row r="103" spans="1:5" x14ac:dyDescent="0.2">
      <c r="A103" t="s">
        <v>88</v>
      </c>
      <c r="B103" t="s">
        <v>89</v>
      </c>
      <c r="C103" s="4">
        <v>190497</v>
      </c>
      <c r="D103" s="4">
        <v>81500</v>
      </c>
      <c r="E103" s="4">
        <v>7518</v>
      </c>
    </row>
    <row r="104" spans="1:5" x14ac:dyDescent="0.2">
      <c r="A104" t="s">
        <v>90</v>
      </c>
      <c r="B104" t="s">
        <v>49</v>
      </c>
      <c r="C104" s="4">
        <v>207410</v>
      </c>
      <c r="D104" s="4">
        <v>208134</v>
      </c>
      <c r="E104" s="4">
        <v>68415</v>
      </c>
    </row>
    <row r="105" spans="1:5" x14ac:dyDescent="0.2">
      <c r="A105" t="s">
        <v>91</v>
      </c>
      <c r="B105" t="s">
        <v>2734</v>
      </c>
      <c r="C105" s="4">
        <v>22617</v>
      </c>
      <c r="D105" s="4">
        <v>8278</v>
      </c>
      <c r="E105" s="4">
        <v>509</v>
      </c>
    </row>
    <row r="106" spans="1:5" x14ac:dyDescent="0.2">
      <c r="A106" t="s">
        <v>92</v>
      </c>
      <c r="B106" t="s">
        <v>65</v>
      </c>
      <c r="C106" s="4">
        <v>66787</v>
      </c>
      <c r="D106" s="4">
        <v>22726</v>
      </c>
      <c r="E106" s="4">
        <v>4872</v>
      </c>
    </row>
    <row r="107" spans="1:5" x14ac:dyDescent="0.2">
      <c r="A107" t="s">
        <v>93</v>
      </c>
      <c r="B107" t="s">
        <v>2703</v>
      </c>
      <c r="C107" s="4">
        <v>5287909</v>
      </c>
      <c r="D107" s="4">
        <v>1302043</v>
      </c>
      <c r="E107" s="4">
        <v>182304</v>
      </c>
    </row>
    <row r="108" spans="1:5" x14ac:dyDescent="0.2">
      <c r="A108" t="s">
        <v>94</v>
      </c>
      <c r="B108" t="s">
        <v>47</v>
      </c>
      <c r="C108" s="4">
        <v>234340</v>
      </c>
      <c r="D108" s="4">
        <v>351348</v>
      </c>
      <c r="E108" s="4">
        <v>105903</v>
      </c>
    </row>
    <row r="109" spans="1:5" x14ac:dyDescent="0.2">
      <c r="A109" t="s">
        <v>95</v>
      </c>
      <c r="B109" t="s">
        <v>2740</v>
      </c>
      <c r="C109" s="4">
        <v>190480</v>
      </c>
      <c r="D109" s="4">
        <v>127628</v>
      </c>
      <c r="E109" s="4">
        <v>18385</v>
      </c>
    </row>
    <row r="110" spans="1:5" x14ac:dyDescent="0.2">
      <c r="A110" t="s">
        <v>96</v>
      </c>
      <c r="B110" t="s">
        <v>2721</v>
      </c>
      <c r="C110" s="4">
        <v>-21469612</v>
      </c>
      <c r="D110" s="4">
        <v>17731567</v>
      </c>
      <c r="E110" s="4">
        <v>2056612</v>
      </c>
    </row>
    <row r="111" spans="1:5" x14ac:dyDescent="0.2">
      <c r="A111" t="s">
        <v>97</v>
      </c>
      <c r="B111" t="s">
        <v>35</v>
      </c>
      <c r="C111" s="4">
        <v>23344</v>
      </c>
      <c r="D111" s="4">
        <v>5964</v>
      </c>
      <c r="E111" s="4">
        <v>386</v>
      </c>
    </row>
    <row r="112" spans="1:5" x14ac:dyDescent="0.2">
      <c r="A112" t="s">
        <v>98</v>
      </c>
      <c r="B112" t="s">
        <v>99</v>
      </c>
      <c r="C112" s="4">
        <v>96055</v>
      </c>
      <c r="D112" s="4">
        <v>86278</v>
      </c>
      <c r="E112" s="4">
        <v>489</v>
      </c>
    </row>
    <row r="113" spans="1:5" x14ac:dyDescent="0.2">
      <c r="A113" t="s">
        <v>100</v>
      </c>
      <c r="B113" t="s">
        <v>101</v>
      </c>
      <c r="C113" s="4">
        <v>1444466</v>
      </c>
      <c r="D113" s="4">
        <v>921729</v>
      </c>
      <c r="E113" s="4">
        <v>16918</v>
      </c>
    </row>
    <row r="114" spans="1:5" x14ac:dyDescent="0.2">
      <c r="A114" t="s">
        <v>102</v>
      </c>
      <c r="B114" t="s">
        <v>89</v>
      </c>
      <c r="C114" s="4">
        <v>976300</v>
      </c>
      <c r="D114" s="4">
        <v>301599</v>
      </c>
      <c r="E114" s="4">
        <v>28187</v>
      </c>
    </row>
    <row r="115" spans="1:5" x14ac:dyDescent="0.2">
      <c r="A115" t="s">
        <v>103</v>
      </c>
      <c r="B115" t="s">
        <v>2738</v>
      </c>
      <c r="C115" s="4">
        <v>43904</v>
      </c>
      <c r="D115" s="4">
        <v>19270</v>
      </c>
      <c r="E115" s="4">
        <v>0</v>
      </c>
    </row>
    <row r="116" spans="1:5" x14ac:dyDescent="0.2">
      <c r="A116" t="s">
        <v>104</v>
      </c>
      <c r="B116" t="s">
        <v>42</v>
      </c>
      <c r="C116" s="4">
        <v>67454</v>
      </c>
      <c r="D116" s="4">
        <v>73822</v>
      </c>
      <c r="E116" s="4">
        <v>0</v>
      </c>
    </row>
    <row r="117" spans="1:5" x14ac:dyDescent="0.2">
      <c r="A117" t="s">
        <v>105</v>
      </c>
      <c r="B117" t="s">
        <v>69</v>
      </c>
      <c r="C117" s="4">
        <v>3120770</v>
      </c>
      <c r="D117" s="4">
        <v>3150385</v>
      </c>
      <c r="E117" s="4">
        <v>539608</v>
      </c>
    </row>
    <row r="118" spans="1:5" x14ac:dyDescent="0.2">
      <c r="A118" t="s">
        <v>106</v>
      </c>
      <c r="B118" t="s">
        <v>73</v>
      </c>
      <c r="C118" s="4">
        <v>43801</v>
      </c>
      <c r="D118" s="4">
        <v>24000</v>
      </c>
      <c r="E118" s="4">
        <v>0</v>
      </c>
    </row>
    <row r="119" spans="1:5" x14ac:dyDescent="0.2">
      <c r="A119" t="s">
        <v>107</v>
      </c>
      <c r="B119" t="s">
        <v>108</v>
      </c>
      <c r="C119" s="4">
        <v>405082</v>
      </c>
      <c r="D119" s="4">
        <v>354034</v>
      </c>
      <c r="E119" s="4">
        <v>42494</v>
      </c>
    </row>
    <row r="120" spans="1:5" x14ac:dyDescent="0.2">
      <c r="A120" t="s">
        <v>109</v>
      </c>
      <c r="B120" t="s">
        <v>24</v>
      </c>
      <c r="C120" s="4">
        <v>2113559</v>
      </c>
      <c r="D120" s="4">
        <v>1702007</v>
      </c>
      <c r="E120" s="4">
        <v>308693</v>
      </c>
    </row>
    <row r="121" spans="1:5" x14ac:dyDescent="0.2">
      <c r="A121" t="s">
        <v>110</v>
      </c>
      <c r="B121" t="s">
        <v>111</v>
      </c>
      <c r="C121" s="4">
        <v>77233</v>
      </c>
      <c r="D121" s="4">
        <v>59917</v>
      </c>
      <c r="E121" s="4">
        <v>283</v>
      </c>
    </row>
    <row r="122" spans="1:5" x14ac:dyDescent="0.2">
      <c r="A122" t="s">
        <v>112</v>
      </c>
      <c r="B122" t="s">
        <v>2708</v>
      </c>
      <c r="C122" s="4">
        <v>141732</v>
      </c>
      <c r="D122" s="4">
        <v>58514</v>
      </c>
      <c r="E122" s="4">
        <v>86695</v>
      </c>
    </row>
    <row r="123" spans="1:5" x14ac:dyDescent="0.2">
      <c r="A123" t="s">
        <v>1</v>
      </c>
      <c r="B123" t="s">
        <v>1</v>
      </c>
      <c r="C123" s="4">
        <v>254749</v>
      </c>
      <c r="D123" s="4">
        <v>134469</v>
      </c>
      <c r="E123" s="4">
        <v>23275</v>
      </c>
    </row>
    <row r="124" spans="1:5" x14ac:dyDescent="0.2">
      <c r="A124" t="s">
        <v>113</v>
      </c>
      <c r="B124" t="s">
        <v>113</v>
      </c>
      <c r="C124" s="4">
        <v>1033454</v>
      </c>
      <c r="D124" s="4">
        <v>618122</v>
      </c>
      <c r="E124" s="4">
        <v>87307</v>
      </c>
    </row>
    <row r="125" spans="1:5" x14ac:dyDescent="0.2">
      <c r="A125" t="s">
        <v>114</v>
      </c>
      <c r="B125" t="s">
        <v>2747</v>
      </c>
      <c r="C125" s="4">
        <v>144097</v>
      </c>
      <c r="D125" s="4">
        <v>204801</v>
      </c>
      <c r="E125" s="4">
        <v>20984</v>
      </c>
    </row>
    <row r="126" spans="1:5" x14ac:dyDescent="0.2">
      <c r="A126" t="s">
        <v>115</v>
      </c>
      <c r="B126" t="s">
        <v>116</v>
      </c>
      <c r="C126" s="4">
        <v>22129</v>
      </c>
      <c r="D126" s="4">
        <v>4000</v>
      </c>
      <c r="E126" s="4">
        <v>0</v>
      </c>
    </row>
    <row r="127" spans="1:5" x14ac:dyDescent="0.2">
      <c r="A127" t="s">
        <v>117</v>
      </c>
      <c r="B127" t="s">
        <v>118</v>
      </c>
      <c r="C127" s="4">
        <v>373831</v>
      </c>
      <c r="D127" s="4">
        <v>85002</v>
      </c>
      <c r="E127" s="4">
        <v>23007</v>
      </c>
    </row>
    <row r="128" spans="1:5" x14ac:dyDescent="0.2">
      <c r="A128" t="s">
        <v>119</v>
      </c>
      <c r="B128" t="s">
        <v>2718</v>
      </c>
      <c r="C128" s="4">
        <v>2071730</v>
      </c>
      <c r="D128" s="4">
        <v>1237920</v>
      </c>
      <c r="E128" s="4">
        <v>177893</v>
      </c>
    </row>
    <row r="129" spans="1:5" x14ac:dyDescent="0.2">
      <c r="A129" t="s">
        <v>120</v>
      </c>
      <c r="B129" t="s">
        <v>121</v>
      </c>
      <c r="C129" s="4">
        <v>38606</v>
      </c>
      <c r="D129" s="4">
        <v>96362</v>
      </c>
      <c r="E129" s="4">
        <v>4437</v>
      </c>
    </row>
    <row r="130" spans="1:5" x14ac:dyDescent="0.2">
      <c r="A130" t="s">
        <v>122</v>
      </c>
      <c r="B130" t="s">
        <v>57</v>
      </c>
      <c r="C130" s="4">
        <v>12166381</v>
      </c>
      <c r="D130" s="4">
        <v>4270300</v>
      </c>
      <c r="E130" s="4">
        <v>438879</v>
      </c>
    </row>
    <row r="131" spans="1:5" x14ac:dyDescent="0.2">
      <c r="A131" t="s">
        <v>123</v>
      </c>
      <c r="B131" t="s">
        <v>2743</v>
      </c>
      <c r="C131" s="4">
        <v>96604</v>
      </c>
      <c r="D131" s="4">
        <v>78545</v>
      </c>
      <c r="E131" s="4">
        <v>1285</v>
      </c>
    </row>
    <row r="132" spans="1:5" x14ac:dyDescent="0.2">
      <c r="A132" t="s">
        <v>124</v>
      </c>
      <c r="B132" t="s">
        <v>113</v>
      </c>
      <c r="C132" s="4">
        <v>17633851</v>
      </c>
      <c r="D132" s="4">
        <v>6237094</v>
      </c>
      <c r="E132" s="4">
        <v>2052326</v>
      </c>
    </row>
    <row r="133" spans="1:5" x14ac:dyDescent="0.2">
      <c r="A133" t="s">
        <v>125</v>
      </c>
      <c r="B133" t="s">
        <v>113</v>
      </c>
      <c r="C133" s="4">
        <v>10046714</v>
      </c>
      <c r="D133" s="4">
        <v>1707459</v>
      </c>
      <c r="E133" s="4">
        <v>1559541</v>
      </c>
    </row>
    <row r="134" spans="1:5" x14ac:dyDescent="0.2">
      <c r="A134" t="s">
        <v>126</v>
      </c>
      <c r="B134" t="s">
        <v>111</v>
      </c>
      <c r="C134" s="4">
        <v>975046</v>
      </c>
      <c r="D134" s="4">
        <v>580065</v>
      </c>
      <c r="E134" s="4">
        <v>126249</v>
      </c>
    </row>
    <row r="135" spans="1:5" x14ac:dyDescent="0.2">
      <c r="A135" t="s">
        <v>127</v>
      </c>
      <c r="B135" t="s">
        <v>2747</v>
      </c>
      <c r="C135" s="4">
        <v>92167</v>
      </c>
      <c r="D135" s="4">
        <v>18780</v>
      </c>
      <c r="E135" s="4">
        <v>6513</v>
      </c>
    </row>
    <row r="136" spans="1:5" x14ac:dyDescent="0.2">
      <c r="A136" t="s">
        <v>128</v>
      </c>
      <c r="B136" t="s">
        <v>118</v>
      </c>
      <c r="C136" s="4">
        <v>1360128</v>
      </c>
      <c r="D136" s="4">
        <v>879582</v>
      </c>
      <c r="E136" s="4">
        <v>57909</v>
      </c>
    </row>
    <row r="137" spans="1:5" x14ac:dyDescent="0.2">
      <c r="A137" t="s">
        <v>129</v>
      </c>
      <c r="B137" t="s">
        <v>2740</v>
      </c>
      <c r="C137" s="4">
        <v>1153852</v>
      </c>
      <c r="D137" s="4">
        <v>838612</v>
      </c>
      <c r="E137" s="4">
        <v>11573</v>
      </c>
    </row>
    <row r="138" spans="1:5" x14ac:dyDescent="0.2">
      <c r="A138" t="s">
        <v>130</v>
      </c>
      <c r="B138" t="s">
        <v>2701</v>
      </c>
      <c r="C138" s="4">
        <v>110328</v>
      </c>
      <c r="D138" s="4">
        <v>45755</v>
      </c>
      <c r="E138" s="4">
        <v>13440</v>
      </c>
    </row>
    <row r="139" spans="1:5" x14ac:dyDescent="0.2">
      <c r="A139" t="s">
        <v>131</v>
      </c>
      <c r="B139" t="s">
        <v>2718</v>
      </c>
      <c r="C139" s="4">
        <v>2616970</v>
      </c>
      <c r="D139" s="4">
        <v>1135327</v>
      </c>
      <c r="E139" s="4">
        <v>6758</v>
      </c>
    </row>
    <row r="140" spans="1:5" x14ac:dyDescent="0.2">
      <c r="A140" t="s">
        <v>132</v>
      </c>
      <c r="B140" t="s">
        <v>133</v>
      </c>
      <c r="C140" s="4">
        <v>445309</v>
      </c>
      <c r="D140" s="4">
        <v>332959</v>
      </c>
      <c r="E140" s="4">
        <v>28950</v>
      </c>
    </row>
    <row r="141" spans="1:5" x14ac:dyDescent="0.2">
      <c r="A141" t="s">
        <v>134</v>
      </c>
      <c r="B141" t="s">
        <v>135</v>
      </c>
      <c r="C141" s="4">
        <v>129878</v>
      </c>
      <c r="D141" s="4">
        <v>120000</v>
      </c>
      <c r="E141" s="4">
        <v>512</v>
      </c>
    </row>
    <row r="142" spans="1:5" x14ac:dyDescent="0.2">
      <c r="A142" t="s">
        <v>136</v>
      </c>
      <c r="B142" t="s">
        <v>35</v>
      </c>
      <c r="C142" s="4">
        <v>120735</v>
      </c>
      <c r="D142" s="4">
        <v>98958</v>
      </c>
      <c r="E142" s="4">
        <v>3397</v>
      </c>
    </row>
    <row r="143" spans="1:5" x14ac:dyDescent="0.2">
      <c r="A143" t="s">
        <v>137</v>
      </c>
      <c r="B143" t="s">
        <v>108</v>
      </c>
      <c r="C143" s="4">
        <v>197368</v>
      </c>
      <c r="D143" s="4">
        <v>233223</v>
      </c>
      <c r="E143" s="4">
        <v>24784</v>
      </c>
    </row>
    <row r="144" spans="1:5" x14ac:dyDescent="0.2">
      <c r="A144" t="s">
        <v>138</v>
      </c>
      <c r="B144" t="s">
        <v>2699</v>
      </c>
      <c r="C144" s="4">
        <v>177090</v>
      </c>
      <c r="D144" s="4">
        <v>39999</v>
      </c>
      <c r="E144" s="4">
        <v>11518</v>
      </c>
    </row>
    <row r="145" spans="1:5" x14ac:dyDescent="0.2">
      <c r="A145" t="s">
        <v>139</v>
      </c>
      <c r="B145" t="s">
        <v>17</v>
      </c>
      <c r="C145" s="4">
        <v>150197</v>
      </c>
      <c r="D145" s="4">
        <v>55001</v>
      </c>
      <c r="E145" s="4">
        <v>19490</v>
      </c>
    </row>
    <row r="146" spans="1:5" x14ac:dyDescent="0.2">
      <c r="A146" t="s">
        <v>140</v>
      </c>
      <c r="B146" t="s">
        <v>2751</v>
      </c>
      <c r="C146" s="4">
        <v>103590</v>
      </c>
      <c r="D146" s="4">
        <v>140000</v>
      </c>
      <c r="E146" s="4">
        <v>20988</v>
      </c>
    </row>
    <row r="147" spans="1:5" x14ac:dyDescent="0.2">
      <c r="A147" t="s">
        <v>2751</v>
      </c>
      <c r="B147" t="s">
        <v>2703</v>
      </c>
      <c r="C147" s="4">
        <v>542272</v>
      </c>
      <c r="D147" s="4">
        <v>368105</v>
      </c>
      <c r="E147" s="4">
        <v>102543</v>
      </c>
    </row>
    <row r="148" spans="1:5" x14ac:dyDescent="0.2">
      <c r="A148" t="s">
        <v>141</v>
      </c>
      <c r="B148" t="s">
        <v>30</v>
      </c>
      <c r="C148" s="4">
        <v>31157</v>
      </c>
      <c r="D148" s="4">
        <v>29311</v>
      </c>
      <c r="E148" s="4">
        <v>0</v>
      </c>
    </row>
    <row r="149" spans="1:5" x14ac:dyDescent="0.2">
      <c r="A149" t="s">
        <v>142</v>
      </c>
      <c r="B149" t="s">
        <v>143</v>
      </c>
      <c r="C149" s="4">
        <v>221888</v>
      </c>
      <c r="D149" s="4">
        <v>161355</v>
      </c>
      <c r="E149" s="4">
        <v>0</v>
      </c>
    </row>
    <row r="150" spans="1:5" x14ac:dyDescent="0.2">
      <c r="A150" t="s">
        <v>144</v>
      </c>
      <c r="B150" t="s">
        <v>28</v>
      </c>
      <c r="C150" s="4">
        <v>45196</v>
      </c>
      <c r="D150" s="4">
        <v>50000</v>
      </c>
      <c r="E150" s="4">
        <v>0</v>
      </c>
    </row>
    <row r="151" spans="1:5" x14ac:dyDescent="0.2">
      <c r="A151" t="s">
        <v>145</v>
      </c>
      <c r="B151" t="s">
        <v>4</v>
      </c>
      <c r="C151" s="4">
        <v>67369</v>
      </c>
      <c r="D151" s="4">
        <v>37267</v>
      </c>
      <c r="E151" s="4">
        <v>0</v>
      </c>
    </row>
    <row r="152" spans="1:5" x14ac:dyDescent="0.2">
      <c r="A152" t="s">
        <v>146</v>
      </c>
      <c r="B152" t="s">
        <v>147</v>
      </c>
      <c r="C152" s="4">
        <v>18095</v>
      </c>
      <c r="D152" s="4">
        <v>2244</v>
      </c>
      <c r="E152" s="4">
        <v>0</v>
      </c>
    </row>
    <row r="153" spans="1:5" x14ac:dyDescent="0.2">
      <c r="A153" t="s">
        <v>148</v>
      </c>
      <c r="B153" t="s">
        <v>2723</v>
      </c>
      <c r="C153" s="4">
        <v>37004</v>
      </c>
      <c r="D153" s="4">
        <v>13500</v>
      </c>
      <c r="E153" s="4">
        <v>0</v>
      </c>
    </row>
    <row r="154" spans="1:5" x14ac:dyDescent="0.2">
      <c r="A154" t="s">
        <v>149</v>
      </c>
      <c r="B154" t="s">
        <v>1</v>
      </c>
      <c r="C154" s="4">
        <v>5083637</v>
      </c>
      <c r="D154" s="4">
        <v>2535377</v>
      </c>
      <c r="E154" s="4">
        <v>60616</v>
      </c>
    </row>
    <row r="155" spans="1:5" x14ac:dyDescent="0.2">
      <c r="A155" t="s">
        <v>150</v>
      </c>
      <c r="B155" t="s">
        <v>2721</v>
      </c>
      <c r="C155" s="4">
        <v>124882</v>
      </c>
      <c r="D155" s="4">
        <v>32182</v>
      </c>
      <c r="E155" s="4">
        <v>0</v>
      </c>
    </row>
    <row r="156" spans="1:5" x14ac:dyDescent="0.2">
      <c r="A156" t="s">
        <v>151</v>
      </c>
      <c r="B156" t="s">
        <v>152</v>
      </c>
      <c r="C156" s="4">
        <v>20462</v>
      </c>
      <c r="D156" s="4">
        <v>1167</v>
      </c>
      <c r="E156" s="4">
        <v>0</v>
      </c>
    </row>
    <row r="157" spans="1:5" x14ac:dyDescent="0.2">
      <c r="A157" t="s">
        <v>153</v>
      </c>
      <c r="B157" t="s">
        <v>42</v>
      </c>
      <c r="C157" s="4">
        <v>6265533</v>
      </c>
      <c r="D157" s="4">
        <v>1773798</v>
      </c>
      <c r="E157" s="4">
        <v>24342</v>
      </c>
    </row>
    <row r="158" spans="1:5" x14ac:dyDescent="0.2">
      <c r="A158" t="s">
        <v>154</v>
      </c>
      <c r="B158" t="s">
        <v>2703</v>
      </c>
      <c r="C158" s="4">
        <v>1090859</v>
      </c>
      <c r="D158" s="4">
        <v>505689</v>
      </c>
      <c r="E158" s="4">
        <v>3687</v>
      </c>
    </row>
    <row r="159" spans="1:5" x14ac:dyDescent="0.2">
      <c r="A159" t="s">
        <v>155</v>
      </c>
      <c r="B159" t="s">
        <v>2697</v>
      </c>
      <c r="C159" s="4">
        <v>1326400</v>
      </c>
      <c r="D159" s="4">
        <v>770373</v>
      </c>
      <c r="E159" s="4">
        <v>258902</v>
      </c>
    </row>
    <row r="160" spans="1:5" x14ac:dyDescent="0.2">
      <c r="A160" t="s">
        <v>156</v>
      </c>
      <c r="B160" t="s">
        <v>42</v>
      </c>
      <c r="C160" s="4">
        <v>339113</v>
      </c>
      <c r="D160" s="4">
        <v>231425</v>
      </c>
      <c r="E160" s="4">
        <v>12239</v>
      </c>
    </row>
    <row r="161" spans="1:5" x14ac:dyDescent="0.2">
      <c r="A161" t="s">
        <v>157</v>
      </c>
      <c r="B161" t="s">
        <v>113</v>
      </c>
      <c r="C161" s="4">
        <v>607847</v>
      </c>
      <c r="D161" s="4">
        <v>308736</v>
      </c>
      <c r="E161" s="4">
        <v>38628</v>
      </c>
    </row>
    <row r="162" spans="1:5" x14ac:dyDescent="0.2">
      <c r="A162" t="s">
        <v>158</v>
      </c>
      <c r="B162" t="s">
        <v>2718</v>
      </c>
      <c r="C162" s="4">
        <v>9707977</v>
      </c>
      <c r="D162" s="4">
        <v>3797069</v>
      </c>
      <c r="E162" s="4">
        <v>68402</v>
      </c>
    </row>
    <row r="163" spans="1:5" x14ac:dyDescent="0.2">
      <c r="A163" t="s">
        <v>159</v>
      </c>
      <c r="B163" t="s">
        <v>152</v>
      </c>
      <c r="C163" s="4">
        <v>99359</v>
      </c>
      <c r="D163" s="4">
        <v>153302</v>
      </c>
      <c r="E163" s="4">
        <v>26162</v>
      </c>
    </row>
    <row r="164" spans="1:5" x14ac:dyDescent="0.2">
      <c r="A164" t="s">
        <v>160</v>
      </c>
      <c r="B164" t="s">
        <v>2755</v>
      </c>
      <c r="C164" s="4">
        <v>34185</v>
      </c>
      <c r="D164" s="4">
        <v>5883</v>
      </c>
      <c r="E164" s="4">
        <v>0</v>
      </c>
    </row>
    <row r="165" spans="1:5" x14ac:dyDescent="0.2">
      <c r="A165" t="s">
        <v>161</v>
      </c>
      <c r="B165" t="s">
        <v>2699</v>
      </c>
      <c r="C165" s="4">
        <v>43115</v>
      </c>
      <c r="D165" s="4">
        <v>21096</v>
      </c>
      <c r="E165" s="4">
        <v>0</v>
      </c>
    </row>
    <row r="166" spans="1:5" x14ac:dyDescent="0.2">
      <c r="A166" t="s">
        <v>162</v>
      </c>
      <c r="B166" t="s">
        <v>2740</v>
      </c>
      <c r="C166" s="4">
        <v>185318</v>
      </c>
      <c r="D166" s="4">
        <v>165981</v>
      </c>
      <c r="E166" s="4">
        <v>0</v>
      </c>
    </row>
    <row r="167" spans="1:5" x14ac:dyDescent="0.2">
      <c r="A167" t="s">
        <v>163</v>
      </c>
      <c r="B167" t="s">
        <v>2718</v>
      </c>
      <c r="C167" s="4">
        <v>-29054484</v>
      </c>
      <c r="D167" s="4">
        <v>11643248</v>
      </c>
      <c r="E167" s="4">
        <v>2597900</v>
      </c>
    </row>
    <row r="168" spans="1:5" x14ac:dyDescent="0.2">
      <c r="A168" t="s">
        <v>164</v>
      </c>
      <c r="B168" t="s">
        <v>57</v>
      </c>
      <c r="C168" s="4">
        <v>4111761</v>
      </c>
      <c r="D168" s="4">
        <v>1295206</v>
      </c>
      <c r="E168" s="4">
        <v>43481</v>
      </c>
    </row>
    <row r="169" spans="1:5" x14ac:dyDescent="0.2">
      <c r="A169" t="s">
        <v>165</v>
      </c>
      <c r="B169" t="s">
        <v>4</v>
      </c>
      <c r="C169" s="4">
        <v>7636</v>
      </c>
      <c r="D169" s="4">
        <v>5627</v>
      </c>
      <c r="E169" s="4">
        <v>2278</v>
      </c>
    </row>
    <row r="170" spans="1:5" x14ac:dyDescent="0.2">
      <c r="A170" t="s">
        <v>166</v>
      </c>
      <c r="B170" t="s">
        <v>116</v>
      </c>
      <c r="C170" s="4">
        <v>148647</v>
      </c>
      <c r="D170" s="4">
        <v>74001</v>
      </c>
      <c r="E170" s="4">
        <v>20697</v>
      </c>
    </row>
    <row r="171" spans="1:5" x14ac:dyDescent="0.2">
      <c r="A171" t="s">
        <v>167</v>
      </c>
      <c r="B171" t="s">
        <v>2692</v>
      </c>
      <c r="C171" s="4">
        <v>17911644</v>
      </c>
      <c r="D171" s="4">
        <v>7118054</v>
      </c>
      <c r="E171" s="4">
        <v>1394105</v>
      </c>
    </row>
    <row r="172" spans="1:5" x14ac:dyDescent="0.2">
      <c r="A172" t="s">
        <v>44</v>
      </c>
      <c r="B172" t="s">
        <v>2753</v>
      </c>
      <c r="C172" s="4">
        <v>417759</v>
      </c>
      <c r="D172" s="4">
        <v>270908</v>
      </c>
      <c r="E172" s="4">
        <v>64563</v>
      </c>
    </row>
    <row r="173" spans="1:5" x14ac:dyDescent="0.2">
      <c r="A173" t="s">
        <v>168</v>
      </c>
      <c r="B173" t="s">
        <v>169</v>
      </c>
      <c r="C173" s="4">
        <v>227820</v>
      </c>
      <c r="D173" s="4">
        <v>97325</v>
      </c>
      <c r="E173" s="4">
        <v>118450</v>
      </c>
    </row>
    <row r="174" spans="1:5" x14ac:dyDescent="0.2">
      <c r="A174" t="s">
        <v>170</v>
      </c>
      <c r="B174" t="s">
        <v>1</v>
      </c>
      <c r="C174" s="4">
        <v>62008</v>
      </c>
      <c r="D174" s="4">
        <v>64700</v>
      </c>
      <c r="E174" s="4">
        <v>1272</v>
      </c>
    </row>
    <row r="175" spans="1:5" x14ac:dyDescent="0.2">
      <c r="A175" t="s">
        <v>171</v>
      </c>
      <c r="B175" t="s">
        <v>28</v>
      </c>
      <c r="C175" s="4">
        <v>1856554</v>
      </c>
      <c r="D175" s="4">
        <v>1482199</v>
      </c>
      <c r="E175" s="4">
        <v>703902</v>
      </c>
    </row>
    <row r="176" spans="1:5" x14ac:dyDescent="0.2">
      <c r="A176" t="s">
        <v>172</v>
      </c>
      <c r="B176" t="s">
        <v>10</v>
      </c>
      <c r="C176" s="4">
        <v>723241</v>
      </c>
      <c r="D176" s="4">
        <v>776239</v>
      </c>
      <c r="E176" s="4">
        <v>22371</v>
      </c>
    </row>
    <row r="177" spans="1:5" x14ac:dyDescent="0.2">
      <c r="A177" t="s">
        <v>173</v>
      </c>
      <c r="B177" t="s">
        <v>10</v>
      </c>
      <c r="C177" s="4">
        <v>4967301</v>
      </c>
      <c r="D177" s="4">
        <v>1509214</v>
      </c>
      <c r="E177" s="4">
        <v>115292</v>
      </c>
    </row>
    <row r="178" spans="1:5" x14ac:dyDescent="0.2">
      <c r="A178" t="s">
        <v>174</v>
      </c>
      <c r="B178" t="s">
        <v>57</v>
      </c>
      <c r="C178" s="4">
        <v>12922553</v>
      </c>
      <c r="D178" s="4">
        <v>4647755</v>
      </c>
      <c r="E178" s="4">
        <v>907390</v>
      </c>
    </row>
    <row r="179" spans="1:5" x14ac:dyDescent="0.2">
      <c r="A179" t="s">
        <v>175</v>
      </c>
      <c r="B179" t="s">
        <v>2743</v>
      </c>
      <c r="C179" s="4">
        <v>41443</v>
      </c>
      <c r="D179" s="4">
        <v>41997</v>
      </c>
      <c r="E179" s="4">
        <v>11264</v>
      </c>
    </row>
    <row r="180" spans="1:5" x14ac:dyDescent="0.2">
      <c r="A180" t="s">
        <v>176</v>
      </c>
      <c r="B180" t="s">
        <v>10</v>
      </c>
      <c r="C180" s="4">
        <v>117603</v>
      </c>
      <c r="D180" s="4">
        <v>61008</v>
      </c>
      <c r="E180" s="4">
        <v>0</v>
      </c>
    </row>
    <row r="181" spans="1:5" x14ac:dyDescent="0.2">
      <c r="A181" t="s">
        <v>177</v>
      </c>
      <c r="B181" t="s">
        <v>178</v>
      </c>
      <c r="C181" s="4">
        <v>63886</v>
      </c>
      <c r="D181" s="4">
        <v>29420</v>
      </c>
      <c r="E181" s="4">
        <v>3123</v>
      </c>
    </row>
    <row r="182" spans="1:5" x14ac:dyDescent="0.2">
      <c r="A182" t="s">
        <v>2721</v>
      </c>
      <c r="B182" t="s">
        <v>2712</v>
      </c>
      <c r="C182" s="4">
        <v>125411</v>
      </c>
      <c r="D182" s="4">
        <v>64756</v>
      </c>
      <c r="E182" s="4">
        <v>0</v>
      </c>
    </row>
    <row r="183" spans="1:5" x14ac:dyDescent="0.2">
      <c r="A183" t="s">
        <v>179</v>
      </c>
      <c r="B183" t="s">
        <v>6</v>
      </c>
      <c r="C183" s="4">
        <v>59720</v>
      </c>
      <c r="D183" s="4">
        <v>33300</v>
      </c>
      <c r="E183" s="4">
        <v>4420</v>
      </c>
    </row>
    <row r="184" spans="1:5" x14ac:dyDescent="0.2">
      <c r="A184" t="s">
        <v>180</v>
      </c>
      <c r="B184" t="s">
        <v>47</v>
      </c>
      <c r="C184" s="4">
        <v>128039</v>
      </c>
      <c r="D184" s="4">
        <v>111365</v>
      </c>
      <c r="E184" s="4">
        <v>18233</v>
      </c>
    </row>
    <row r="185" spans="1:5" x14ac:dyDescent="0.2">
      <c r="A185" t="s">
        <v>181</v>
      </c>
      <c r="B185" t="s">
        <v>2723</v>
      </c>
      <c r="C185" s="4">
        <v>40834</v>
      </c>
      <c r="D185" s="4">
        <v>23475</v>
      </c>
      <c r="E185" s="4">
        <v>0</v>
      </c>
    </row>
    <row r="186" spans="1:5" x14ac:dyDescent="0.2">
      <c r="A186" t="s">
        <v>182</v>
      </c>
      <c r="B186" t="s">
        <v>99</v>
      </c>
      <c r="C186" s="4">
        <v>23279</v>
      </c>
      <c r="D186" s="4">
        <v>19600</v>
      </c>
      <c r="E186" s="4">
        <v>0</v>
      </c>
    </row>
    <row r="187" spans="1:5" x14ac:dyDescent="0.2">
      <c r="A187" t="s">
        <v>183</v>
      </c>
      <c r="B187" t="s">
        <v>116</v>
      </c>
      <c r="C187" s="4">
        <v>102558</v>
      </c>
      <c r="D187" s="4">
        <v>21001</v>
      </c>
      <c r="E187" s="4">
        <v>0</v>
      </c>
    </row>
    <row r="188" spans="1:5" x14ac:dyDescent="0.2">
      <c r="A188" t="s">
        <v>184</v>
      </c>
      <c r="B188" t="s">
        <v>116</v>
      </c>
      <c r="C188" s="4">
        <v>471582</v>
      </c>
      <c r="D188" s="4">
        <v>347358</v>
      </c>
      <c r="E188" s="4">
        <v>80665</v>
      </c>
    </row>
    <row r="189" spans="1:5" x14ac:dyDescent="0.2">
      <c r="A189" t="s">
        <v>185</v>
      </c>
      <c r="B189" t="s">
        <v>26</v>
      </c>
      <c r="C189" s="4">
        <v>440718</v>
      </c>
      <c r="D189" s="4">
        <v>449770</v>
      </c>
      <c r="E189" s="4">
        <v>3708</v>
      </c>
    </row>
    <row r="190" spans="1:5" x14ac:dyDescent="0.2">
      <c r="A190" t="s">
        <v>186</v>
      </c>
      <c r="B190" t="s">
        <v>57</v>
      </c>
      <c r="C190" s="4">
        <v>3117084</v>
      </c>
      <c r="D190" s="4">
        <v>1561522</v>
      </c>
      <c r="E190" s="4">
        <v>292061</v>
      </c>
    </row>
    <row r="191" spans="1:5" x14ac:dyDescent="0.2">
      <c r="A191" t="s">
        <v>187</v>
      </c>
      <c r="B191" t="s">
        <v>2723</v>
      </c>
      <c r="C191" s="4">
        <v>27572</v>
      </c>
      <c r="D191" s="4">
        <v>13454</v>
      </c>
      <c r="E191" s="4">
        <v>0</v>
      </c>
    </row>
    <row r="192" spans="1:5" x14ac:dyDescent="0.2">
      <c r="A192" t="s">
        <v>188</v>
      </c>
      <c r="B192" t="s">
        <v>57</v>
      </c>
      <c r="C192" s="4">
        <v>5990482</v>
      </c>
      <c r="D192" s="4">
        <v>1209820</v>
      </c>
      <c r="E192" s="4">
        <v>21929</v>
      </c>
    </row>
    <row r="193" spans="1:5" x14ac:dyDescent="0.2">
      <c r="A193" t="s">
        <v>189</v>
      </c>
      <c r="B193" t="s">
        <v>147</v>
      </c>
      <c r="C193" s="4">
        <v>72398</v>
      </c>
      <c r="D193" s="4">
        <v>36773</v>
      </c>
      <c r="E193" s="4">
        <v>3442</v>
      </c>
    </row>
    <row r="194" spans="1:5" x14ac:dyDescent="0.2">
      <c r="A194" t="s">
        <v>190</v>
      </c>
      <c r="B194" t="s">
        <v>42</v>
      </c>
      <c r="C194" s="4">
        <v>203356</v>
      </c>
      <c r="D194" s="4">
        <v>248692</v>
      </c>
      <c r="E194" s="4">
        <v>24202</v>
      </c>
    </row>
    <row r="195" spans="1:5" x14ac:dyDescent="0.2">
      <c r="A195" t="s">
        <v>191</v>
      </c>
      <c r="B195" t="s">
        <v>10</v>
      </c>
      <c r="C195" s="4">
        <v>352568</v>
      </c>
      <c r="D195" s="4">
        <v>275275</v>
      </c>
      <c r="E195" s="4">
        <v>6735</v>
      </c>
    </row>
    <row r="196" spans="1:5" x14ac:dyDescent="0.2">
      <c r="A196" t="s">
        <v>192</v>
      </c>
      <c r="B196" t="s">
        <v>2703</v>
      </c>
      <c r="C196" s="4">
        <v>2235449</v>
      </c>
      <c r="D196" s="4">
        <v>831631</v>
      </c>
      <c r="E196" s="4">
        <v>101489</v>
      </c>
    </row>
    <row r="197" spans="1:5" x14ac:dyDescent="0.2">
      <c r="A197" t="s">
        <v>193</v>
      </c>
      <c r="B197" t="s">
        <v>58</v>
      </c>
      <c r="C197" s="4">
        <v>49483</v>
      </c>
      <c r="D197" s="4">
        <v>90000</v>
      </c>
      <c r="E197" s="4">
        <v>2372</v>
      </c>
    </row>
    <row r="198" spans="1:5" x14ac:dyDescent="0.2">
      <c r="A198" t="s">
        <v>194</v>
      </c>
      <c r="B198" t="s">
        <v>30</v>
      </c>
      <c r="C198" s="4">
        <v>18112</v>
      </c>
      <c r="D198" s="4">
        <v>12501</v>
      </c>
      <c r="E198" s="4">
        <v>0</v>
      </c>
    </row>
    <row r="199" spans="1:5" x14ac:dyDescent="0.2">
      <c r="A199" t="s">
        <v>195</v>
      </c>
      <c r="B199" t="s">
        <v>2692</v>
      </c>
      <c r="C199" s="4">
        <v>1997099</v>
      </c>
      <c r="D199" s="4">
        <v>299523</v>
      </c>
      <c r="E199" s="4">
        <v>0</v>
      </c>
    </row>
    <row r="200" spans="1:5" x14ac:dyDescent="0.2">
      <c r="A200" t="s">
        <v>196</v>
      </c>
      <c r="B200" t="s">
        <v>2734</v>
      </c>
      <c r="C200" s="4">
        <v>19898</v>
      </c>
      <c r="D200" s="4">
        <v>8630</v>
      </c>
      <c r="E200" s="4">
        <v>0</v>
      </c>
    </row>
    <row r="201" spans="1:5" x14ac:dyDescent="0.2">
      <c r="A201" t="s">
        <v>197</v>
      </c>
      <c r="B201" t="s">
        <v>24</v>
      </c>
      <c r="C201" s="4">
        <v>81825</v>
      </c>
      <c r="D201" s="4">
        <v>30001</v>
      </c>
      <c r="E201" s="4">
        <v>18300</v>
      </c>
    </row>
    <row r="202" spans="1:5" x14ac:dyDescent="0.2">
      <c r="A202" t="s">
        <v>198</v>
      </c>
      <c r="B202" t="s">
        <v>6</v>
      </c>
      <c r="C202" s="4">
        <v>47756</v>
      </c>
      <c r="D202" s="4">
        <v>20000</v>
      </c>
      <c r="E202" s="4">
        <v>323</v>
      </c>
    </row>
    <row r="203" spans="1:5" x14ac:dyDescent="0.2">
      <c r="A203" t="s">
        <v>199</v>
      </c>
      <c r="B203" t="s">
        <v>2738</v>
      </c>
      <c r="C203" s="4">
        <v>4286399</v>
      </c>
      <c r="D203" s="4">
        <v>1505211</v>
      </c>
      <c r="E203" s="4">
        <v>512850</v>
      </c>
    </row>
    <row r="204" spans="1:5" x14ac:dyDescent="0.2">
      <c r="A204" t="s">
        <v>200</v>
      </c>
      <c r="B204" t="s">
        <v>2688</v>
      </c>
      <c r="C204" s="4">
        <v>75494</v>
      </c>
      <c r="D204" s="4">
        <v>55771</v>
      </c>
      <c r="E204" s="4">
        <v>3034</v>
      </c>
    </row>
    <row r="205" spans="1:5" x14ac:dyDescent="0.2">
      <c r="A205" t="s">
        <v>201</v>
      </c>
      <c r="B205" t="s">
        <v>2755</v>
      </c>
      <c r="C205" s="4">
        <v>995289</v>
      </c>
      <c r="D205" s="4">
        <v>451841</v>
      </c>
      <c r="E205" s="4">
        <v>263681</v>
      </c>
    </row>
    <row r="206" spans="1:5" x14ac:dyDescent="0.2">
      <c r="A206" t="s">
        <v>202</v>
      </c>
      <c r="B206" t="s">
        <v>135</v>
      </c>
      <c r="C206" s="4">
        <v>797588</v>
      </c>
      <c r="D206" s="4">
        <v>774376</v>
      </c>
      <c r="E206" s="4">
        <v>211632</v>
      </c>
    </row>
    <row r="207" spans="1:5" x14ac:dyDescent="0.2">
      <c r="A207" t="s">
        <v>203</v>
      </c>
      <c r="B207" t="s">
        <v>204</v>
      </c>
      <c r="C207" s="4">
        <v>20480</v>
      </c>
      <c r="D207" s="4">
        <v>8609</v>
      </c>
      <c r="E207" s="4">
        <v>0</v>
      </c>
    </row>
    <row r="208" spans="1:5" x14ac:dyDescent="0.2">
      <c r="A208" t="s">
        <v>205</v>
      </c>
      <c r="B208" t="s">
        <v>2701</v>
      </c>
      <c r="C208" s="4">
        <v>63155</v>
      </c>
      <c r="D208" s="4">
        <v>23310</v>
      </c>
      <c r="E208" s="4">
        <v>9441</v>
      </c>
    </row>
    <row r="209" spans="1:5" x14ac:dyDescent="0.2">
      <c r="A209" t="s">
        <v>206</v>
      </c>
      <c r="B209" t="s">
        <v>73</v>
      </c>
      <c r="C209" s="4">
        <v>8848</v>
      </c>
      <c r="D209" s="4">
        <v>7000</v>
      </c>
      <c r="E209" s="4">
        <v>0</v>
      </c>
    </row>
    <row r="210" spans="1:5" x14ac:dyDescent="0.2">
      <c r="A210" t="s">
        <v>207</v>
      </c>
      <c r="B210" t="s">
        <v>101</v>
      </c>
      <c r="C210" s="4">
        <v>147601</v>
      </c>
      <c r="D210" s="4">
        <v>48655</v>
      </c>
      <c r="E210" s="4">
        <v>929</v>
      </c>
    </row>
    <row r="211" spans="1:5" x14ac:dyDescent="0.2">
      <c r="A211" t="s">
        <v>208</v>
      </c>
      <c r="B211" t="s">
        <v>2743</v>
      </c>
      <c r="C211" s="4">
        <v>19534</v>
      </c>
      <c r="D211" s="4">
        <v>8500</v>
      </c>
      <c r="E211" s="4">
        <v>0</v>
      </c>
    </row>
    <row r="212" spans="1:5" x14ac:dyDescent="0.2">
      <c r="A212" t="s">
        <v>209</v>
      </c>
      <c r="B212" t="s">
        <v>2740</v>
      </c>
      <c r="C212" s="4">
        <v>31276651</v>
      </c>
      <c r="D212" s="4">
        <v>9062723</v>
      </c>
      <c r="E212" s="4">
        <v>778637</v>
      </c>
    </row>
    <row r="213" spans="1:5" x14ac:dyDescent="0.2">
      <c r="A213" t="s">
        <v>210</v>
      </c>
      <c r="B213" t="s">
        <v>86</v>
      </c>
      <c r="C213" s="4">
        <v>35292</v>
      </c>
      <c r="D213" s="4">
        <v>28000</v>
      </c>
      <c r="E213" s="4">
        <v>0</v>
      </c>
    </row>
    <row r="214" spans="1:5" x14ac:dyDescent="0.2">
      <c r="A214" t="s">
        <v>211</v>
      </c>
      <c r="B214" t="s">
        <v>212</v>
      </c>
      <c r="C214" s="4">
        <v>359836</v>
      </c>
      <c r="D214" s="4">
        <v>219020</v>
      </c>
      <c r="E214" s="4">
        <v>134788</v>
      </c>
    </row>
    <row r="215" spans="1:5" x14ac:dyDescent="0.2">
      <c r="A215" t="s">
        <v>213</v>
      </c>
      <c r="B215" t="s">
        <v>2690</v>
      </c>
      <c r="C215" s="4">
        <v>11791</v>
      </c>
      <c r="D215" s="4">
        <v>14300</v>
      </c>
      <c r="E215" s="4">
        <v>0</v>
      </c>
    </row>
    <row r="216" spans="1:5" x14ac:dyDescent="0.2">
      <c r="A216" t="s">
        <v>214</v>
      </c>
      <c r="B216" t="s">
        <v>121</v>
      </c>
      <c r="C216" s="4">
        <v>32002</v>
      </c>
      <c r="D216" s="4">
        <v>44001</v>
      </c>
      <c r="E216" s="4">
        <v>0</v>
      </c>
    </row>
    <row r="217" spans="1:5" x14ac:dyDescent="0.2">
      <c r="A217" t="s">
        <v>215</v>
      </c>
      <c r="B217" t="s">
        <v>2721</v>
      </c>
      <c r="C217" s="4">
        <v>-10386291</v>
      </c>
      <c r="D217" s="4">
        <v>16600308</v>
      </c>
      <c r="E217" s="4">
        <v>2509024</v>
      </c>
    </row>
    <row r="218" spans="1:5" x14ac:dyDescent="0.2">
      <c r="A218" t="s">
        <v>216</v>
      </c>
      <c r="B218" t="s">
        <v>35</v>
      </c>
      <c r="C218" s="4">
        <v>122766</v>
      </c>
      <c r="D218" s="4">
        <v>69979</v>
      </c>
      <c r="E218" s="4">
        <v>8779</v>
      </c>
    </row>
    <row r="219" spans="1:5" x14ac:dyDescent="0.2">
      <c r="A219" t="s">
        <v>217</v>
      </c>
      <c r="B219" t="s">
        <v>2716</v>
      </c>
      <c r="C219" s="4">
        <v>637430</v>
      </c>
      <c r="D219" s="4">
        <v>173717</v>
      </c>
      <c r="E219" s="4">
        <v>250891</v>
      </c>
    </row>
    <row r="220" spans="1:5" x14ac:dyDescent="0.2">
      <c r="A220" t="s">
        <v>218</v>
      </c>
      <c r="B220" t="s">
        <v>2718</v>
      </c>
      <c r="C220" s="4">
        <v>6290572</v>
      </c>
      <c r="D220" s="4">
        <v>1755979</v>
      </c>
      <c r="E220" s="4">
        <v>49831</v>
      </c>
    </row>
    <row r="221" spans="1:5" x14ac:dyDescent="0.2">
      <c r="A221" t="s">
        <v>219</v>
      </c>
      <c r="B221" t="s">
        <v>28</v>
      </c>
      <c r="C221" s="4">
        <v>2820301</v>
      </c>
      <c r="D221" s="4">
        <v>1934585</v>
      </c>
      <c r="E221" s="4">
        <v>642152</v>
      </c>
    </row>
    <row r="222" spans="1:5" x14ac:dyDescent="0.2">
      <c r="A222" t="s">
        <v>220</v>
      </c>
      <c r="B222" t="s">
        <v>2747</v>
      </c>
      <c r="C222" s="4">
        <v>2263446</v>
      </c>
      <c r="D222" s="4">
        <v>265661</v>
      </c>
      <c r="E222" s="4">
        <v>2880</v>
      </c>
    </row>
    <row r="223" spans="1:5" x14ac:dyDescent="0.2">
      <c r="A223" t="s">
        <v>221</v>
      </c>
      <c r="B223" t="s">
        <v>58</v>
      </c>
      <c r="C223" s="4">
        <v>58084</v>
      </c>
      <c r="D223" s="4">
        <v>67528</v>
      </c>
      <c r="E223" s="4">
        <v>2040</v>
      </c>
    </row>
    <row r="224" spans="1:5" x14ac:dyDescent="0.2">
      <c r="A224" t="s">
        <v>222</v>
      </c>
      <c r="B224" t="s">
        <v>108</v>
      </c>
      <c r="C224" s="4">
        <v>56599</v>
      </c>
      <c r="D224" s="4">
        <v>110001</v>
      </c>
      <c r="E224" s="4">
        <v>0</v>
      </c>
    </row>
    <row r="225" spans="1:5" x14ac:dyDescent="0.2">
      <c r="A225" t="s">
        <v>223</v>
      </c>
      <c r="B225" t="s">
        <v>57</v>
      </c>
      <c r="C225" s="4">
        <v>-800338</v>
      </c>
      <c r="D225" s="4">
        <v>23917432</v>
      </c>
      <c r="E225" s="4">
        <v>2348366</v>
      </c>
    </row>
    <row r="226" spans="1:5" x14ac:dyDescent="0.2">
      <c r="A226" t="s">
        <v>224</v>
      </c>
      <c r="B226" t="s">
        <v>116</v>
      </c>
      <c r="C226" s="4">
        <v>252473</v>
      </c>
      <c r="D226" s="4">
        <v>156808</v>
      </c>
      <c r="E226" s="4">
        <v>55923</v>
      </c>
    </row>
    <row r="227" spans="1:5" x14ac:dyDescent="0.2">
      <c r="A227" t="s">
        <v>225</v>
      </c>
      <c r="B227" t="s">
        <v>226</v>
      </c>
      <c r="C227" s="4">
        <v>379245</v>
      </c>
      <c r="D227" s="4">
        <v>208448</v>
      </c>
      <c r="E227" s="4">
        <v>750</v>
      </c>
    </row>
    <row r="228" spans="1:5" x14ac:dyDescent="0.2">
      <c r="A228" t="s">
        <v>227</v>
      </c>
      <c r="B228" t="s">
        <v>57</v>
      </c>
      <c r="C228" s="4">
        <v>-6102366</v>
      </c>
      <c r="D228" s="4">
        <v>16454518</v>
      </c>
      <c r="E228" s="4">
        <v>991758</v>
      </c>
    </row>
    <row r="229" spans="1:5" x14ac:dyDescent="0.2">
      <c r="A229" t="s">
        <v>228</v>
      </c>
      <c r="B229" t="s">
        <v>42</v>
      </c>
      <c r="C229" s="4">
        <v>19400</v>
      </c>
      <c r="D229" s="4">
        <v>0</v>
      </c>
      <c r="E229" s="4">
        <v>0</v>
      </c>
    </row>
    <row r="230" spans="1:5" x14ac:dyDescent="0.2">
      <c r="A230" t="s">
        <v>229</v>
      </c>
      <c r="B230" t="s">
        <v>89</v>
      </c>
      <c r="C230" s="4">
        <v>74403</v>
      </c>
      <c r="D230" s="4">
        <v>75000</v>
      </c>
      <c r="E230" s="4">
        <v>6887</v>
      </c>
    </row>
    <row r="231" spans="1:5" x14ac:dyDescent="0.2">
      <c r="A231" t="s">
        <v>230</v>
      </c>
      <c r="B231" t="s">
        <v>2712</v>
      </c>
      <c r="C231" s="4">
        <v>58189</v>
      </c>
      <c r="D231" s="4">
        <v>10814</v>
      </c>
      <c r="E231" s="4">
        <v>14647</v>
      </c>
    </row>
    <row r="232" spans="1:5" x14ac:dyDescent="0.2">
      <c r="A232" t="s">
        <v>231</v>
      </c>
      <c r="B232" t="s">
        <v>2732</v>
      </c>
      <c r="C232" s="4">
        <v>336864</v>
      </c>
      <c r="D232" s="4">
        <v>469535</v>
      </c>
      <c r="E232" s="4">
        <v>193735</v>
      </c>
    </row>
    <row r="233" spans="1:5" x14ac:dyDescent="0.2">
      <c r="A233" t="s">
        <v>232</v>
      </c>
      <c r="B233" t="s">
        <v>233</v>
      </c>
      <c r="C233" s="4">
        <v>261828</v>
      </c>
      <c r="D233" s="4">
        <v>150831</v>
      </c>
      <c r="E233" s="4">
        <v>18232</v>
      </c>
    </row>
    <row r="234" spans="1:5" x14ac:dyDescent="0.2">
      <c r="A234" t="s">
        <v>234</v>
      </c>
      <c r="B234" t="s">
        <v>6</v>
      </c>
      <c r="C234" s="4">
        <v>32951</v>
      </c>
      <c r="D234" s="4">
        <v>17752</v>
      </c>
      <c r="E234" s="4">
        <v>8751</v>
      </c>
    </row>
    <row r="235" spans="1:5" x14ac:dyDescent="0.2">
      <c r="A235" t="s">
        <v>235</v>
      </c>
      <c r="B235" t="s">
        <v>17</v>
      </c>
      <c r="C235" s="4">
        <v>11739029</v>
      </c>
      <c r="D235" s="4">
        <v>5118217</v>
      </c>
      <c r="E235" s="4">
        <v>1506663</v>
      </c>
    </row>
    <row r="236" spans="1:5" x14ac:dyDescent="0.2">
      <c r="A236" t="s">
        <v>236</v>
      </c>
      <c r="B236" t="s">
        <v>22</v>
      </c>
      <c r="C236" s="4">
        <v>338889</v>
      </c>
      <c r="D236" s="4">
        <v>242491</v>
      </c>
      <c r="E236" s="4">
        <v>1103</v>
      </c>
    </row>
    <row r="237" spans="1:5" x14ac:dyDescent="0.2">
      <c r="A237" t="s">
        <v>237</v>
      </c>
      <c r="B237" t="s">
        <v>2688</v>
      </c>
      <c r="C237" s="4">
        <v>38984</v>
      </c>
      <c r="D237" s="4">
        <v>27575</v>
      </c>
      <c r="E237" s="4">
        <v>6958</v>
      </c>
    </row>
    <row r="238" spans="1:5" x14ac:dyDescent="0.2">
      <c r="A238" t="s">
        <v>238</v>
      </c>
      <c r="B238" t="s">
        <v>55</v>
      </c>
      <c r="C238" s="4">
        <v>205195</v>
      </c>
      <c r="D238" s="4">
        <v>125001</v>
      </c>
      <c r="E238" s="4">
        <v>26890</v>
      </c>
    </row>
    <row r="239" spans="1:5" x14ac:dyDescent="0.2">
      <c r="A239" t="s">
        <v>239</v>
      </c>
      <c r="B239" t="s">
        <v>2690</v>
      </c>
      <c r="C239" s="4">
        <v>92091</v>
      </c>
      <c r="D239" s="4">
        <v>132000</v>
      </c>
      <c r="E239" s="4">
        <v>0</v>
      </c>
    </row>
    <row r="240" spans="1:5" x14ac:dyDescent="0.2">
      <c r="A240" t="s">
        <v>240</v>
      </c>
      <c r="B240" t="s">
        <v>65</v>
      </c>
      <c r="C240" s="4">
        <v>37406</v>
      </c>
      <c r="D240" s="4">
        <v>11036</v>
      </c>
      <c r="E240" s="4">
        <v>402</v>
      </c>
    </row>
    <row r="241" spans="1:5" x14ac:dyDescent="0.2">
      <c r="A241" t="s">
        <v>241</v>
      </c>
      <c r="B241" t="s">
        <v>58</v>
      </c>
      <c r="C241" s="4">
        <v>133574</v>
      </c>
      <c r="D241" s="4">
        <v>115207</v>
      </c>
      <c r="E241" s="4">
        <v>14194</v>
      </c>
    </row>
    <row r="242" spans="1:5" x14ac:dyDescent="0.2">
      <c r="A242" t="s">
        <v>242</v>
      </c>
      <c r="B242" t="s">
        <v>2697</v>
      </c>
      <c r="C242" s="4">
        <v>64038</v>
      </c>
      <c r="D242" s="4">
        <v>27460</v>
      </c>
      <c r="E242" s="4">
        <v>12371</v>
      </c>
    </row>
    <row r="243" spans="1:5" x14ac:dyDescent="0.2">
      <c r="A243" t="s">
        <v>243</v>
      </c>
      <c r="B243" t="s">
        <v>2740</v>
      </c>
      <c r="C243" s="4">
        <v>1122253</v>
      </c>
      <c r="D243" s="4">
        <v>946483</v>
      </c>
      <c r="E243" s="4">
        <v>2591</v>
      </c>
    </row>
    <row r="244" spans="1:5" x14ac:dyDescent="0.2">
      <c r="A244" t="s">
        <v>244</v>
      </c>
      <c r="B244" t="s">
        <v>143</v>
      </c>
      <c r="C244" s="4">
        <v>283672</v>
      </c>
      <c r="D244" s="4">
        <v>295536</v>
      </c>
      <c r="E244" s="4">
        <v>202768</v>
      </c>
    </row>
    <row r="245" spans="1:5" x14ac:dyDescent="0.2">
      <c r="A245" t="s">
        <v>245</v>
      </c>
      <c r="B245" t="s">
        <v>10</v>
      </c>
      <c r="C245" s="4">
        <v>889649</v>
      </c>
      <c r="D245" s="4">
        <v>443069</v>
      </c>
      <c r="E245" s="4">
        <v>0</v>
      </c>
    </row>
    <row r="246" spans="1:5" x14ac:dyDescent="0.2">
      <c r="A246" t="s">
        <v>246</v>
      </c>
      <c r="B246" t="s">
        <v>2699</v>
      </c>
      <c r="C246" s="4">
        <v>104350</v>
      </c>
      <c r="D246" s="4">
        <v>63261</v>
      </c>
      <c r="E246" s="4">
        <v>23056</v>
      </c>
    </row>
    <row r="247" spans="1:5" x14ac:dyDescent="0.2">
      <c r="A247" t="s">
        <v>247</v>
      </c>
      <c r="B247" t="s">
        <v>147</v>
      </c>
      <c r="C247" s="4">
        <v>37448</v>
      </c>
      <c r="D247" s="4">
        <v>9104</v>
      </c>
      <c r="E247" s="4">
        <v>0</v>
      </c>
    </row>
    <row r="248" spans="1:5" x14ac:dyDescent="0.2">
      <c r="A248" t="s">
        <v>248</v>
      </c>
      <c r="B248" t="s">
        <v>28</v>
      </c>
      <c r="C248" s="4">
        <v>88618</v>
      </c>
      <c r="D248" s="4">
        <v>151210</v>
      </c>
      <c r="E248" s="4">
        <v>1529</v>
      </c>
    </row>
    <row r="249" spans="1:5" x14ac:dyDescent="0.2">
      <c r="A249" t="s">
        <v>249</v>
      </c>
      <c r="B249" t="s">
        <v>152</v>
      </c>
      <c r="C249" s="4">
        <v>19629</v>
      </c>
      <c r="D249" s="4">
        <v>6669</v>
      </c>
      <c r="E249" s="4">
        <v>0</v>
      </c>
    </row>
    <row r="250" spans="1:5" x14ac:dyDescent="0.2">
      <c r="A250" t="s">
        <v>250</v>
      </c>
      <c r="B250" t="s">
        <v>2708</v>
      </c>
      <c r="C250" s="4">
        <v>167613</v>
      </c>
      <c r="D250" s="4">
        <v>93442</v>
      </c>
      <c r="E250" s="4">
        <v>22035</v>
      </c>
    </row>
    <row r="251" spans="1:5" x14ac:dyDescent="0.2">
      <c r="A251" t="s">
        <v>251</v>
      </c>
      <c r="B251" t="s">
        <v>2740</v>
      </c>
      <c r="C251" s="4">
        <v>886050</v>
      </c>
      <c r="D251" s="4">
        <v>469734</v>
      </c>
      <c r="E251" s="4">
        <v>14861</v>
      </c>
    </row>
    <row r="252" spans="1:5" x14ac:dyDescent="0.2">
      <c r="A252" t="s">
        <v>252</v>
      </c>
      <c r="B252" t="s">
        <v>57</v>
      </c>
      <c r="C252" s="4">
        <v>2203906</v>
      </c>
      <c r="D252" s="4">
        <v>666807</v>
      </c>
      <c r="E252" s="4">
        <v>22265</v>
      </c>
    </row>
    <row r="253" spans="1:5" x14ac:dyDescent="0.2">
      <c r="A253" t="s">
        <v>253</v>
      </c>
      <c r="B253" t="s">
        <v>101</v>
      </c>
      <c r="C253" s="4">
        <v>572103</v>
      </c>
      <c r="D253" s="4">
        <v>219447</v>
      </c>
      <c r="E253" s="4">
        <v>14244</v>
      </c>
    </row>
    <row r="254" spans="1:5" x14ac:dyDescent="0.2">
      <c r="A254" t="s">
        <v>254</v>
      </c>
      <c r="B254" t="s">
        <v>47</v>
      </c>
      <c r="C254" s="4">
        <v>307258</v>
      </c>
      <c r="D254" s="4">
        <v>280001</v>
      </c>
      <c r="E254" s="4">
        <v>21536</v>
      </c>
    </row>
    <row r="255" spans="1:5" x14ac:dyDescent="0.2">
      <c r="A255" t="s">
        <v>256</v>
      </c>
      <c r="B255" t="s">
        <v>121</v>
      </c>
      <c r="C255" s="4">
        <v>3962320</v>
      </c>
      <c r="D255" s="4">
        <v>1526582</v>
      </c>
      <c r="E255" s="4">
        <v>414634</v>
      </c>
    </row>
    <row r="256" spans="1:5" x14ac:dyDescent="0.2">
      <c r="A256" t="s">
        <v>257</v>
      </c>
      <c r="B256" t="s">
        <v>2727</v>
      </c>
      <c r="C256" s="4">
        <v>3009791</v>
      </c>
      <c r="D256" s="4">
        <v>690362</v>
      </c>
      <c r="E256" s="4">
        <v>97356</v>
      </c>
    </row>
    <row r="257" spans="1:5" x14ac:dyDescent="0.2">
      <c r="A257" t="s">
        <v>58</v>
      </c>
      <c r="B257" t="s">
        <v>212</v>
      </c>
      <c r="C257" s="4">
        <v>8146477</v>
      </c>
      <c r="D257" s="4">
        <v>1870350</v>
      </c>
      <c r="E257" s="4">
        <v>616037</v>
      </c>
    </row>
    <row r="258" spans="1:5" x14ac:dyDescent="0.2">
      <c r="A258" t="s">
        <v>258</v>
      </c>
      <c r="B258" t="s">
        <v>2721</v>
      </c>
      <c r="C258" s="4">
        <v>7330322</v>
      </c>
      <c r="D258" s="4">
        <v>3026373</v>
      </c>
      <c r="E258" s="4">
        <v>761006</v>
      </c>
    </row>
    <row r="259" spans="1:5" x14ac:dyDescent="0.2">
      <c r="A259" t="s">
        <v>259</v>
      </c>
      <c r="B259" t="s">
        <v>178</v>
      </c>
      <c r="C259" s="4">
        <v>8362</v>
      </c>
      <c r="D259" s="4">
        <v>5000</v>
      </c>
      <c r="E259" s="4">
        <v>0</v>
      </c>
    </row>
    <row r="260" spans="1:5" x14ac:dyDescent="0.2">
      <c r="A260" t="s">
        <v>260</v>
      </c>
      <c r="B260" t="s">
        <v>2747</v>
      </c>
      <c r="C260" s="4">
        <v>53165</v>
      </c>
      <c r="D260" s="4">
        <v>23000</v>
      </c>
      <c r="E260" s="4">
        <v>0</v>
      </c>
    </row>
    <row r="261" spans="1:5" x14ac:dyDescent="0.2">
      <c r="A261" t="s">
        <v>261</v>
      </c>
      <c r="B261" t="s">
        <v>2755</v>
      </c>
      <c r="C261" s="4">
        <v>47615</v>
      </c>
      <c r="D261" s="4">
        <v>10500</v>
      </c>
      <c r="E261" s="4">
        <v>0</v>
      </c>
    </row>
    <row r="262" spans="1:5" x14ac:dyDescent="0.2">
      <c r="A262" t="s">
        <v>262</v>
      </c>
      <c r="B262" t="s">
        <v>6</v>
      </c>
      <c r="C262" s="4">
        <v>5894746</v>
      </c>
      <c r="D262" s="4">
        <v>2180996</v>
      </c>
      <c r="E262" s="4">
        <v>188257</v>
      </c>
    </row>
    <row r="263" spans="1:5" x14ac:dyDescent="0.2">
      <c r="A263" t="s">
        <v>263</v>
      </c>
      <c r="B263" t="s">
        <v>28</v>
      </c>
      <c r="C263" s="4">
        <v>171263</v>
      </c>
      <c r="D263" s="4">
        <v>125000</v>
      </c>
      <c r="E263" s="4">
        <v>16633</v>
      </c>
    </row>
    <row r="264" spans="1:5" x14ac:dyDescent="0.2">
      <c r="A264" t="s">
        <v>264</v>
      </c>
      <c r="B264" t="s">
        <v>10</v>
      </c>
      <c r="C264" s="4">
        <v>775868</v>
      </c>
      <c r="D264" s="4">
        <v>259497</v>
      </c>
      <c r="E264" s="4">
        <v>6342</v>
      </c>
    </row>
    <row r="265" spans="1:5" x14ac:dyDescent="0.2">
      <c r="A265" t="s">
        <v>265</v>
      </c>
      <c r="B265" t="s">
        <v>2734</v>
      </c>
      <c r="C265" s="4">
        <v>111268</v>
      </c>
      <c r="D265" s="4">
        <v>59171</v>
      </c>
      <c r="E265" s="4">
        <v>5245</v>
      </c>
    </row>
    <row r="266" spans="1:5" x14ac:dyDescent="0.2">
      <c r="A266" t="s">
        <v>266</v>
      </c>
      <c r="B266" t="s">
        <v>28</v>
      </c>
      <c r="C266" s="4">
        <v>89447</v>
      </c>
      <c r="D266" s="4">
        <v>80298</v>
      </c>
      <c r="E266" s="4">
        <v>23756</v>
      </c>
    </row>
    <row r="267" spans="1:5" x14ac:dyDescent="0.2">
      <c r="A267" t="s">
        <v>267</v>
      </c>
      <c r="B267" t="s">
        <v>65</v>
      </c>
      <c r="C267" s="4">
        <v>66175</v>
      </c>
      <c r="D267" s="4">
        <v>15600</v>
      </c>
      <c r="E267" s="4">
        <v>4091</v>
      </c>
    </row>
    <row r="268" spans="1:5" x14ac:dyDescent="0.2">
      <c r="A268" t="s">
        <v>268</v>
      </c>
      <c r="B268" t="s">
        <v>2740</v>
      </c>
      <c r="C268" s="4">
        <v>101756</v>
      </c>
      <c r="D268" s="4">
        <v>141509</v>
      </c>
      <c r="E268" s="4">
        <v>0</v>
      </c>
    </row>
    <row r="269" spans="1:5" x14ac:dyDescent="0.2">
      <c r="A269" t="s">
        <v>269</v>
      </c>
      <c r="B269" t="s">
        <v>2753</v>
      </c>
      <c r="C269" s="4">
        <v>6071</v>
      </c>
      <c r="D269" s="4">
        <v>5500</v>
      </c>
      <c r="E269" s="4">
        <v>0</v>
      </c>
    </row>
    <row r="270" spans="1:5" x14ac:dyDescent="0.2">
      <c r="A270" t="s">
        <v>270</v>
      </c>
      <c r="B270" t="s">
        <v>271</v>
      </c>
      <c r="C270" s="4">
        <v>680057</v>
      </c>
      <c r="D270" s="4">
        <v>388388</v>
      </c>
      <c r="E270" s="4">
        <v>116460</v>
      </c>
    </row>
    <row r="271" spans="1:5" x14ac:dyDescent="0.2">
      <c r="A271" t="s">
        <v>272</v>
      </c>
      <c r="B271" t="s">
        <v>2708</v>
      </c>
      <c r="C271" s="4">
        <v>126056</v>
      </c>
      <c r="D271" s="4">
        <v>55119</v>
      </c>
      <c r="E271" s="4">
        <v>5106</v>
      </c>
    </row>
    <row r="272" spans="1:5" x14ac:dyDescent="0.2">
      <c r="A272" t="s">
        <v>273</v>
      </c>
      <c r="B272" t="s">
        <v>2692</v>
      </c>
      <c r="C272" s="4">
        <v>10597418</v>
      </c>
      <c r="D272" s="4">
        <v>3273438</v>
      </c>
      <c r="E272" s="4">
        <v>451352</v>
      </c>
    </row>
    <row r="273" spans="1:5" x14ac:dyDescent="0.2">
      <c r="A273" t="s">
        <v>274</v>
      </c>
      <c r="B273" t="s">
        <v>61</v>
      </c>
      <c r="C273" s="4">
        <v>143990</v>
      </c>
      <c r="D273" s="4">
        <v>32000</v>
      </c>
      <c r="E273" s="4">
        <v>9760</v>
      </c>
    </row>
    <row r="274" spans="1:5" x14ac:dyDescent="0.2">
      <c r="A274" t="s">
        <v>275</v>
      </c>
      <c r="B274" t="s">
        <v>10</v>
      </c>
      <c r="C274" s="4">
        <v>32142</v>
      </c>
      <c r="D274" s="4">
        <v>7743</v>
      </c>
      <c r="E274" s="4">
        <v>0</v>
      </c>
    </row>
    <row r="275" spans="1:5" x14ac:dyDescent="0.2">
      <c r="A275" t="s">
        <v>276</v>
      </c>
      <c r="B275" t="s">
        <v>28</v>
      </c>
      <c r="C275" s="4">
        <v>335448</v>
      </c>
      <c r="D275" s="4">
        <v>260147</v>
      </c>
      <c r="E275" s="4">
        <v>6148</v>
      </c>
    </row>
    <row r="276" spans="1:5" x14ac:dyDescent="0.2">
      <c r="A276" t="s">
        <v>277</v>
      </c>
      <c r="B276" t="s">
        <v>111</v>
      </c>
      <c r="C276" s="4">
        <v>116490</v>
      </c>
      <c r="D276" s="4">
        <v>99106</v>
      </c>
      <c r="E276" s="4">
        <v>21825</v>
      </c>
    </row>
    <row r="277" spans="1:5" x14ac:dyDescent="0.2">
      <c r="A277" t="s">
        <v>278</v>
      </c>
      <c r="B277" t="s">
        <v>73</v>
      </c>
      <c r="C277" s="4">
        <v>22984</v>
      </c>
      <c r="D277" s="4">
        <v>13644</v>
      </c>
      <c r="E277" s="4">
        <v>0</v>
      </c>
    </row>
    <row r="278" spans="1:5" x14ac:dyDescent="0.2">
      <c r="A278" t="s">
        <v>279</v>
      </c>
      <c r="B278" t="s">
        <v>47</v>
      </c>
      <c r="C278" s="4">
        <v>83558</v>
      </c>
      <c r="D278" s="4">
        <v>114126</v>
      </c>
      <c r="E278" s="4">
        <v>11505</v>
      </c>
    </row>
    <row r="279" spans="1:5" x14ac:dyDescent="0.2">
      <c r="A279" t="s">
        <v>280</v>
      </c>
      <c r="B279" t="s">
        <v>2738</v>
      </c>
      <c r="C279" s="4">
        <v>265787</v>
      </c>
      <c r="D279" s="4">
        <v>202663</v>
      </c>
      <c r="E279" s="4">
        <v>29432</v>
      </c>
    </row>
    <row r="280" spans="1:5" x14ac:dyDescent="0.2">
      <c r="A280" t="s">
        <v>2699</v>
      </c>
      <c r="B280" t="s">
        <v>2699</v>
      </c>
      <c r="C280" s="4">
        <v>60834</v>
      </c>
      <c r="D280" s="4">
        <v>59300</v>
      </c>
      <c r="E280" s="4">
        <v>7770</v>
      </c>
    </row>
    <row r="281" spans="1:5" x14ac:dyDescent="0.2">
      <c r="A281" t="s">
        <v>281</v>
      </c>
      <c r="B281" t="s">
        <v>2697</v>
      </c>
      <c r="C281" s="4">
        <v>223311</v>
      </c>
      <c r="D281" s="4">
        <v>160679</v>
      </c>
      <c r="E281" s="4">
        <v>49368</v>
      </c>
    </row>
    <row r="282" spans="1:5" x14ac:dyDescent="0.2">
      <c r="A282" t="s">
        <v>282</v>
      </c>
      <c r="B282" t="s">
        <v>2718</v>
      </c>
      <c r="C282" s="4">
        <v>18879886</v>
      </c>
      <c r="D282" s="4">
        <v>4978284</v>
      </c>
      <c r="E282" s="4">
        <v>456041</v>
      </c>
    </row>
    <row r="283" spans="1:5" x14ac:dyDescent="0.2">
      <c r="A283" t="s">
        <v>283</v>
      </c>
      <c r="B283" t="s">
        <v>58</v>
      </c>
      <c r="C283" s="4">
        <v>32091</v>
      </c>
      <c r="D283" s="4">
        <v>73801</v>
      </c>
      <c r="E283" s="4">
        <v>2387</v>
      </c>
    </row>
    <row r="284" spans="1:5" x14ac:dyDescent="0.2">
      <c r="A284" t="s">
        <v>284</v>
      </c>
      <c r="B284" t="s">
        <v>2743</v>
      </c>
      <c r="C284" s="4">
        <v>282124</v>
      </c>
      <c r="D284" s="4">
        <v>206145</v>
      </c>
      <c r="E284" s="4">
        <v>15369</v>
      </c>
    </row>
    <row r="285" spans="1:5" x14ac:dyDescent="0.2">
      <c r="A285" t="s">
        <v>285</v>
      </c>
      <c r="B285" t="s">
        <v>27</v>
      </c>
      <c r="C285" s="4">
        <v>2591</v>
      </c>
      <c r="D285" s="4">
        <v>0</v>
      </c>
      <c r="E285" s="4">
        <v>0</v>
      </c>
    </row>
    <row r="286" spans="1:5" x14ac:dyDescent="0.2">
      <c r="A286" t="s">
        <v>286</v>
      </c>
      <c r="B286" t="s">
        <v>2708</v>
      </c>
      <c r="C286" s="4">
        <v>99592</v>
      </c>
      <c r="D286" s="4">
        <v>38010</v>
      </c>
      <c r="E286" s="4">
        <v>12953</v>
      </c>
    </row>
    <row r="287" spans="1:5" x14ac:dyDescent="0.2">
      <c r="A287" t="s">
        <v>287</v>
      </c>
      <c r="B287" t="s">
        <v>10</v>
      </c>
      <c r="C287" s="4">
        <v>157807</v>
      </c>
      <c r="D287" s="4">
        <v>66296</v>
      </c>
      <c r="E287" s="4">
        <v>0</v>
      </c>
    </row>
    <row r="288" spans="1:5" x14ac:dyDescent="0.2">
      <c r="A288" t="s">
        <v>288</v>
      </c>
      <c r="B288" t="s">
        <v>2753</v>
      </c>
      <c r="C288" s="4">
        <v>15774</v>
      </c>
      <c r="D288" s="4">
        <v>32813</v>
      </c>
      <c r="E288" s="4">
        <v>0</v>
      </c>
    </row>
    <row r="289" spans="1:5" x14ac:dyDescent="0.2">
      <c r="A289" t="s">
        <v>289</v>
      </c>
      <c r="B289" t="s">
        <v>2686</v>
      </c>
      <c r="C289" s="4">
        <v>30483</v>
      </c>
      <c r="D289" s="4">
        <v>37656</v>
      </c>
      <c r="E289" s="4">
        <v>5739</v>
      </c>
    </row>
    <row r="290" spans="1:5" x14ac:dyDescent="0.2">
      <c r="A290" t="s">
        <v>290</v>
      </c>
      <c r="B290" t="s">
        <v>2730</v>
      </c>
      <c r="C290" s="4">
        <v>609976</v>
      </c>
      <c r="D290" s="4">
        <v>395893</v>
      </c>
      <c r="E290" s="4">
        <v>186914</v>
      </c>
    </row>
    <row r="291" spans="1:5" x14ac:dyDescent="0.2">
      <c r="A291" t="s">
        <v>291</v>
      </c>
      <c r="B291" t="s">
        <v>2727</v>
      </c>
      <c r="C291" s="4">
        <v>502281</v>
      </c>
      <c r="D291" s="4">
        <v>117161</v>
      </c>
      <c r="E291" s="4">
        <v>0</v>
      </c>
    </row>
    <row r="292" spans="1:5" x14ac:dyDescent="0.2">
      <c r="A292" t="s">
        <v>292</v>
      </c>
      <c r="B292" t="s">
        <v>2699</v>
      </c>
      <c r="C292" s="4">
        <v>144447</v>
      </c>
      <c r="D292" s="4">
        <v>61000</v>
      </c>
      <c r="E292" s="4">
        <v>13394</v>
      </c>
    </row>
    <row r="293" spans="1:5" x14ac:dyDescent="0.2">
      <c r="A293" t="s">
        <v>293</v>
      </c>
      <c r="B293" t="s">
        <v>65</v>
      </c>
      <c r="C293" s="4">
        <v>54187</v>
      </c>
      <c r="D293" s="4">
        <v>12200</v>
      </c>
      <c r="E293" s="4">
        <v>0</v>
      </c>
    </row>
    <row r="294" spans="1:5" x14ac:dyDescent="0.2">
      <c r="A294" t="s">
        <v>294</v>
      </c>
      <c r="B294" t="s">
        <v>2755</v>
      </c>
      <c r="C294" s="4">
        <v>26571</v>
      </c>
      <c r="D294" s="4">
        <v>18400</v>
      </c>
      <c r="E294" s="4">
        <v>4778</v>
      </c>
    </row>
    <row r="295" spans="1:5" x14ac:dyDescent="0.2">
      <c r="A295" t="s">
        <v>295</v>
      </c>
      <c r="B295" t="s">
        <v>2753</v>
      </c>
      <c r="C295" s="4">
        <v>83427</v>
      </c>
      <c r="D295" s="4">
        <v>39383</v>
      </c>
      <c r="E295" s="4">
        <v>846</v>
      </c>
    </row>
    <row r="296" spans="1:5" x14ac:dyDescent="0.2">
      <c r="A296" t="s">
        <v>296</v>
      </c>
      <c r="B296" t="s">
        <v>2730</v>
      </c>
      <c r="C296" s="4">
        <v>196440</v>
      </c>
      <c r="D296" s="4">
        <v>229998</v>
      </c>
      <c r="E296" s="4">
        <v>1406</v>
      </c>
    </row>
    <row r="297" spans="1:5" x14ac:dyDescent="0.2">
      <c r="A297" t="s">
        <v>297</v>
      </c>
      <c r="B297" t="s">
        <v>2740</v>
      </c>
      <c r="C297" s="4">
        <v>395508</v>
      </c>
      <c r="D297" s="4">
        <v>401057</v>
      </c>
      <c r="E297" s="4">
        <v>31933</v>
      </c>
    </row>
    <row r="298" spans="1:5" x14ac:dyDescent="0.2">
      <c r="A298" t="s">
        <v>298</v>
      </c>
      <c r="B298" t="s">
        <v>271</v>
      </c>
      <c r="C298" s="4">
        <v>75785</v>
      </c>
      <c r="D298" s="4">
        <v>6808</v>
      </c>
      <c r="E298" s="4">
        <v>108</v>
      </c>
    </row>
    <row r="299" spans="1:5" x14ac:dyDescent="0.2">
      <c r="A299" t="s">
        <v>299</v>
      </c>
      <c r="B299" t="s">
        <v>49</v>
      </c>
      <c r="C299" s="4">
        <v>1971668</v>
      </c>
      <c r="D299" s="4">
        <v>1309010</v>
      </c>
      <c r="E299" s="4">
        <v>61551</v>
      </c>
    </row>
    <row r="300" spans="1:5" x14ac:dyDescent="0.2">
      <c r="A300" t="s">
        <v>300</v>
      </c>
      <c r="B300" t="s">
        <v>2699</v>
      </c>
      <c r="C300" s="4">
        <v>177036</v>
      </c>
      <c r="D300" s="4">
        <v>97249</v>
      </c>
      <c r="E300" s="4">
        <v>1608</v>
      </c>
    </row>
    <row r="301" spans="1:5" x14ac:dyDescent="0.2">
      <c r="A301" t="s">
        <v>301</v>
      </c>
      <c r="B301" t="s">
        <v>178</v>
      </c>
      <c r="C301" s="4">
        <v>889730</v>
      </c>
      <c r="D301" s="4">
        <v>695075</v>
      </c>
      <c r="E301" s="4">
        <v>112498</v>
      </c>
    </row>
    <row r="302" spans="1:5" x14ac:dyDescent="0.2">
      <c r="A302" t="s">
        <v>302</v>
      </c>
      <c r="B302" t="s">
        <v>2755</v>
      </c>
      <c r="C302" s="4">
        <v>257468</v>
      </c>
      <c r="D302" s="4">
        <v>208552</v>
      </c>
      <c r="E302" s="4">
        <v>137163</v>
      </c>
    </row>
    <row r="303" spans="1:5" x14ac:dyDescent="0.2">
      <c r="A303" t="s">
        <v>303</v>
      </c>
      <c r="B303" t="s">
        <v>57</v>
      </c>
      <c r="C303" s="4">
        <v>20870821</v>
      </c>
      <c r="D303" s="4">
        <v>10195437</v>
      </c>
      <c r="E303" s="4">
        <v>791698</v>
      </c>
    </row>
    <row r="304" spans="1:5" x14ac:dyDescent="0.2">
      <c r="A304" t="s">
        <v>304</v>
      </c>
      <c r="B304" t="s">
        <v>2751</v>
      </c>
      <c r="C304" s="4">
        <v>54984</v>
      </c>
      <c r="D304" s="4">
        <v>58533</v>
      </c>
      <c r="E304" s="4">
        <v>0</v>
      </c>
    </row>
    <row r="305" spans="1:5" x14ac:dyDescent="0.2">
      <c r="A305" t="s">
        <v>305</v>
      </c>
      <c r="B305" t="s">
        <v>2716</v>
      </c>
      <c r="C305" s="4">
        <v>151796</v>
      </c>
      <c r="D305" s="4">
        <v>175009</v>
      </c>
      <c r="E305" s="4">
        <v>24203</v>
      </c>
    </row>
    <row r="306" spans="1:5" x14ac:dyDescent="0.2">
      <c r="A306" t="s">
        <v>24</v>
      </c>
      <c r="B306" t="s">
        <v>24</v>
      </c>
      <c r="C306" s="4">
        <v>254637</v>
      </c>
      <c r="D306" s="4">
        <v>190257</v>
      </c>
      <c r="E306" s="4">
        <v>4820</v>
      </c>
    </row>
    <row r="307" spans="1:5" x14ac:dyDescent="0.2">
      <c r="A307" t="s">
        <v>306</v>
      </c>
      <c r="B307" t="s">
        <v>307</v>
      </c>
      <c r="C307" s="4">
        <v>9944</v>
      </c>
      <c r="D307" s="4">
        <v>7000</v>
      </c>
      <c r="E307" s="4">
        <v>6160</v>
      </c>
    </row>
    <row r="308" spans="1:5" x14ac:dyDescent="0.2">
      <c r="A308" t="s">
        <v>308</v>
      </c>
      <c r="B308" t="s">
        <v>2712</v>
      </c>
      <c r="C308" s="4">
        <v>1730040</v>
      </c>
      <c r="D308" s="4">
        <v>907475</v>
      </c>
      <c r="E308" s="4">
        <v>96289</v>
      </c>
    </row>
    <row r="309" spans="1:5" x14ac:dyDescent="0.2">
      <c r="A309" t="s">
        <v>309</v>
      </c>
      <c r="B309" t="s">
        <v>4</v>
      </c>
      <c r="C309" s="4">
        <v>113660</v>
      </c>
      <c r="D309" s="4">
        <v>130001</v>
      </c>
      <c r="E309" s="4">
        <v>8514</v>
      </c>
    </row>
    <row r="310" spans="1:5" x14ac:dyDescent="0.2">
      <c r="A310" t="s">
        <v>310</v>
      </c>
      <c r="B310" t="s">
        <v>121</v>
      </c>
      <c r="C310" s="4">
        <v>44262</v>
      </c>
      <c r="D310" s="4">
        <v>25485</v>
      </c>
      <c r="E310" s="4">
        <v>11821</v>
      </c>
    </row>
    <row r="311" spans="1:5" x14ac:dyDescent="0.2">
      <c r="A311" t="s">
        <v>311</v>
      </c>
      <c r="B311" t="s">
        <v>162</v>
      </c>
      <c r="C311" s="4">
        <v>838292</v>
      </c>
      <c r="D311" s="4">
        <v>548375</v>
      </c>
      <c r="E311" s="4">
        <v>46589</v>
      </c>
    </row>
    <row r="312" spans="1:5" x14ac:dyDescent="0.2">
      <c r="A312" t="s">
        <v>312</v>
      </c>
      <c r="B312" t="s">
        <v>2688</v>
      </c>
      <c r="C312" s="4">
        <v>270176</v>
      </c>
      <c r="D312" s="4">
        <v>125000</v>
      </c>
      <c r="E312" s="4">
        <v>21076</v>
      </c>
    </row>
    <row r="313" spans="1:5" x14ac:dyDescent="0.2">
      <c r="A313" t="s">
        <v>313</v>
      </c>
      <c r="B313" t="s">
        <v>42</v>
      </c>
      <c r="C313" s="4">
        <v>4047190</v>
      </c>
      <c r="D313" s="4">
        <v>3312792</v>
      </c>
      <c r="E313" s="4">
        <v>463784</v>
      </c>
    </row>
    <row r="314" spans="1:5" x14ac:dyDescent="0.2">
      <c r="A314" t="s">
        <v>314</v>
      </c>
      <c r="B314" t="s">
        <v>108</v>
      </c>
      <c r="C314" s="4">
        <v>1070477</v>
      </c>
      <c r="D314" s="4">
        <v>501187</v>
      </c>
      <c r="E314" s="4">
        <v>104748</v>
      </c>
    </row>
    <row r="315" spans="1:5" x14ac:dyDescent="0.2">
      <c r="A315" t="s">
        <v>2732</v>
      </c>
      <c r="B315" t="s">
        <v>2692</v>
      </c>
      <c r="C315" s="4">
        <v>4781178</v>
      </c>
      <c r="D315" s="4">
        <v>531320</v>
      </c>
      <c r="E315" s="4">
        <v>41660</v>
      </c>
    </row>
    <row r="316" spans="1:5" x14ac:dyDescent="0.2">
      <c r="A316" t="s">
        <v>315</v>
      </c>
      <c r="B316" t="s">
        <v>316</v>
      </c>
      <c r="C316" s="4">
        <v>25338</v>
      </c>
      <c r="D316" s="4">
        <v>9025</v>
      </c>
      <c r="E316" s="4">
        <v>2324</v>
      </c>
    </row>
    <row r="317" spans="1:5" x14ac:dyDescent="0.2">
      <c r="A317" t="s">
        <v>317</v>
      </c>
      <c r="B317" t="s">
        <v>2730</v>
      </c>
      <c r="C317" s="4">
        <v>116215</v>
      </c>
      <c r="D317" s="4">
        <v>158380</v>
      </c>
      <c r="E317" s="4">
        <v>78953</v>
      </c>
    </row>
    <row r="318" spans="1:5" x14ac:dyDescent="0.2">
      <c r="A318" t="s">
        <v>318</v>
      </c>
      <c r="B318" t="s">
        <v>2749</v>
      </c>
      <c r="C318" s="4">
        <v>180227</v>
      </c>
      <c r="D318" s="4">
        <v>132573</v>
      </c>
      <c r="E318" s="4">
        <v>27629</v>
      </c>
    </row>
    <row r="319" spans="1:5" x14ac:dyDescent="0.2">
      <c r="A319" t="s">
        <v>319</v>
      </c>
      <c r="B319" t="s">
        <v>57</v>
      </c>
      <c r="C319" s="4">
        <v>2030529</v>
      </c>
      <c r="D319" s="4">
        <v>730610</v>
      </c>
      <c r="E319" s="4">
        <v>353561</v>
      </c>
    </row>
    <row r="320" spans="1:5" x14ac:dyDescent="0.2">
      <c r="A320" t="s">
        <v>320</v>
      </c>
      <c r="B320" t="s">
        <v>2697</v>
      </c>
      <c r="C320" s="4">
        <v>72322</v>
      </c>
      <c r="D320" s="4">
        <v>22000</v>
      </c>
      <c r="E320" s="4">
        <v>16819</v>
      </c>
    </row>
    <row r="321" spans="1:5" x14ac:dyDescent="0.2">
      <c r="A321" t="s">
        <v>321</v>
      </c>
      <c r="B321" t="s">
        <v>57</v>
      </c>
      <c r="C321" s="4">
        <v>1350795</v>
      </c>
      <c r="D321" s="4">
        <v>272892</v>
      </c>
      <c r="E321" s="4">
        <v>3024</v>
      </c>
    </row>
    <row r="322" spans="1:5" x14ac:dyDescent="0.2">
      <c r="A322" t="s">
        <v>322</v>
      </c>
      <c r="B322" t="s">
        <v>35</v>
      </c>
      <c r="C322" s="4">
        <v>87030</v>
      </c>
      <c r="D322" s="4">
        <v>43953</v>
      </c>
      <c r="E322" s="4">
        <v>11579</v>
      </c>
    </row>
    <row r="323" spans="1:5" x14ac:dyDescent="0.2">
      <c r="A323" t="s">
        <v>323</v>
      </c>
      <c r="B323" t="s">
        <v>116</v>
      </c>
      <c r="C323" s="4">
        <v>133589</v>
      </c>
      <c r="D323" s="4">
        <v>60000</v>
      </c>
      <c r="E323" s="4">
        <v>759</v>
      </c>
    </row>
    <row r="324" spans="1:5" x14ac:dyDescent="0.2">
      <c r="A324" t="s">
        <v>324</v>
      </c>
      <c r="B324" t="s">
        <v>2714</v>
      </c>
      <c r="C324" s="4">
        <v>51502</v>
      </c>
      <c r="D324" s="4">
        <v>38533</v>
      </c>
      <c r="E324" s="4">
        <v>8307</v>
      </c>
    </row>
    <row r="325" spans="1:5" x14ac:dyDescent="0.2">
      <c r="A325" t="s">
        <v>325</v>
      </c>
      <c r="B325" t="s">
        <v>28</v>
      </c>
      <c r="C325" s="4">
        <v>14187</v>
      </c>
      <c r="D325" s="4">
        <v>6153</v>
      </c>
      <c r="E325" s="4">
        <v>4672</v>
      </c>
    </row>
    <row r="326" spans="1:5" x14ac:dyDescent="0.2">
      <c r="A326" t="s">
        <v>326</v>
      </c>
      <c r="B326" t="s">
        <v>2747</v>
      </c>
      <c r="C326" s="4">
        <v>233773</v>
      </c>
      <c r="D326" s="4">
        <v>109261</v>
      </c>
      <c r="E326" s="4">
        <v>27613</v>
      </c>
    </row>
    <row r="327" spans="1:5" x14ac:dyDescent="0.2">
      <c r="A327" t="s">
        <v>327</v>
      </c>
      <c r="B327" t="s">
        <v>2743</v>
      </c>
      <c r="C327" s="4">
        <v>20006</v>
      </c>
      <c r="D327" s="4">
        <v>23000</v>
      </c>
      <c r="E327" s="4">
        <v>0</v>
      </c>
    </row>
    <row r="328" spans="1:5" x14ac:dyDescent="0.2">
      <c r="A328" t="s">
        <v>328</v>
      </c>
      <c r="B328" t="s">
        <v>204</v>
      </c>
      <c r="C328" s="4">
        <v>287398</v>
      </c>
      <c r="D328" s="4">
        <v>162115</v>
      </c>
      <c r="E328" s="4">
        <v>44154</v>
      </c>
    </row>
    <row r="329" spans="1:5" x14ac:dyDescent="0.2">
      <c r="A329" t="s">
        <v>329</v>
      </c>
      <c r="B329" t="s">
        <v>204</v>
      </c>
      <c r="C329" s="4">
        <v>7389</v>
      </c>
      <c r="D329" s="4">
        <v>5725</v>
      </c>
      <c r="E329" s="4">
        <v>0</v>
      </c>
    </row>
    <row r="330" spans="1:5" x14ac:dyDescent="0.2">
      <c r="A330" t="s">
        <v>330</v>
      </c>
      <c r="B330" t="s">
        <v>2686</v>
      </c>
      <c r="C330" s="4">
        <v>121200</v>
      </c>
      <c r="D330" s="4">
        <v>166200</v>
      </c>
      <c r="E330" s="4">
        <v>21906</v>
      </c>
    </row>
    <row r="331" spans="1:5" x14ac:dyDescent="0.2">
      <c r="A331" t="s">
        <v>331</v>
      </c>
      <c r="B331" t="s">
        <v>2718</v>
      </c>
      <c r="C331" s="4">
        <v>9178784</v>
      </c>
      <c r="D331" s="4">
        <v>2063208</v>
      </c>
      <c r="E331" s="4">
        <v>225744</v>
      </c>
    </row>
    <row r="332" spans="1:5" x14ac:dyDescent="0.2">
      <c r="A332" t="s">
        <v>332</v>
      </c>
      <c r="B332" t="s">
        <v>113</v>
      </c>
      <c r="C332" s="4">
        <v>272181</v>
      </c>
      <c r="D332" s="4">
        <v>198271</v>
      </c>
      <c r="E332" s="4">
        <v>14569</v>
      </c>
    </row>
    <row r="333" spans="1:5" x14ac:dyDescent="0.2">
      <c r="A333" t="s">
        <v>333</v>
      </c>
      <c r="B333" t="s">
        <v>233</v>
      </c>
      <c r="C333" s="4">
        <v>29997</v>
      </c>
      <c r="D333" s="4">
        <v>12755</v>
      </c>
      <c r="E333" s="4">
        <v>1239</v>
      </c>
    </row>
    <row r="334" spans="1:5" x14ac:dyDescent="0.2">
      <c r="A334" t="s">
        <v>334</v>
      </c>
      <c r="B334" t="s">
        <v>2721</v>
      </c>
      <c r="C334" s="4">
        <v>250064</v>
      </c>
      <c r="D334" s="4">
        <v>51790</v>
      </c>
      <c r="E334" s="4">
        <v>371</v>
      </c>
    </row>
    <row r="335" spans="1:5" x14ac:dyDescent="0.2">
      <c r="A335" t="s">
        <v>335</v>
      </c>
      <c r="B335" t="s">
        <v>2701</v>
      </c>
      <c r="C335" s="4">
        <v>144998</v>
      </c>
      <c r="D335" s="4">
        <v>155700</v>
      </c>
      <c r="E335" s="4">
        <v>9117</v>
      </c>
    </row>
    <row r="336" spans="1:5" x14ac:dyDescent="0.2">
      <c r="A336" t="s">
        <v>336</v>
      </c>
      <c r="B336" t="s">
        <v>108</v>
      </c>
      <c r="C336" s="4">
        <v>39011</v>
      </c>
      <c r="D336" s="4">
        <v>85402</v>
      </c>
      <c r="E336" s="4">
        <v>17327</v>
      </c>
    </row>
    <row r="337" spans="1:5" x14ac:dyDescent="0.2">
      <c r="A337" t="s">
        <v>337</v>
      </c>
      <c r="B337" t="s">
        <v>2703</v>
      </c>
      <c r="C337" s="4">
        <v>1119549</v>
      </c>
      <c r="D337" s="4">
        <v>473501</v>
      </c>
      <c r="E337" s="4">
        <v>278629</v>
      </c>
    </row>
    <row r="338" spans="1:5" x14ac:dyDescent="0.2">
      <c r="A338" t="s">
        <v>338</v>
      </c>
      <c r="B338" t="s">
        <v>152</v>
      </c>
      <c r="C338" s="4">
        <v>108172</v>
      </c>
      <c r="D338" s="4">
        <v>65000</v>
      </c>
      <c r="E338" s="4">
        <v>10577</v>
      </c>
    </row>
    <row r="339" spans="1:5" x14ac:dyDescent="0.2">
      <c r="A339" t="s">
        <v>339</v>
      </c>
      <c r="B339" t="s">
        <v>65</v>
      </c>
      <c r="C339" s="4">
        <v>32049</v>
      </c>
      <c r="D339" s="4">
        <v>5200</v>
      </c>
      <c r="E339" s="4">
        <v>400</v>
      </c>
    </row>
    <row r="340" spans="1:5" x14ac:dyDescent="0.2">
      <c r="A340" t="s">
        <v>340</v>
      </c>
      <c r="B340" t="s">
        <v>16</v>
      </c>
      <c r="C340" s="4">
        <v>38804</v>
      </c>
      <c r="D340" s="4">
        <v>20418</v>
      </c>
      <c r="E340" s="4">
        <v>2219</v>
      </c>
    </row>
    <row r="341" spans="1:5" x14ac:dyDescent="0.2">
      <c r="A341" t="s">
        <v>341</v>
      </c>
      <c r="B341" t="s">
        <v>111</v>
      </c>
      <c r="C341" s="4">
        <v>328738</v>
      </c>
      <c r="D341" s="4">
        <v>313622</v>
      </c>
      <c r="E341" s="4">
        <v>31982</v>
      </c>
    </row>
    <row r="342" spans="1:5" x14ac:dyDescent="0.2">
      <c r="A342" t="s">
        <v>342</v>
      </c>
      <c r="B342" t="s">
        <v>118</v>
      </c>
      <c r="C342" s="4">
        <v>513949</v>
      </c>
      <c r="D342" s="4">
        <v>171201</v>
      </c>
      <c r="E342" s="4">
        <v>12655</v>
      </c>
    </row>
    <row r="343" spans="1:5" x14ac:dyDescent="0.2">
      <c r="A343" t="s">
        <v>343</v>
      </c>
      <c r="B343" t="s">
        <v>2699</v>
      </c>
      <c r="C343" s="4">
        <v>70337</v>
      </c>
      <c r="D343" s="4">
        <v>71285</v>
      </c>
      <c r="E343" s="4">
        <v>6830</v>
      </c>
    </row>
    <row r="344" spans="1:5" x14ac:dyDescent="0.2">
      <c r="A344" t="s">
        <v>344</v>
      </c>
      <c r="B344" t="s">
        <v>2721</v>
      </c>
      <c r="C344" s="4">
        <v>11281165</v>
      </c>
      <c r="D344" s="4">
        <v>5566994</v>
      </c>
      <c r="E344" s="4">
        <v>384809</v>
      </c>
    </row>
    <row r="345" spans="1:5" x14ac:dyDescent="0.2">
      <c r="A345" t="s">
        <v>345</v>
      </c>
      <c r="B345" t="s">
        <v>226</v>
      </c>
      <c r="C345" s="4">
        <v>20174</v>
      </c>
      <c r="D345" s="4">
        <v>9000</v>
      </c>
      <c r="E345" s="4">
        <v>0</v>
      </c>
    </row>
    <row r="346" spans="1:5" x14ac:dyDescent="0.2">
      <c r="A346" t="s">
        <v>346</v>
      </c>
      <c r="B346" t="s">
        <v>2755</v>
      </c>
      <c r="C346" s="4">
        <v>507265</v>
      </c>
      <c r="D346" s="4">
        <v>213777</v>
      </c>
      <c r="E346" s="4">
        <v>244894</v>
      </c>
    </row>
    <row r="347" spans="1:5" x14ac:dyDescent="0.2">
      <c r="A347" t="s">
        <v>347</v>
      </c>
      <c r="B347" t="s">
        <v>135</v>
      </c>
      <c r="C347" s="4">
        <v>400000</v>
      </c>
      <c r="D347" s="4">
        <v>382940</v>
      </c>
      <c r="E347" s="4">
        <v>36928</v>
      </c>
    </row>
    <row r="348" spans="1:5" x14ac:dyDescent="0.2">
      <c r="A348" t="s">
        <v>348</v>
      </c>
      <c r="B348" t="s">
        <v>2699</v>
      </c>
      <c r="C348" s="4">
        <v>81206</v>
      </c>
      <c r="D348" s="4">
        <v>109907</v>
      </c>
      <c r="E348" s="4">
        <v>1571</v>
      </c>
    </row>
    <row r="349" spans="1:5" x14ac:dyDescent="0.2">
      <c r="A349" t="s">
        <v>349</v>
      </c>
      <c r="B349" t="s">
        <v>108</v>
      </c>
      <c r="C349" s="4">
        <v>11281</v>
      </c>
      <c r="D349" s="4">
        <v>5000</v>
      </c>
      <c r="E349" s="4">
        <v>0</v>
      </c>
    </row>
    <row r="350" spans="1:5" x14ac:dyDescent="0.2">
      <c r="A350" t="s">
        <v>350</v>
      </c>
      <c r="B350" t="s">
        <v>47</v>
      </c>
      <c r="C350" s="4">
        <v>367033</v>
      </c>
      <c r="D350" s="4">
        <v>365249</v>
      </c>
      <c r="E350" s="4">
        <v>53506</v>
      </c>
    </row>
    <row r="351" spans="1:5" x14ac:dyDescent="0.2">
      <c r="A351" t="s">
        <v>351</v>
      </c>
      <c r="B351" t="s">
        <v>143</v>
      </c>
      <c r="C351" s="4">
        <v>58646</v>
      </c>
      <c r="D351" s="4">
        <v>10000</v>
      </c>
      <c r="E351" s="4">
        <v>0</v>
      </c>
    </row>
    <row r="352" spans="1:5" x14ac:dyDescent="0.2">
      <c r="A352" t="s">
        <v>352</v>
      </c>
      <c r="B352" t="s">
        <v>2730</v>
      </c>
      <c r="C352" s="4">
        <v>252288</v>
      </c>
      <c r="D352" s="4">
        <v>269201</v>
      </c>
      <c r="E352" s="4">
        <v>72046</v>
      </c>
    </row>
    <row r="353" spans="1:5" x14ac:dyDescent="0.2">
      <c r="A353" t="s">
        <v>353</v>
      </c>
      <c r="B353" t="s">
        <v>2725</v>
      </c>
      <c r="C353" s="4">
        <v>158821</v>
      </c>
      <c r="D353" s="4">
        <v>215538</v>
      </c>
      <c r="E353" s="4">
        <v>6805</v>
      </c>
    </row>
    <row r="354" spans="1:5" x14ac:dyDescent="0.2">
      <c r="A354" t="s">
        <v>354</v>
      </c>
      <c r="B354" t="s">
        <v>2686</v>
      </c>
      <c r="C354" s="4">
        <v>47695</v>
      </c>
      <c r="D354" s="4">
        <v>71000</v>
      </c>
      <c r="E354" s="4">
        <v>9330</v>
      </c>
    </row>
    <row r="355" spans="1:5" x14ac:dyDescent="0.2">
      <c r="A355" t="s">
        <v>355</v>
      </c>
      <c r="B355" t="s">
        <v>6</v>
      </c>
      <c r="C355" s="4">
        <v>205740</v>
      </c>
      <c r="D355" s="4">
        <v>145337</v>
      </c>
      <c r="E355" s="4">
        <v>1330</v>
      </c>
    </row>
    <row r="356" spans="1:5" x14ac:dyDescent="0.2">
      <c r="A356" t="s">
        <v>356</v>
      </c>
      <c r="B356" t="s">
        <v>2734</v>
      </c>
      <c r="C356" s="4">
        <v>15532</v>
      </c>
      <c r="D356" s="4">
        <v>5000</v>
      </c>
      <c r="E356" s="4">
        <v>0</v>
      </c>
    </row>
    <row r="357" spans="1:5" x14ac:dyDescent="0.2">
      <c r="A357" t="s">
        <v>357</v>
      </c>
      <c r="B357" t="s">
        <v>2732</v>
      </c>
      <c r="C357" s="4">
        <v>106803</v>
      </c>
      <c r="D357" s="4">
        <v>90523</v>
      </c>
      <c r="E357" s="4">
        <v>9106</v>
      </c>
    </row>
    <row r="358" spans="1:5" x14ac:dyDescent="0.2">
      <c r="A358" t="s">
        <v>358</v>
      </c>
      <c r="B358" t="s">
        <v>2740</v>
      </c>
      <c r="C358" s="4">
        <v>4605559</v>
      </c>
      <c r="D358" s="4">
        <v>1678864</v>
      </c>
      <c r="E358" s="4">
        <v>233067</v>
      </c>
    </row>
    <row r="359" spans="1:5" x14ac:dyDescent="0.2">
      <c r="A359" t="s">
        <v>359</v>
      </c>
      <c r="B359" t="s">
        <v>2710</v>
      </c>
      <c r="C359" s="4">
        <v>162901</v>
      </c>
      <c r="D359" s="4">
        <v>147869</v>
      </c>
      <c r="E359" s="4">
        <v>2595</v>
      </c>
    </row>
    <row r="360" spans="1:5" x14ac:dyDescent="0.2">
      <c r="A360" t="s">
        <v>360</v>
      </c>
      <c r="B360" t="s">
        <v>35</v>
      </c>
      <c r="C360" s="4">
        <v>35657</v>
      </c>
      <c r="D360" s="4">
        <v>35928</v>
      </c>
      <c r="E360" s="4">
        <v>4580</v>
      </c>
    </row>
    <row r="361" spans="1:5" x14ac:dyDescent="0.2">
      <c r="A361" t="s">
        <v>361</v>
      </c>
      <c r="B361" t="s">
        <v>2740</v>
      </c>
      <c r="C361" s="4">
        <v>5328907</v>
      </c>
      <c r="D361" s="4">
        <v>2354813</v>
      </c>
      <c r="E361" s="4">
        <v>54354</v>
      </c>
    </row>
    <row r="362" spans="1:5" x14ac:dyDescent="0.2">
      <c r="A362" t="s">
        <v>362</v>
      </c>
      <c r="B362" t="s">
        <v>2693</v>
      </c>
      <c r="C362" s="4">
        <v>139194</v>
      </c>
      <c r="D362" s="4">
        <v>245492</v>
      </c>
      <c r="E362" s="4">
        <v>10879</v>
      </c>
    </row>
    <row r="363" spans="1:5" x14ac:dyDescent="0.2">
      <c r="A363" t="s">
        <v>363</v>
      </c>
      <c r="B363" t="s">
        <v>65</v>
      </c>
      <c r="C363" s="4">
        <v>7901</v>
      </c>
      <c r="D363" s="4">
        <v>4000</v>
      </c>
      <c r="E363" s="4">
        <v>106</v>
      </c>
    </row>
    <row r="364" spans="1:5" x14ac:dyDescent="0.2">
      <c r="A364" t="s">
        <v>364</v>
      </c>
      <c r="B364" t="s">
        <v>16</v>
      </c>
      <c r="C364" s="4">
        <v>157766</v>
      </c>
      <c r="D364" s="4">
        <v>49024</v>
      </c>
      <c r="E364" s="4">
        <v>5755</v>
      </c>
    </row>
    <row r="365" spans="1:5" x14ac:dyDescent="0.2">
      <c r="A365" t="s">
        <v>365</v>
      </c>
      <c r="B365" t="s">
        <v>2718</v>
      </c>
      <c r="C365" s="4">
        <v>347411</v>
      </c>
      <c r="D365" s="4">
        <v>177244</v>
      </c>
      <c r="E365" s="4">
        <v>0</v>
      </c>
    </row>
    <row r="366" spans="1:5" x14ac:dyDescent="0.2">
      <c r="A366" t="s">
        <v>366</v>
      </c>
      <c r="B366" t="s">
        <v>2734</v>
      </c>
      <c r="C366" s="4">
        <v>942999</v>
      </c>
      <c r="D366" s="4">
        <v>336707</v>
      </c>
      <c r="E366" s="4">
        <v>58243</v>
      </c>
    </row>
    <row r="367" spans="1:5" x14ac:dyDescent="0.2">
      <c r="A367" t="s">
        <v>367</v>
      </c>
      <c r="B367" t="s">
        <v>2755</v>
      </c>
      <c r="C367" s="4">
        <v>33455</v>
      </c>
      <c r="D367" s="4">
        <v>15000</v>
      </c>
      <c r="E367" s="4">
        <v>1642</v>
      </c>
    </row>
    <row r="368" spans="1:5" x14ac:dyDescent="0.2">
      <c r="A368" t="s">
        <v>368</v>
      </c>
      <c r="B368" t="s">
        <v>2732</v>
      </c>
      <c r="C368" s="4">
        <v>170697</v>
      </c>
      <c r="D368" s="4">
        <v>62746</v>
      </c>
      <c r="E368" s="4">
        <v>20755</v>
      </c>
    </row>
    <row r="369" spans="1:5" x14ac:dyDescent="0.2">
      <c r="A369" t="s">
        <v>369</v>
      </c>
      <c r="B369" t="s">
        <v>89</v>
      </c>
      <c r="C369" s="4">
        <v>183232</v>
      </c>
      <c r="D369" s="4">
        <v>143265</v>
      </c>
      <c r="E369" s="4">
        <v>5233</v>
      </c>
    </row>
    <row r="370" spans="1:5" x14ac:dyDescent="0.2">
      <c r="A370" t="s">
        <v>370</v>
      </c>
      <c r="B370" t="s">
        <v>2697</v>
      </c>
      <c r="C370" s="4">
        <v>212538</v>
      </c>
      <c r="D370" s="4">
        <v>251896</v>
      </c>
      <c r="E370" s="4">
        <v>24632</v>
      </c>
    </row>
    <row r="371" spans="1:5" x14ac:dyDescent="0.2">
      <c r="A371" t="s">
        <v>371</v>
      </c>
      <c r="B371" t="s">
        <v>226</v>
      </c>
      <c r="C371" s="4">
        <v>39511</v>
      </c>
      <c r="D371" s="4">
        <v>26592</v>
      </c>
      <c r="E371" s="4">
        <v>2504</v>
      </c>
    </row>
    <row r="372" spans="1:5" x14ac:dyDescent="0.2">
      <c r="A372" t="s">
        <v>372</v>
      </c>
      <c r="B372" t="s">
        <v>2699</v>
      </c>
      <c r="C372" s="4">
        <v>87520</v>
      </c>
      <c r="D372" s="4">
        <v>60000</v>
      </c>
      <c r="E372" s="4">
        <v>765</v>
      </c>
    </row>
    <row r="373" spans="1:5" x14ac:dyDescent="0.2">
      <c r="A373" t="s">
        <v>373</v>
      </c>
      <c r="B373" t="s">
        <v>2723</v>
      </c>
      <c r="C373" s="4">
        <v>40896</v>
      </c>
      <c r="D373" s="4">
        <v>50750</v>
      </c>
      <c r="E373" s="4">
        <v>0</v>
      </c>
    </row>
    <row r="374" spans="1:5" x14ac:dyDescent="0.2">
      <c r="A374" t="s">
        <v>374</v>
      </c>
      <c r="B374" t="s">
        <v>2714</v>
      </c>
      <c r="C374" s="4">
        <v>10797</v>
      </c>
      <c r="D374" s="4">
        <v>5000</v>
      </c>
      <c r="E374" s="4">
        <v>0</v>
      </c>
    </row>
    <row r="375" spans="1:5" x14ac:dyDescent="0.2">
      <c r="A375" t="s">
        <v>375</v>
      </c>
      <c r="B375" t="s">
        <v>57</v>
      </c>
      <c r="C375" s="4">
        <v>12077434</v>
      </c>
      <c r="D375" s="4">
        <v>5739063</v>
      </c>
      <c r="E375" s="4">
        <v>1158625</v>
      </c>
    </row>
    <row r="376" spans="1:5" x14ac:dyDescent="0.2">
      <c r="A376" t="s">
        <v>89</v>
      </c>
      <c r="B376" t="s">
        <v>89</v>
      </c>
      <c r="C376" s="4">
        <v>271212</v>
      </c>
      <c r="D376" s="4">
        <v>267003</v>
      </c>
      <c r="E376" s="4">
        <v>15987</v>
      </c>
    </row>
    <row r="377" spans="1:5" x14ac:dyDescent="0.2">
      <c r="A377" t="s">
        <v>376</v>
      </c>
      <c r="B377" t="s">
        <v>2703</v>
      </c>
      <c r="C377" s="4">
        <v>742387</v>
      </c>
      <c r="D377" s="4">
        <v>467919</v>
      </c>
      <c r="E377" s="4">
        <v>140890</v>
      </c>
    </row>
    <row r="378" spans="1:5" x14ac:dyDescent="0.2">
      <c r="A378" t="s">
        <v>377</v>
      </c>
      <c r="B378" t="s">
        <v>2740</v>
      </c>
      <c r="C378" s="4">
        <v>966591</v>
      </c>
      <c r="D378" s="4">
        <v>437099</v>
      </c>
      <c r="E378" s="4">
        <v>627</v>
      </c>
    </row>
    <row r="379" spans="1:5" x14ac:dyDescent="0.2">
      <c r="A379" t="s">
        <v>378</v>
      </c>
      <c r="B379" t="s">
        <v>2692</v>
      </c>
      <c r="C379" s="4">
        <v>5261375</v>
      </c>
      <c r="D379" s="4">
        <v>1749655</v>
      </c>
      <c r="E379" s="4">
        <v>54566</v>
      </c>
    </row>
    <row r="380" spans="1:5" x14ac:dyDescent="0.2">
      <c r="A380" t="s">
        <v>379</v>
      </c>
      <c r="B380" t="s">
        <v>204</v>
      </c>
      <c r="C380" s="4">
        <v>12642</v>
      </c>
      <c r="D380" s="4">
        <v>3012</v>
      </c>
      <c r="E380" s="4">
        <v>0</v>
      </c>
    </row>
    <row r="381" spans="1:5" x14ac:dyDescent="0.2">
      <c r="A381" t="s">
        <v>380</v>
      </c>
      <c r="B381" t="s">
        <v>49</v>
      </c>
      <c r="C381" s="4">
        <v>6787258</v>
      </c>
      <c r="D381" s="4">
        <v>4504460</v>
      </c>
      <c r="E381" s="4">
        <v>911124</v>
      </c>
    </row>
    <row r="382" spans="1:5" x14ac:dyDescent="0.2">
      <c r="A382" t="s">
        <v>381</v>
      </c>
      <c r="B382" t="s">
        <v>226</v>
      </c>
      <c r="C382" s="4">
        <v>16838</v>
      </c>
      <c r="D382" s="4">
        <v>11700</v>
      </c>
      <c r="E382" s="4">
        <v>6070</v>
      </c>
    </row>
    <row r="383" spans="1:5" x14ac:dyDescent="0.2">
      <c r="A383" t="s">
        <v>382</v>
      </c>
      <c r="B383" t="s">
        <v>57</v>
      </c>
      <c r="C383" s="4">
        <v>3681591</v>
      </c>
      <c r="D383" s="4">
        <v>1459286</v>
      </c>
      <c r="E383" s="4">
        <v>130654</v>
      </c>
    </row>
    <row r="384" spans="1:5" x14ac:dyDescent="0.2">
      <c r="A384" t="s">
        <v>383</v>
      </c>
      <c r="B384" t="s">
        <v>38</v>
      </c>
      <c r="C384" s="4">
        <v>2809903</v>
      </c>
      <c r="D384" s="4">
        <v>1493548</v>
      </c>
      <c r="E384" s="4">
        <v>12721</v>
      </c>
    </row>
    <row r="385" spans="1:5" x14ac:dyDescent="0.2">
      <c r="A385" t="s">
        <v>384</v>
      </c>
      <c r="B385" t="s">
        <v>2721</v>
      </c>
      <c r="C385" s="4">
        <v>19795953</v>
      </c>
      <c r="D385" s="4">
        <v>7848201</v>
      </c>
      <c r="E385" s="4">
        <v>620409</v>
      </c>
    </row>
    <row r="386" spans="1:5" x14ac:dyDescent="0.2">
      <c r="A386" t="s">
        <v>385</v>
      </c>
      <c r="B386" t="s">
        <v>2743</v>
      </c>
      <c r="C386" s="4">
        <v>29341</v>
      </c>
      <c r="D386" s="4">
        <v>32321</v>
      </c>
      <c r="E386" s="4">
        <v>2997</v>
      </c>
    </row>
    <row r="387" spans="1:5" x14ac:dyDescent="0.2">
      <c r="A387" t="s">
        <v>389</v>
      </c>
      <c r="B387" t="s">
        <v>2740</v>
      </c>
      <c r="C387" s="4">
        <v>30260</v>
      </c>
      <c r="D387" s="4">
        <v>0</v>
      </c>
      <c r="E387" s="4">
        <v>0</v>
      </c>
    </row>
    <row r="388" spans="1:5" x14ac:dyDescent="0.2">
      <c r="A388" t="s">
        <v>390</v>
      </c>
      <c r="B388" t="s">
        <v>10</v>
      </c>
      <c r="C388" s="4">
        <v>152396</v>
      </c>
      <c r="D388" s="4">
        <v>178414</v>
      </c>
      <c r="E388" s="4">
        <v>2171</v>
      </c>
    </row>
    <row r="389" spans="1:5" x14ac:dyDescent="0.2">
      <c r="A389" t="s">
        <v>69</v>
      </c>
      <c r="B389" t="s">
        <v>69</v>
      </c>
      <c r="C389" s="4">
        <v>993256</v>
      </c>
      <c r="D389" s="4">
        <v>766487</v>
      </c>
      <c r="E389" s="4">
        <v>48750</v>
      </c>
    </row>
    <row r="390" spans="1:5" x14ac:dyDescent="0.2">
      <c r="A390" t="s">
        <v>391</v>
      </c>
      <c r="B390" t="s">
        <v>61</v>
      </c>
      <c r="C390" s="4">
        <v>367026</v>
      </c>
      <c r="D390" s="4">
        <v>266920</v>
      </c>
      <c r="E390" s="4">
        <v>39842</v>
      </c>
    </row>
    <row r="391" spans="1:5" x14ac:dyDescent="0.2">
      <c r="A391" t="s">
        <v>392</v>
      </c>
      <c r="B391" t="s">
        <v>2725</v>
      </c>
      <c r="C391" s="4">
        <v>124846</v>
      </c>
      <c r="D391" s="4">
        <v>123655</v>
      </c>
      <c r="E391" s="4">
        <v>2300</v>
      </c>
    </row>
    <row r="392" spans="1:5" x14ac:dyDescent="0.2">
      <c r="A392" t="s">
        <v>2710</v>
      </c>
      <c r="B392" t="s">
        <v>2710</v>
      </c>
      <c r="C392" s="4">
        <v>1005154</v>
      </c>
      <c r="D392" s="4">
        <v>586779</v>
      </c>
      <c r="E392" s="4">
        <v>37811</v>
      </c>
    </row>
    <row r="393" spans="1:5" x14ac:dyDescent="0.2">
      <c r="A393" t="s">
        <v>393</v>
      </c>
      <c r="B393" t="s">
        <v>394</v>
      </c>
      <c r="C393" s="4">
        <v>594132</v>
      </c>
      <c r="D393" s="4">
        <v>314793</v>
      </c>
      <c r="E393" s="4">
        <v>105272</v>
      </c>
    </row>
    <row r="394" spans="1:5" x14ac:dyDescent="0.2">
      <c r="A394" t="s">
        <v>395</v>
      </c>
      <c r="B394" t="s">
        <v>226</v>
      </c>
      <c r="C394" s="4">
        <v>130254</v>
      </c>
      <c r="D394" s="4">
        <v>69520</v>
      </c>
      <c r="E394" s="4">
        <v>2689</v>
      </c>
    </row>
    <row r="395" spans="1:5" x14ac:dyDescent="0.2">
      <c r="A395" t="s">
        <v>396</v>
      </c>
      <c r="B395" t="s">
        <v>44</v>
      </c>
      <c r="C395" s="4">
        <v>63515</v>
      </c>
      <c r="D395" s="4">
        <v>44998</v>
      </c>
      <c r="E395" s="4">
        <v>7730</v>
      </c>
    </row>
    <row r="396" spans="1:5" x14ac:dyDescent="0.2">
      <c r="A396" t="s">
        <v>397</v>
      </c>
      <c r="B396" t="s">
        <v>10</v>
      </c>
      <c r="C396" s="4">
        <v>151702</v>
      </c>
      <c r="D396" s="4">
        <v>91675</v>
      </c>
      <c r="E396" s="4">
        <v>0</v>
      </c>
    </row>
    <row r="397" spans="1:5" x14ac:dyDescent="0.2">
      <c r="A397" t="s">
        <v>398</v>
      </c>
      <c r="B397" t="s">
        <v>4</v>
      </c>
      <c r="C397" s="4">
        <v>6433</v>
      </c>
      <c r="D397" s="4">
        <v>5500</v>
      </c>
      <c r="E397" s="4">
        <v>0</v>
      </c>
    </row>
    <row r="398" spans="1:5" x14ac:dyDescent="0.2">
      <c r="A398" t="s">
        <v>399</v>
      </c>
      <c r="B398" t="s">
        <v>22</v>
      </c>
      <c r="C398" s="4">
        <v>1908653</v>
      </c>
      <c r="D398" s="4">
        <v>868533</v>
      </c>
      <c r="E398" s="4">
        <v>306795</v>
      </c>
    </row>
    <row r="399" spans="1:5" x14ac:dyDescent="0.2">
      <c r="A399" t="s">
        <v>2736</v>
      </c>
      <c r="B399" t="s">
        <v>2736</v>
      </c>
      <c r="C399" s="4">
        <v>148932</v>
      </c>
      <c r="D399" s="4">
        <v>73002</v>
      </c>
      <c r="E399" s="4">
        <v>14470</v>
      </c>
    </row>
    <row r="400" spans="1:5" x14ac:dyDescent="0.2">
      <c r="A400" t="s">
        <v>400</v>
      </c>
      <c r="B400" t="s">
        <v>204</v>
      </c>
      <c r="C400" s="4">
        <v>177210</v>
      </c>
      <c r="D400" s="4">
        <v>155999</v>
      </c>
      <c r="E400" s="4">
        <v>51280</v>
      </c>
    </row>
    <row r="401" spans="1:5" x14ac:dyDescent="0.2">
      <c r="A401" t="s">
        <v>401</v>
      </c>
      <c r="B401" t="s">
        <v>143</v>
      </c>
      <c r="C401" s="4">
        <v>196238</v>
      </c>
      <c r="D401" s="4">
        <v>41491</v>
      </c>
      <c r="E401" s="4">
        <v>8690</v>
      </c>
    </row>
    <row r="402" spans="1:5" x14ac:dyDescent="0.2">
      <c r="A402" t="s">
        <v>402</v>
      </c>
      <c r="B402" t="s">
        <v>135</v>
      </c>
      <c r="C402" s="4">
        <v>1543930</v>
      </c>
      <c r="D402" s="4">
        <v>820923</v>
      </c>
      <c r="E402" s="4">
        <v>122624</v>
      </c>
    </row>
    <row r="403" spans="1:5" x14ac:dyDescent="0.2">
      <c r="A403" t="s">
        <v>403</v>
      </c>
      <c r="B403" t="s">
        <v>42</v>
      </c>
      <c r="C403" s="4">
        <v>207453</v>
      </c>
      <c r="D403" s="4">
        <v>118374</v>
      </c>
      <c r="E403" s="4">
        <v>0</v>
      </c>
    </row>
    <row r="404" spans="1:5" x14ac:dyDescent="0.2">
      <c r="A404" t="s">
        <v>404</v>
      </c>
      <c r="B404" t="s">
        <v>27</v>
      </c>
      <c r="C404" s="4">
        <v>62117</v>
      </c>
      <c r="D404" s="4">
        <v>41701</v>
      </c>
      <c r="E404" s="4">
        <v>20985</v>
      </c>
    </row>
    <row r="405" spans="1:5" x14ac:dyDescent="0.2">
      <c r="A405" t="s">
        <v>405</v>
      </c>
      <c r="B405" t="s">
        <v>233</v>
      </c>
      <c r="C405" s="4">
        <v>126309</v>
      </c>
      <c r="D405" s="4">
        <v>46282</v>
      </c>
      <c r="E405" s="4">
        <v>32601</v>
      </c>
    </row>
    <row r="406" spans="1:5" x14ac:dyDescent="0.2">
      <c r="A406" t="s">
        <v>406</v>
      </c>
      <c r="B406" t="s">
        <v>204</v>
      </c>
      <c r="C406" s="4">
        <v>45016</v>
      </c>
      <c r="D406" s="4">
        <v>71724</v>
      </c>
      <c r="E406" s="4">
        <v>39876</v>
      </c>
    </row>
    <row r="407" spans="1:5" x14ac:dyDescent="0.2">
      <c r="A407" t="s">
        <v>407</v>
      </c>
      <c r="B407" t="s">
        <v>16</v>
      </c>
      <c r="C407" s="4">
        <v>16147</v>
      </c>
      <c r="D407" s="4">
        <v>4000</v>
      </c>
      <c r="E407" s="4">
        <v>0</v>
      </c>
    </row>
    <row r="408" spans="1:5" x14ac:dyDescent="0.2">
      <c r="A408" t="s">
        <v>408</v>
      </c>
      <c r="B408" t="s">
        <v>2708</v>
      </c>
      <c r="C408" s="4">
        <v>70008</v>
      </c>
      <c r="D408" s="4">
        <v>33356</v>
      </c>
      <c r="E408" s="4">
        <v>6505</v>
      </c>
    </row>
    <row r="409" spans="1:5" x14ac:dyDescent="0.2">
      <c r="A409" t="s">
        <v>409</v>
      </c>
      <c r="B409" t="s">
        <v>73</v>
      </c>
      <c r="C409" s="4">
        <v>17772</v>
      </c>
      <c r="D409" s="4">
        <v>9000</v>
      </c>
      <c r="E409" s="4">
        <v>0</v>
      </c>
    </row>
    <row r="410" spans="1:5" x14ac:dyDescent="0.2">
      <c r="A410" t="s">
        <v>410</v>
      </c>
      <c r="B410" t="s">
        <v>24</v>
      </c>
      <c r="C410" s="4">
        <v>645549</v>
      </c>
      <c r="D410" s="4">
        <v>506414</v>
      </c>
      <c r="E410" s="4">
        <v>108735</v>
      </c>
    </row>
    <row r="411" spans="1:5" x14ac:dyDescent="0.2">
      <c r="A411" t="s">
        <v>411</v>
      </c>
      <c r="B411" t="s">
        <v>2723</v>
      </c>
      <c r="C411" s="4">
        <v>200792</v>
      </c>
      <c r="D411" s="4">
        <v>102992</v>
      </c>
      <c r="E411" s="4">
        <v>0</v>
      </c>
    </row>
    <row r="412" spans="1:5" x14ac:dyDescent="0.2">
      <c r="A412" t="s">
        <v>412</v>
      </c>
      <c r="B412" t="s">
        <v>2734</v>
      </c>
      <c r="C412" s="4">
        <v>18215</v>
      </c>
      <c r="D412" s="4">
        <v>10316</v>
      </c>
      <c r="E412" s="4">
        <v>0</v>
      </c>
    </row>
    <row r="413" spans="1:5" x14ac:dyDescent="0.2">
      <c r="A413" t="s">
        <v>413</v>
      </c>
      <c r="B413" t="s">
        <v>1</v>
      </c>
      <c r="C413" s="4">
        <v>42595</v>
      </c>
      <c r="D413" s="4">
        <v>40581</v>
      </c>
      <c r="E413" s="4">
        <v>0</v>
      </c>
    </row>
    <row r="414" spans="1:5" x14ac:dyDescent="0.2">
      <c r="A414" t="s">
        <v>414</v>
      </c>
      <c r="B414" t="s">
        <v>58</v>
      </c>
      <c r="C414" s="4">
        <v>98133</v>
      </c>
      <c r="D414" s="4">
        <v>100000</v>
      </c>
      <c r="E414" s="4">
        <v>8630</v>
      </c>
    </row>
    <row r="415" spans="1:5" x14ac:dyDescent="0.2">
      <c r="A415" t="s">
        <v>415</v>
      </c>
      <c r="B415" t="s">
        <v>143</v>
      </c>
      <c r="C415" s="4">
        <v>28865</v>
      </c>
      <c r="D415" s="4">
        <v>16748</v>
      </c>
      <c r="E415" s="4">
        <v>917</v>
      </c>
    </row>
    <row r="416" spans="1:5" x14ac:dyDescent="0.2">
      <c r="A416" t="s">
        <v>416</v>
      </c>
      <c r="B416" t="s">
        <v>2697</v>
      </c>
      <c r="C416" s="4">
        <v>208533</v>
      </c>
      <c r="D416" s="4">
        <v>219364</v>
      </c>
      <c r="E416" s="4">
        <v>7700</v>
      </c>
    </row>
    <row r="417" spans="1:5" x14ac:dyDescent="0.2">
      <c r="A417" t="s">
        <v>417</v>
      </c>
      <c r="B417" t="s">
        <v>2690</v>
      </c>
      <c r="C417" s="4">
        <v>10307</v>
      </c>
      <c r="D417" s="4">
        <v>3116</v>
      </c>
      <c r="E417" s="4">
        <v>0</v>
      </c>
    </row>
    <row r="418" spans="1:5" x14ac:dyDescent="0.2">
      <c r="A418" t="s">
        <v>418</v>
      </c>
      <c r="B418" t="s">
        <v>116</v>
      </c>
      <c r="C418" s="4">
        <v>30742</v>
      </c>
      <c r="D418" s="4">
        <v>18985</v>
      </c>
      <c r="E418" s="4">
        <v>1940</v>
      </c>
    </row>
    <row r="419" spans="1:5" x14ac:dyDescent="0.2">
      <c r="A419" t="s">
        <v>419</v>
      </c>
      <c r="B419" t="s">
        <v>2740</v>
      </c>
      <c r="C419" s="4">
        <v>36567</v>
      </c>
      <c r="D419" s="4">
        <v>65902</v>
      </c>
      <c r="E419" s="4">
        <v>0</v>
      </c>
    </row>
    <row r="420" spans="1:5" x14ac:dyDescent="0.2">
      <c r="A420" t="s">
        <v>420</v>
      </c>
      <c r="B420" t="s">
        <v>89</v>
      </c>
      <c r="C420" s="4">
        <v>2209564</v>
      </c>
      <c r="D420" s="4">
        <v>1186823</v>
      </c>
      <c r="E420" s="4">
        <v>193411</v>
      </c>
    </row>
    <row r="421" spans="1:5" x14ac:dyDescent="0.2">
      <c r="A421" t="s">
        <v>421</v>
      </c>
      <c r="B421" t="s">
        <v>42</v>
      </c>
      <c r="C421" s="4">
        <v>254221</v>
      </c>
      <c r="D421" s="4">
        <v>148051</v>
      </c>
      <c r="E421" s="4">
        <v>43877</v>
      </c>
    </row>
    <row r="422" spans="1:5" x14ac:dyDescent="0.2">
      <c r="A422" t="s">
        <v>422</v>
      </c>
      <c r="B422" t="s">
        <v>99</v>
      </c>
      <c r="C422" s="4">
        <v>23818</v>
      </c>
      <c r="D422" s="4">
        <v>12000</v>
      </c>
      <c r="E422" s="4">
        <v>0</v>
      </c>
    </row>
    <row r="423" spans="1:5" x14ac:dyDescent="0.2">
      <c r="A423" t="s">
        <v>423</v>
      </c>
      <c r="B423" t="s">
        <v>169</v>
      </c>
      <c r="C423" s="4">
        <v>132549</v>
      </c>
      <c r="D423" s="4">
        <v>79500</v>
      </c>
      <c r="E423" s="4">
        <v>435</v>
      </c>
    </row>
    <row r="424" spans="1:5" x14ac:dyDescent="0.2">
      <c r="A424" t="s">
        <v>424</v>
      </c>
      <c r="B424" t="s">
        <v>2725</v>
      </c>
      <c r="C424" s="4">
        <v>153706</v>
      </c>
      <c r="D424" s="4">
        <v>173422</v>
      </c>
      <c r="E424" s="4">
        <v>0</v>
      </c>
    </row>
    <row r="425" spans="1:5" x14ac:dyDescent="0.2">
      <c r="A425" t="s">
        <v>425</v>
      </c>
      <c r="B425" t="s">
        <v>204</v>
      </c>
      <c r="C425" s="4">
        <v>32180</v>
      </c>
      <c r="D425" s="4">
        <v>24525</v>
      </c>
      <c r="E425" s="4">
        <v>9261</v>
      </c>
    </row>
    <row r="426" spans="1:5" x14ac:dyDescent="0.2">
      <c r="A426" t="s">
        <v>426</v>
      </c>
      <c r="B426" t="s">
        <v>233</v>
      </c>
      <c r="C426" s="4">
        <v>2512139</v>
      </c>
      <c r="D426" s="4">
        <v>905099</v>
      </c>
      <c r="E426" s="4">
        <v>180601</v>
      </c>
    </row>
    <row r="427" spans="1:5" x14ac:dyDescent="0.2">
      <c r="A427" t="s">
        <v>427</v>
      </c>
      <c r="B427" t="s">
        <v>2716</v>
      </c>
      <c r="C427" s="4">
        <v>750028</v>
      </c>
      <c r="D427" s="4">
        <v>593967</v>
      </c>
      <c r="E427" s="4">
        <v>110422</v>
      </c>
    </row>
    <row r="428" spans="1:5" x14ac:dyDescent="0.2">
      <c r="A428" t="s">
        <v>428</v>
      </c>
      <c r="B428" t="s">
        <v>2692</v>
      </c>
      <c r="C428" s="4">
        <v>6207156</v>
      </c>
      <c r="D428" s="4">
        <v>1488411</v>
      </c>
      <c r="E428" s="4">
        <v>178445</v>
      </c>
    </row>
    <row r="429" spans="1:5" x14ac:dyDescent="0.2">
      <c r="A429" t="s">
        <v>429</v>
      </c>
      <c r="B429" t="s">
        <v>2697</v>
      </c>
      <c r="C429" s="4">
        <v>18379</v>
      </c>
      <c r="D429" s="4">
        <v>14494</v>
      </c>
      <c r="E429" s="4">
        <v>0</v>
      </c>
    </row>
    <row r="430" spans="1:5" x14ac:dyDescent="0.2">
      <c r="A430" t="s">
        <v>430</v>
      </c>
      <c r="B430" t="s">
        <v>2736</v>
      </c>
      <c r="C430" s="4">
        <v>72378</v>
      </c>
      <c r="D430" s="4">
        <v>53500</v>
      </c>
      <c r="E430" s="4">
        <v>1602</v>
      </c>
    </row>
    <row r="431" spans="1:5" x14ac:dyDescent="0.2">
      <c r="A431" t="s">
        <v>431</v>
      </c>
      <c r="B431" t="s">
        <v>2738</v>
      </c>
      <c r="C431" s="4">
        <v>177862</v>
      </c>
      <c r="D431" s="4">
        <v>70499</v>
      </c>
      <c r="E431" s="4">
        <v>1409</v>
      </c>
    </row>
    <row r="432" spans="1:5" x14ac:dyDescent="0.2">
      <c r="A432" t="s">
        <v>432</v>
      </c>
      <c r="B432" t="s">
        <v>2747</v>
      </c>
      <c r="C432" s="4">
        <v>2072166</v>
      </c>
      <c r="D432" s="4">
        <v>577741</v>
      </c>
      <c r="E432" s="4">
        <v>45939</v>
      </c>
    </row>
    <row r="433" spans="1:5" x14ac:dyDescent="0.2">
      <c r="A433" t="s">
        <v>433</v>
      </c>
      <c r="B433" t="s">
        <v>2692</v>
      </c>
      <c r="C433" s="4">
        <v>698861</v>
      </c>
      <c r="D433" s="4">
        <v>268879</v>
      </c>
      <c r="E433" s="4">
        <v>81557</v>
      </c>
    </row>
    <row r="434" spans="1:5" x14ac:dyDescent="0.2">
      <c r="A434" t="s">
        <v>434</v>
      </c>
      <c r="B434" t="s">
        <v>2743</v>
      </c>
      <c r="C434" s="4">
        <v>59377</v>
      </c>
      <c r="D434" s="4">
        <v>28501</v>
      </c>
      <c r="E434" s="4">
        <v>449</v>
      </c>
    </row>
    <row r="435" spans="1:5" x14ac:dyDescent="0.2">
      <c r="A435" t="s">
        <v>435</v>
      </c>
      <c r="B435" t="s">
        <v>2710</v>
      </c>
      <c r="C435" s="4">
        <v>375453</v>
      </c>
      <c r="D435" s="4">
        <v>255301</v>
      </c>
      <c r="E435" s="4">
        <v>53184</v>
      </c>
    </row>
    <row r="436" spans="1:5" x14ac:dyDescent="0.2">
      <c r="A436" t="s">
        <v>436</v>
      </c>
      <c r="B436" t="s">
        <v>2692</v>
      </c>
      <c r="C436" s="4">
        <v>1413960</v>
      </c>
      <c r="D436" s="4">
        <v>434840</v>
      </c>
      <c r="E436" s="4">
        <v>117178</v>
      </c>
    </row>
    <row r="437" spans="1:5" x14ac:dyDescent="0.2">
      <c r="A437" t="s">
        <v>437</v>
      </c>
      <c r="B437" t="s">
        <v>2692</v>
      </c>
      <c r="C437" s="4">
        <v>339583</v>
      </c>
      <c r="D437" s="4">
        <v>50645</v>
      </c>
      <c r="E437" s="4">
        <v>14693</v>
      </c>
    </row>
    <row r="438" spans="1:5" x14ac:dyDescent="0.2">
      <c r="A438" t="s">
        <v>438</v>
      </c>
      <c r="B438" t="s">
        <v>2721</v>
      </c>
      <c r="C438" s="4">
        <v>30795824</v>
      </c>
      <c r="D438" s="4">
        <v>9477527</v>
      </c>
      <c r="E438" s="4">
        <v>1063545</v>
      </c>
    </row>
    <row r="439" spans="1:5" x14ac:dyDescent="0.2">
      <c r="A439" t="s">
        <v>439</v>
      </c>
      <c r="B439" t="s">
        <v>30</v>
      </c>
      <c r="C439" s="4">
        <v>218875</v>
      </c>
      <c r="D439" s="4">
        <v>213100</v>
      </c>
      <c r="E439" s="4">
        <v>12093</v>
      </c>
    </row>
    <row r="440" spans="1:5" x14ac:dyDescent="0.2">
      <c r="A440" t="s">
        <v>440</v>
      </c>
      <c r="B440" t="s">
        <v>204</v>
      </c>
      <c r="C440" s="4">
        <v>55809</v>
      </c>
      <c r="D440" s="4">
        <v>32000</v>
      </c>
      <c r="E440" s="4">
        <v>29441</v>
      </c>
    </row>
    <row r="441" spans="1:5" x14ac:dyDescent="0.2">
      <c r="A441" t="s">
        <v>441</v>
      </c>
      <c r="B441" t="s">
        <v>2692</v>
      </c>
      <c r="C441" s="4">
        <v>404184</v>
      </c>
      <c r="D441" s="4">
        <v>11538</v>
      </c>
      <c r="E441" s="4">
        <v>0</v>
      </c>
    </row>
    <row r="442" spans="1:5" x14ac:dyDescent="0.2">
      <c r="A442" t="s">
        <v>442</v>
      </c>
      <c r="B442" t="s">
        <v>111</v>
      </c>
      <c r="C442" s="4">
        <v>330589</v>
      </c>
      <c r="D442" s="4">
        <v>260580</v>
      </c>
      <c r="E442" s="4">
        <v>9173</v>
      </c>
    </row>
    <row r="443" spans="1:5" x14ac:dyDescent="0.2">
      <c r="A443" t="s">
        <v>443</v>
      </c>
      <c r="B443" t="s">
        <v>2695</v>
      </c>
      <c r="C443" s="4">
        <v>39248</v>
      </c>
      <c r="D443" s="4">
        <v>8382</v>
      </c>
      <c r="E443" s="4">
        <v>0</v>
      </c>
    </row>
    <row r="444" spans="1:5" x14ac:dyDescent="0.2">
      <c r="A444" t="s">
        <v>444</v>
      </c>
      <c r="B444" t="s">
        <v>65</v>
      </c>
      <c r="C444" s="4">
        <v>48281</v>
      </c>
      <c r="D444" s="4">
        <v>9000</v>
      </c>
      <c r="E444" s="4">
        <v>0</v>
      </c>
    </row>
    <row r="445" spans="1:5" x14ac:dyDescent="0.2">
      <c r="A445" t="s">
        <v>445</v>
      </c>
      <c r="B445" t="s">
        <v>2727</v>
      </c>
      <c r="C445" s="4">
        <v>1344636</v>
      </c>
      <c r="D445" s="4">
        <v>366903</v>
      </c>
      <c r="E445" s="4">
        <v>89668</v>
      </c>
    </row>
    <row r="446" spans="1:5" x14ac:dyDescent="0.2">
      <c r="A446" t="s">
        <v>446</v>
      </c>
      <c r="B446" t="s">
        <v>143</v>
      </c>
      <c r="C446" s="4">
        <v>762171</v>
      </c>
      <c r="D446" s="4">
        <v>304396</v>
      </c>
      <c r="E446" s="4">
        <v>182860</v>
      </c>
    </row>
    <row r="447" spans="1:5" x14ac:dyDescent="0.2">
      <c r="A447" t="s">
        <v>447</v>
      </c>
      <c r="B447" t="s">
        <v>447</v>
      </c>
      <c r="C447" s="4">
        <v>1634167</v>
      </c>
      <c r="D447" s="4">
        <v>742206</v>
      </c>
      <c r="E447" s="4">
        <v>40330</v>
      </c>
    </row>
    <row r="448" spans="1:5" x14ac:dyDescent="0.2">
      <c r="A448" t="s">
        <v>448</v>
      </c>
      <c r="B448" t="s">
        <v>28</v>
      </c>
      <c r="C448" s="4">
        <v>11491</v>
      </c>
      <c r="D448" s="4">
        <v>11701</v>
      </c>
      <c r="E448" s="4">
        <v>1089</v>
      </c>
    </row>
    <row r="449" spans="1:5" x14ac:dyDescent="0.2">
      <c r="A449" t="s">
        <v>449</v>
      </c>
      <c r="B449" t="s">
        <v>2751</v>
      </c>
      <c r="C449" s="4">
        <v>7974</v>
      </c>
      <c r="D449" s="4">
        <v>2750</v>
      </c>
      <c r="E449" s="4">
        <v>60</v>
      </c>
    </row>
    <row r="450" spans="1:5" x14ac:dyDescent="0.2">
      <c r="A450" t="s">
        <v>450</v>
      </c>
      <c r="B450" t="s">
        <v>2740</v>
      </c>
      <c r="C450" s="4">
        <v>12523</v>
      </c>
      <c r="D450" s="4">
        <v>8965</v>
      </c>
      <c r="E450" s="4">
        <v>0</v>
      </c>
    </row>
    <row r="451" spans="1:5" x14ac:dyDescent="0.2">
      <c r="A451" t="s">
        <v>451</v>
      </c>
      <c r="B451" t="s">
        <v>2688</v>
      </c>
      <c r="C451" s="4">
        <v>259657</v>
      </c>
      <c r="D451" s="4">
        <v>151707</v>
      </c>
      <c r="E451" s="4">
        <v>7357</v>
      </c>
    </row>
    <row r="452" spans="1:5" x14ac:dyDescent="0.2">
      <c r="A452" t="s">
        <v>452</v>
      </c>
      <c r="B452" t="s">
        <v>49</v>
      </c>
      <c r="C452" s="4">
        <v>465154</v>
      </c>
      <c r="D452" s="4">
        <v>308820</v>
      </c>
      <c r="E452" s="4">
        <v>15640</v>
      </c>
    </row>
    <row r="453" spans="1:5" x14ac:dyDescent="0.2">
      <c r="A453" t="s">
        <v>453</v>
      </c>
      <c r="B453" t="s">
        <v>2712</v>
      </c>
      <c r="C453" s="4">
        <v>573656</v>
      </c>
      <c r="D453" s="4">
        <v>300148</v>
      </c>
      <c r="E453" s="4">
        <v>6647</v>
      </c>
    </row>
    <row r="454" spans="1:5" x14ac:dyDescent="0.2">
      <c r="A454" t="s">
        <v>454</v>
      </c>
      <c r="B454" t="s">
        <v>99</v>
      </c>
      <c r="C454" s="4">
        <v>42781</v>
      </c>
      <c r="D454" s="4">
        <v>43655</v>
      </c>
      <c r="E454" s="4">
        <v>700</v>
      </c>
    </row>
    <row r="455" spans="1:5" x14ac:dyDescent="0.2">
      <c r="A455" t="s">
        <v>455</v>
      </c>
      <c r="B455" t="s">
        <v>2718</v>
      </c>
      <c r="C455" s="4">
        <v>1086726</v>
      </c>
      <c r="D455" s="4">
        <v>436915</v>
      </c>
      <c r="E455" s="4">
        <v>126946</v>
      </c>
    </row>
    <row r="456" spans="1:5" x14ac:dyDescent="0.2">
      <c r="A456" t="s">
        <v>456</v>
      </c>
      <c r="B456" t="s">
        <v>2721</v>
      </c>
      <c r="C456" s="4">
        <v>841015</v>
      </c>
      <c r="D456" s="4">
        <v>179303</v>
      </c>
      <c r="E456" s="4">
        <v>1240</v>
      </c>
    </row>
    <row r="457" spans="1:5" x14ac:dyDescent="0.2">
      <c r="A457" t="s">
        <v>457</v>
      </c>
      <c r="B457" t="s">
        <v>118</v>
      </c>
      <c r="C457" s="4">
        <v>1778536</v>
      </c>
      <c r="D457" s="4">
        <v>678192</v>
      </c>
      <c r="E457" s="4">
        <v>89483</v>
      </c>
    </row>
    <row r="458" spans="1:5" x14ac:dyDescent="0.2">
      <c r="A458" t="s">
        <v>458</v>
      </c>
      <c r="B458" t="s">
        <v>2718</v>
      </c>
      <c r="C458" s="4">
        <v>10913990</v>
      </c>
      <c r="D458" s="4">
        <v>5067054</v>
      </c>
      <c r="E458" s="4">
        <v>418871</v>
      </c>
    </row>
    <row r="459" spans="1:5" x14ac:dyDescent="0.2">
      <c r="A459" t="s">
        <v>459</v>
      </c>
      <c r="B459" t="s">
        <v>2690</v>
      </c>
      <c r="C459" s="4">
        <v>46637</v>
      </c>
      <c r="D459" s="4">
        <v>48000</v>
      </c>
      <c r="E459" s="4">
        <v>1268</v>
      </c>
    </row>
    <row r="460" spans="1:5" x14ac:dyDescent="0.2">
      <c r="A460" t="s">
        <v>460</v>
      </c>
      <c r="B460" t="s">
        <v>116</v>
      </c>
      <c r="C460" s="4">
        <v>2200099</v>
      </c>
      <c r="D460" s="4">
        <v>1214543</v>
      </c>
      <c r="E460" s="4">
        <v>147732</v>
      </c>
    </row>
    <row r="461" spans="1:5" x14ac:dyDescent="0.2">
      <c r="A461" t="s">
        <v>461</v>
      </c>
      <c r="B461" t="s">
        <v>2727</v>
      </c>
      <c r="C461" s="4">
        <v>6516593</v>
      </c>
      <c r="D461" s="4">
        <v>1681470</v>
      </c>
      <c r="E461" s="4">
        <v>220460</v>
      </c>
    </row>
    <row r="462" spans="1:5" x14ac:dyDescent="0.2">
      <c r="A462" t="s">
        <v>462</v>
      </c>
      <c r="B462" t="s">
        <v>65</v>
      </c>
      <c r="C462" s="4">
        <v>2523200</v>
      </c>
      <c r="D462" s="4">
        <v>1574578</v>
      </c>
      <c r="E462" s="4">
        <v>516613</v>
      </c>
    </row>
    <row r="463" spans="1:5" x14ac:dyDescent="0.2">
      <c r="A463" t="s">
        <v>463</v>
      </c>
      <c r="B463" t="s">
        <v>38</v>
      </c>
      <c r="C463" s="4">
        <v>134406</v>
      </c>
      <c r="D463" s="4">
        <v>95624</v>
      </c>
      <c r="E463" s="4">
        <v>8311</v>
      </c>
    </row>
    <row r="464" spans="1:5" x14ac:dyDescent="0.2">
      <c r="A464" t="s">
        <v>464</v>
      </c>
      <c r="B464" t="s">
        <v>178</v>
      </c>
      <c r="C464" s="4">
        <v>164107</v>
      </c>
      <c r="D464" s="4">
        <v>44411</v>
      </c>
      <c r="E464" s="4">
        <v>19847</v>
      </c>
    </row>
    <row r="465" spans="1:5" x14ac:dyDescent="0.2">
      <c r="A465" t="s">
        <v>465</v>
      </c>
      <c r="B465" t="s">
        <v>57</v>
      </c>
      <c r="C465" s="4">
        <v>1531433</v>
      </c>
      <c r="D465" s="4">
        <v>725192</v>
      </c>
      <c r="E465" s="4">
        <v>77069</v>
      </c>
    </row>
    <row r="466" spans="1:5" x14ac:dyDescent="0.2">
      <c r="A466" t="s">
        <v>466</v>
      </c>
      <c r="B466" t="s">
        <v>35</v>
      </c>
      <c r="C466" s="4">
        <v>953406</v>
      </c>
      <c r="D466" s="4">
        <v>362924</v>
      </c>
      <c r="E466" s="4">
        <v>72561</v>
      </c>
    </row>
    <row r="467" spans="1:5" x14ac:dyDescent="0.2">
      <c r="A467" t="s">
        <v>467</v>
      </c>
      <c r="B467" t="s">
        <v>2747</v>
      </c>
      <c r="C467" s="4">
        <v>220265</v>
      </c>
      <c r="D467" s="4">
        <v>138815</v>
      </c>
      <c r="E467" s="4">
        <v>2592</v>
      </c>
    </row>
    <row r="468" spans="1:5" x14ac:dyDescent="0.2">
      <c r="A468" t="s">
        <v>468</v>
      </c>
      <c r="B468" t="s">
        <v>212</v>
      </c>
      <c r="C468" s="4">
        <v>754226</v>
      </c>
      <c r="D468" s="4">
        <v>388035</v>
      </c>
      <c r="E468" s="4">
        <v>50836</v>
      </c>
    </row>
    <row r="469" spans="1:5" x14ac:dyDescent="0.2">
      <c r="A469" t="s">
        <v>469</v>
      </c>
      <c r="B469" t="s">
        <v>57</v>
      </c>
      <c r="C469" s="4">
        <v>498218</v>
      </c>
      <c r="D469" s="4">
        <v>159392</v>
      </c>
      <c r="E469" s="4">
        <v>0</v>
      </c>
    </row>
    <row r="470" spans="1:5" x14ac:dyDescent="0.2">
      <c r="A470" t="s">
        <v>470</v>
      </c>
      <c r="B470" t="s">
        <v>26</v>
      </c>
      <c r="C470" s="4">
        <v>12334</v>
      </c>
      <c r="D470" s="4">
        <v>7491</v>
      </c>
      <c r="E470" s="4">
        <v>0</v>
      </c>
    </row>
    <row r="471" spans="1:5" x14ac:dyDescent="0.2">
      <c r="A471" t="s">
        <v>471</v>
      </c>
      <c r="B471" t="s">
        <v>178</v>
      </c>
      <c r="C471" s="4">
        <v>73557</v>
      </c>
      <c r="D471" s="4">
        <v>50000</v>
      </c>
      <c r="E471" s="4">
        <v>0</v>
      </c>
    </row>
    <row r="472" spans="1:5" x14ac:dyDescent="0.2">
      <c r="A472" t="s">
        <v>472</v>
      </c>
      <c r="B472" t="s">
        <v>30</v>
      </c>
      <c r="C472" s="4">
        <v>43270</v>
      </c>
      <c r="D472" s="4">
        <v>22790</v>
      </c>
      <c r="E472" s="4">
        <v>0</v>
      </c>
    </row>
    <row r="473" spans="1:5" x14ac:dyDescent="0.2">
      <c r="A473" t="s">
        <v>473</v>
      </c>
      <c r="B473" t="s">
        <v>16</v>
      </c>
      <c r="C473" s="4">
        <v>1500095</v>
      </c>
      <c r="D473" s="4">
        <v>550940</v>
      </c>
      <c r="E473" s="4">
        <v>141625</v>
      </c>
    </row>
    <row r="474" spans="1:5" x14ac:dyDescent="0.2">
      <c r="A474" t="s">
        <v>474</v>
      </c>
      <c r="B474" t="s">
        <v>2688</v>
      </c>
      <c r="C474" s="4">
        <v>103923</v>
      </c>
      <c r="D474" s="4">
        <v>55000</v>
      </c>
      <c r="E474" s="4">
        <v>4997</v>
      </c>
    </row>
    <row r="475" spans="1:5" x14ac:dyDescent="0.2">
      <c r="A475" t="s">
        <v>475</v>
      </c>
      <c r="B475" t="s">
        <v>2753</v>
      </c>
      <c r="C475" s="4">
        <v>54458</v>
      </c>
      <c r="D475" s="4">
        <v>64498</v>
      </c>
      <c r="E475" s="4">
        <v>383</v>
      </c>
    </row>
    <row r="476" spans="1:5" x14ac:dyDescent="0.2">
      <c r="A476" t="s">
        <v>476</v>
      </c>
      <c r="B476" t="s">
        <v>111</v>
      </c>
      <c r="C476" s="4">
        <v>188615</v>
      </c>
      <c r="D476" s="4">
        <v>181855</v>
      </c>
      <c r="E476" s="4">
        <v>14661</v>
      </c>
    </row>
    <row r="477" spans="1:5" x14ac:dyDescent="0.2">
      <c r="A477" t="s">
        <v>477</v>
      </c>
      <c r="B477" t="s">
        <v>99</v>
      </c>
      <c r="C477" s="4">
        <v>546204</v>
      </c>
      <c r="D477" s="4">
        <v>353694</v>
      </c>
      <c r="E477" s="4">
        <v>44891</v>
      </c>
    </row>
    <row r="478" spans="1:5" x14ac:dyDescent="0.2">
      <c r="A478" t="s">
        <v>478</v>
      </c>
      <c r="B478" t="s">
        <v>26</v>
      </c>
      <c r="C478" s="4">
        <v>341857</v>
      </c>
      <c r="D478" s="4">
        <v>309387</v>
      </c>
      <c r="E478" s="4">
        <v>25527</v>
      </c>
    </row>
    <row r="479" spans="1:5" x14ac:dyDescent="0.2">
      <c r="A479" t="s">
        <v>479</v>
      </c>
      <c r="B479" t="s">
        <v>2716</v>
      </c>
      <c r="C479" s="4">
        <v>295529</v>
      </c>
      <c r="D479" s="4">
        <v>149120</v>
      </c>
      <c r="E479" s="4">
        <v>54737</v>
      </c>
    </row>
    <row r="480" spans="1:5" x14ac:dyDescent="0.2">
      <c r="A480" t="s">
        <v>480</v>
      </c>
      <c r="B480" t="s">
        <v>16</v>
      </c>
      <c r="C480" s="4">
        <v>56583</v>
      </c>
      <c r="D480" s="4">
        <v>19218</v>
      </c>
      <c r="E480" s="4">
        <v>0</v>
      </c>
    </row>
    <row r="481" spans="1:5" x14ac:dyDescent="0.2">
      <c r="A481" t="s">
        <v>19</v>
      </c>
      <c r="B481" t="s">
        <v>19</v>
      </c>
      <c r="C481" s="4">
        <v>655459</v>
      </c>
      <c r="D481" s="4">
        <v>233101</v>
      </c>
      <c r="E481" s="4">
        <v>107247</v>
      </c>
    </row>
    <row r="482" spans="1:5" x14ac:dyDescent="0.2">
      <c r="A482" t="s">
        <v>481</v>
      </c>
      <c r="B482" t="s">
        <v>2692</v>
      </c>
      <c r="C482" s="4">
        <v>5743207</v>
      </c>
      <c r="D482" s="4">
        <v>1888927</v>
      </c>
      <c r="E482" s="4">
        <v>316674</v>
      </c>
    </row>
    <row r="483" spans="1:5" x14ac:dyDescent="0.2">
      <c r="A483" t="s">
        <v>482</v>
      </c>
      <c r="B483" t="s">
        <v>2699</v>
      </c>
      <c r="C483" s="4">
        <v>14599</v>
      </c>
      <c r="D483" s="4">
        <v>4900</v>
      </c>
      <c r="E483" s="4">
        <v>0</v>
      </c>
    </row>
    <row r="484" spans="1:5" x14ac:dyDescent="0.2">
      <c r="A484" t="s">
        <v>483</v>
      </c>
      <c r="B484" t="s">
        <v>10</v>
      </c>
      <c r="C484" s="4">
        <v>114227</v>
      </c>
      <c r="D484" s="4">
        <v>18492</v>
      </c>
      <c r="E484" s="4">
        <v>0</v>
      </c>
    </row>
    <row r="485" spans="1:5" x14ac:dyDescent="0.2">
      <c r="A485" t="s">
        <v>484</v>
      </c>
      <c r="B485" t="s">
        <v>2716</v>
      </c>
      <c r="C485" s="4">
        <v>16707288</v>
      </c>
      <c r="D485" s="4">
        <v>6321180</v>
      </c>
      <c r="E485" s="4">
        <v>2058207</v>
      </c>
    </row>
    <row r="486" spans="1:5" x14ac:dyDescent="0.2">
      <c r="A486" t="s">
        <v>485</v>
      </c>
      <c r="B486" t="s">
        <v>135</v>
      </c>
      <c r="C486" s="4">
        <v>461888</v>
      </c>
      <c r="D486" s="4">
        <v>231678</v>
      </c>
      <c r="E486" s="4">
        <v>2968</v>
      </c>
    </row>
    <row r="487" spans="1:5" x14ac:dyDescent="0.2">
      <c r="A487" t="s">
        <v>486</v>
      </c>
      <c r="B487" t="s">
        <v>57</v>
      </c>
      <c r="C487" s="4">
        <v>-23448510</v>
      </c>
      <c r="D487" s="4">
        <v>14931389</v>
      </c>
      <c r="E487" s="4">
        <v>7236725</v>
      </c>
    </row>
    <row r="488" spans="1:5" x14ac:dyDescent="0.2">
      <c r="A488" t="s">
        <v>487</v>
      </c>
      <c r="B488" t="s">
        <v>2703</v>
      </c>
      <c r="C488" s="4">
        <v>763375</v>
      </c>
      <c r="D488" s="4">
        <v>296892</v>
      </c>
      <c r="E488" s="4">
        <v>90466</v>
      </c>
    </row>
    <row r="489" spans="1:5" x14ac:dyDescent="0.2">
      <c r="A489" t="s">
        <v>488</v>
      </c>
      <c r="B489" t="s">
        <v>57</v>
      </c>
      <c r="C489" s="4">
        <v>1307469</v>
      </c>
      <c r="D489" s="4">
        <v>544873</v>
      </c>
      <c r="E489" s="4">
        <v>90268</v>
      </c>
    </row>
    <row r="490" spans="1:5" x14ac:dyDescent="0.2">
      <c r="A490" t="s">
        <v>489</v>
      </c>
      <c r="B490" t="s">
        <v>2716</v>
      </c>
      <c r="C490" s="4">
        <v>483276</v>
      </c>
      <c r="D490" s="4">
        <v>253868</v>
      </c>
      <c r="E490" s="4">
        <v>131021</v>
      </c>
    </row>
    <row r="491" spans="1:5" x14ac:dyDescent="0.2">
      <c r="A491" t="s">
        <v>490</v>
      </c>
      <c r="B491" t="s">
        <v>2688</v>
      </c>
      <c r="C491" s="4">
        <v>27062</v>
      </c>
      <c r="D491" s="4">
        <v>10905</v>
      </c>
      <c r="E491" s="4">
        <v>1370</v>
      </c>
    </row>
    <row r="492" spans="1:5" x14ac:dyDescent="0.2">
      <c r="A492" t="s">
        <v>491</v>
      </c>
      <c r="B492" t="s">
        <v>2727</v>
      </c>
      <c r="C492" s="4">
        <v>27325004</v>
      </c>
      <c r="D492" s="4">
        <v>8792540</v>
      </c>
      <c r="E492" s="4">
        <v>562190</v>
      </c>
    </row>
    <row r="493" spans="1:5" x14ac:dyDescent="0.2">
      <c r="A493" t="s">
        <v>492</v>
      </c>
      <c r="B493" t="s">
        <v>42</v>
      </c>
      <c r="C493" s="4">
        <v>126192</v>
      </c>
      <c r="D493" s="4">
        <v>70390</v>
      </c>
      <c r="E493" s="4">
        <v>1408</v>
      </c>
    </row>
    <row r="494" spans="1:5" x14ac:dyDescent="0.2">
      <c r="A494" t="s">
        <v>493</v>
      </c>
      <c r="B494" t="s">
        <v>26</v>
      </c>
      <c r="C494" s="4">
        <v>20726</v>
      </c>
      <c r="D494" s="4">
        <v>9250</v>
      </c>
      <c r="E494" s="4">
        <v>10779</v>
      </c>
    </row>
    <row r="495" spans="1:5" x14ac:dyDescent="0.2">
      <c r="A495" t="s">
        <v>494</v>
      </c>
      <c r="B495" t="s">
        <v>2692</v>
      </c>
      <c r="C495" s="4">
        <v>883970</v>
      </c>
      <c r="D495" s="4">
        <v>368883</v>
      </c>
      <c r="E495" s="4">
        <v>1536</v>
      </c>
    </row>
    <row r="496" spans="1:5" x14ac:dyDescent="0.2">
      <c r="A496" t="s">
        <v>2714</v>
      </c>
      <c r="B496" t="s">
        <v>2753</v>
      </c>
      <c r="C496" s="4">
        <v>5745666</v>
      </c>
      <c r="D496" s="4">
        <v>2551376</v>
      </c>
      <c r="E496" s="4">
        <v>206164</v>
      </c>
    </row>
    <row r="497" spans="1:5" x14ac:dyDescent="0.2">
      <c r="A497" t="s">
        <v>495</v>
      </c>
      <c r="B497" t="s">
        <v>113</v>
      </c>
      <c r="C497" s="4">
        <v>316182</v>
      </c>
      <c r="D497" s="4">
        <v>217385</v>
      </c>
      <c r="E497" s="4">
        <v>0</v>
      </c>
    </row>
    <row r="498" spans="1:5" x14ac:dyDescent="0.2">
      <c r="A498" t="s">
        <v>496</v>
      </c>
      <c r="B498" t="s">
        <v>133</v>
      </c>
      <c r="C498" s="4">
        <v>77097</v>
      </c>
      <c r="D498" s="4">
        <v>83999</v>
      </c>
      <c r="E498" s="4">
        <v>29167</v>
      </c>
    </row>
    <row r="499" spans="1:5" x14ac:dyDescent="0.2">
      <c r="A499" t="s">
        <v>497</v>
      </c>
      <c r="B499" t="s">
        <v>233</v>
      </c>
      <c r="C499" s="4">
        <v>235563</v>
      </c>
      <c r="D499" s="4">
        <v>90002</v>
      </c>
      <c r="E499" s="4">
        <v>268</v>
      </c>
    </row>
    <row r="500" spans="1:5" x14ac:dyDescent="0.2">
      <c r="A500" t="s">
        <v>498</v>
      </c>
      <c r="B500" t="s">
        <v>2693</v>
      </c>
      <c r="C500" s="4">
        <v>9528</v>
      </c>
      <c r="D500" s="4">
        <v>4000</v>
      </c>
      <c r="E500" s="4">
        <v>0</v>
      </c>
    </row>
    <row r="501" spans="1:5" x14ac:dyDescent="0.2">
      <c r="A501" t="s">
        <v>501</v>
      </c>
      <c r="B501" t="s">
        <v>2693</v>
      </c>
      <c r="C501" s="4">
        <v>101459</v>
      </c>
      <c r="D501" s="4">
        <v>100000</v>
      </c>
      <c r="E501" s="4">
        <v>3890</v>
      </c>
    </row>
    <row r="502" spans="1:5" x14ac:dyDescent="0.2">
      <c r="A502" t="s">
        <v>502</v>
      </c>
      <c r="B502" t="s">
        <v>28</v>
      </c>
      <c r="C502" s="4">
        <v>102391</v>
      </c>
      <c r="D502" s="4">
        <v>67057</v>
      </c>
      <c r="E502" s="4">
        <v>17332</v>
      </c>
    </row>
    <row r="503" spans="1:5" x14ac:dyDescent="0.2">
      <c r="A503" t="s">
        <v>503</v>
      </c>
      <c r="B503" t="s">
        <v>2740</v>
      </c>
      <c r="C503" s="4">
        <v>20739</v>
      </c>
      <c r="D503" s="4">
        <v>0</v>
      </c>
      <c r="E503" s="4">
        <v>0</v>
      </c>
    </row>
    <row r="504" spans="1:5" x14ac:dyDescent="0.2">
      <c r="A504" t="s">
        <v>504</v>
      </c>
      <c r="B504" t="s">
        <v>2740</v>
      </c>
      <c r="C504" s="4">
        <v>23592</v>
      </c>
      <c r="D504" s="4">
        <v>27236</v>
      </c>
      <c r="E504" s="4">
        <v>0</v>
      </c>
    </row>
    <row r="505" spans="1:5" x14ac:dyDescent="0.2">
      <c r="A505" t="s">
        <v>505</v>
      </c>
      <c r="B505" t="s">
        <v>55</v>
      </c>
      <c r="C505" s="4">
        <v>565440</v>
      </c>
      <c r="D505" s="4">
        <v>412842</v>
      </c>
      <c r="E505" s="4">
        <v>170653</v>
      </c>
    </row>
    <row r="506" spans="1:5" x14ac:dyDescent="0.2">
      <c r="A506" t="s">
        <v>506</v>
      </c>
      <c r="B506" t="s">
        <v>57</v>
      </c>
      <c r="C506" s="4">
        <v>450639</v>
      </c>
      <c r="D506" s="4">
        <v>197401</v>
      </c>
      <c r="E506" s="4">
        <v>1854</v>
      </c>
    </row>
    <row r="507" spans="1:5" x14ac:dyDescent="0.2">
      <c r="A507" t="s">
        <v>507</v>
      </c>
      <c r="B507" t="s">
        <v>57</v>
      </c>
      <c r="C507" s="4">
        <v>6369607</v>
      </c>
      <c r="D507" s="4">
        <v>1363452</v>
      </c>
      <c r="E507" s="4">
        <v>379587</v>
      </c>
    </row>
    <row r="508" spans="1:5" x14ac:dyDescent="0.2">
      <c r="A508" t="s">
        <v>508</v>
      </c>
      <c r="B508" t="s">
        <v>2697</v>
      </c>
      <c r="C508" s="4">
        <v>34877</v>
      </c>
      <c r="D508" s="4">
        <v>17500</v>
      </c>
      <c r="E508" s="4">
        <v>8460</v>
      </c>
    </row>
    <row r="509" spans="1:5" x14ac:dyDescent="0.2">
      <c r="A509" t="s">
        <v>509</v>
      </c>
      <c r="B509" t="s">
        <v>2697</v>
      </c>
      <c r="C509" s="4">
        <v>1140971</v>
      </c>
      <c r="D509" s="4">
        <v>405593</v>
      </c>
      <c r="E509" s="4">
        <v>90642</v>
      </c>
    </row>
    <row r="510" spans="1:5" x14ac:dyDescent="0.2">
      <c r="A510" t="s">
        <v>510</v>
      </c>
      <c r="B510" t="s">
        <v>2706</v>
      </c>
      <c r="C510" s="4">
        <v>349917</v>
      </c>
      <c r="D510" s="4">
        <v>218541</v>
      </c>
      <c r="E510" s="4">
        <v>74417</v>
      </c>
    </row>
    <row r="511" spans="1:5" x14ac:dyDescent="0.2">
      <c r="A511" t="s">
        <v>511</v>
      </c>
      <c r="B511" t="s">
        <v>2721</v>
      </c>
      <c r="C511" s="4">
        <v>129873</v>
      </c>
      <c r="D511" s="4">
        <v>64391</v>
      </c>
      <c r="E511" s="4">
        <v>7647</v>
      </c>
    </row>
    <row r="512" spans="1:5" x14ac:dyDescent="0.2">
      <c r="A512" t="s">
        <v>512</v>
      </c>
      <c r="B512" t="s">
        <v>2721</v>
      </c>
      <c r="C512" s="4">
        <v>11672431</v>
      </c>
      <c r="D512" s="4">
        <v>3361163</v>
      </c>
      <c r="E512" s="4">
        <v>485020</v>
      </c>
    </row>
    <row r="513" spans="1:5" x14ac:dyDescent="0.2">
      <c r="A513" t="s">
        <v>513</v>
      </c>
      <c r="B513" t="s">
        <v>28</v>
      </c>
      <c r="C513" s="4">
        <v>31559</v>
      </c>
      <c r="D513" s="4">
        <v>26735</v>
      </c>
      <c r="E513" s="4">
        <v>0</v>
      </c>
    </row>
    <row r="514" spans="1:5" x14ac:dyDescent="0.2">
      <c r="A514" t="s">
        <v>514</v>
      </c>
      <c r="B514" t="s">
        <v>2714</v>
      </c>
      <c r="C514" s="4">
        <v>50295</v>
      </c>
      <c r="D514" s="4">
        <v>46052</v>
      </c>
      <c r="E514" s="4">
        <v>80</v>
      </c>
    </row>
    <row r="515" spans="1:5" x14ac:dyDescent="0.2">
      <c r="A515" t="s">
        <v>515</v>
      </c>
      <c r="B515" t="s">
        <v>2721</v>
      </c>
      <c r="C515" s="4">
        <v>97456</v>
      </c>
      <c r="D515" s="4">
        <v>22057</v>
      </c>
      <c r="E515" s="4">
        <v>0</v>
      </c>
    </row>
    <row r="516" spans="1:5" x14ac:dyDescent="0.2">
      <c r="A516" t="s">
        <v>516</v>
      </c>
      <c r="B516" t="s">
        <v>61</v>
      </c>
      <c r="C516" s="4">
        <v>845393</v>
      </c>
      <c r="D516" s="4">
        <v>404808</v>
      </c>
      <c r="E516" s="4">
        <v>89008</v>
      </c>
    </row>
    <row r="517" spans="1:5" x14ac:dyDescent="0.2">
      <c r="A517" t="s">
        <v>517</v>
      </c>
      <c r="B517" t="s">
        <v>133</v>
      </c>
      <c r="C517" s="4">
        <v>65879</v>
      </c>
      <c r="D517" s="4">
        <v>95000</v>
      </c>
      <c r="E517" s="4">
        <v>1549</v>
      </c>
    </row>
    <row r="518" spans="1:5" x14ac:dyDescent="0.2">
      <c r="A518" t="s">
        <v>518</v>
      </c>
      <c r="B518" t="s">
        <v>2708</v>
      </c>
      <c r="C518" s="4">
        <v>30149</v>
      </c>
      <c r="D518" s="4">
        <v>631</v>
      </c>
      <c r="E518" s="4">
        <v>2342</v>
      </c>
    </row>
    <row r="519" spans="1:5" x14ac:dyDescent="0.2">
      <c r="A519" t="s">
        <v>519</v>
      </c>
      <c r="B519" t="s">
        <v>233</v>
      </c>
      <c r="C519" s="4">
        <v>48428</v>
      </c>
      <c r="D519" s="4">
        <v>20000</v>
      </c>
      <c r="E519" s="4">
        <v>0</v>
      </c>
    </row>
    <row r="520" spans="1:5" x14ac:dyDescent="0.2">
      <c r="A520" t="s">
        <v>520</v>
      </c>
      <c r="B520" t="s">
        <v>30</v>
      </c>
      <c r="C520" s="4">
        <v>57854</v>
      </c>
      <c r="D520" s="4">
        <v>89525</v>
      </c>
      <c r="E520" s="4">
        <v>2139</v>
      </c>
    </row>
    <row r="521" spans="1:5" x14ac:dyDescent="0.2">
      <c r="A521" t="s">
        <v>521</v>
      </c>
      <c r="B521" t="s">
        <v>2708</v>
      </c>
      <c r="C521" s="4">
        <v>120028</v>
      </c>
      <c r="D521" s="4">
        <v>54991</v>
      </c>
      <c r="E521" s="4">
        <v>7659</v>
      </c>
    </row>
    <row r="522" spans="1:5" x14ac:dyDescent="0.2">
      <c r="A522" t="s">
        <v>522</v>
      </c>
      <c r="B522" t="s">
        <v>57</v>
      </c>
      <c r="C522" s="4">
        <v>240566927</v>
      </c>
      <c r="D522" s="4">
        <v>121910797</v>
      </c>
      <c r="E522" s="4">
        <v>9712957</v>
      </c>
    </row>
    <row r="523" spans="1:5" x14ac:dyDescent="0.2">
      <c r="A523" t="s">
        <v>523</v>
      </c>
      <c r="B523" t="s">
        <v>233</v>
      </c>
      <c r="C523" s="4">
        <v>51898</v>
      </c>
      <c r="D523" s="4">
        <v>10499</v>
      </c>
      <c r="E523" s="4">
        <v>0</v>
      </c>
    </row>
    <row r="524" spans="1:5" x14ac:dyDescent="0.2">
      <c r="A524" t="s">
        <v>524</v>
      </c>
      <c r="B524" t="s">
        <v>2753</v>
      </c>
      <c r="C524" s="4">
        <v>425061</v>
      </c>
      <c r="D524" s="4">
        <v>301083</v>
      </c>
      <c r="E524" s="4">
        <v>4152</v>
      </c>
    </row>
    <row r="525" spans="1:5" x14ac:dyDescent="0.2">
      <c r="A525" t="s">
        <v>525</v>
      </c>
      <c r="B525" t="s">
        <v>2712</v>
      </c>
      <c r="C525" s="4">
        <v>70432</v>
      </c>
      <c r="D525" s="4">
        <v>25000</v>
      </c>
      <c r="E525" s="4">
        <v>0</v>
      </c>
    </row>
    <row r="526" spans="1:5" x14ac:dyDescent="0.2">
      <c r="A526" t="s">
        <v>526</v>
      </c>
      <c r="B526" t="s">
        <v>58</v>
      </c>
      <c r="C526" s="4">
        <v>190236</v>
      </c>
      <c r="D526" s="4">
        <v>115625</v>
      </c>
      <c r="E526" s="4">
        <v>1666</v>
      </c>
    </row>
    <row r="527" spans="1:5" x14ac:dyDescent="0.2">
      <c r="A527" t="s">
        <v>527</v>
      </c>
      <c r="B527" t="s">
        <v>57</v>
      </c>
      <c r="C527" s="4">
        <v>-7154737</v>
      </c>
      <c r="D527" s="4">
        <v>17845308</v>
      </c>
      <c r="E527" s="4">
        <v>1288359</v>
      </c>
    </row>
    <row r="528" spans="1:5" x14ac:dyDescent="0.2">
      <c r="A528" t="s">
        <v>528</v>
      </c>
      <c r="B528" t="s">
        <v>57</v>
      </c>
      <c r="C528" s="4">
        <v>1411812</v>
      </c>
      <c r="D528" s="4">
        <v>443042</v>
      </c>
      <c r="E528" s="4">
        <v>0</v>
      </c>
    </row>
    <row r="529" spans="1:5" x14ac:dyDescent="0.2">
      <c r="A529" t="s">
        <v>529</v>
      </c>
      <c r="B529" t="s">
        <v>57</v>
      </c>
      <c r="C529" s="4">
        <v>6201817</v>
      </c>
      <c r="D529" s="4">
        <v>1870261</v>
      </c>
      <c r="E529" s="4">
        <v>263967</v>
      </c>
    </row>
    <row r="530" spans="1:5" x14ac:dyDescent="0.2">
      <c r="A530" t="s">
        <v>530</v>
      </c>
      <c r="B530" t="s">
        <v>38</v>
      </c>
      <c r="C530" s="4">
        <v>9060</v>
      </c>
      <c r="D530" s="4">
        <v>1299</v>
      </c>
      <c r="E530" s="4">
        <v>0</v>
      </c>
    </row>
    <row r="531" spans="1:5" x14ac:dyDescent="0.2">
      <c r="A531" t="s">
        <v>531</v>
      </c>
      <c r="B531" t="s">
        <v>133</v>
      </c>
      <c r="C531" s="4">
        <v>1809656</v>
      </c>
      <c r="D531" s="4">
        <v>1350070</v>
      </c>
      <c r="E531" s="4">
        <v>218265</v>
      </c>
    </row>
    <row r="532" spans="1:5" x14ac:dyDescent="0.2">
      <c r="A532" t="s">
        <v>532</v>
      </c>
      <c r="B532" t="s">
        <v>143</v>
      </c>
      <c r="C532" s="4">
        <v>1136434</v>
      </c>
      <c r="D532" s="4">
        <v>705339</v>
      </c>
      <c r="E532" s="4">
        <v>118833</v>
      </c>
    </row>
    <row r="533" spans="1:5" x14ac:dyDescent="0.2">
      <c r="A533" t="s">
        <v>533</v>
      </c>
      <c r="B533" t="s">
        <v>2703</v>
      </c>
      <c r="C533" s="4">
        <v>9609575</v>
      </c>
      <c r="D533" s="4">
        <v>6498187</v>
      </c>
      <c r="E533" s="4">
        <v>698032</v>
      </c>
    </row>
    <row r="534" spans="1:5" x14ac:dyDescent="0.2">
      <c r="A534" t="s">
        <v>534</v>
      </c>
      <c r="B534" t="s">
        <v>2703</v>
      </c>
      <c r="C534" s="4">
        <v>384747</v>
      </c>
      <c r="D534" s="4">
        <v>217575</v>
      </c>
      <c r="E534" s="4">
        <v>84347</v>
      </c>
    </row>
    <row r="535" spans="1:5" x14ac:dyDescent="0.2">
      <c r="A535" t="s">
        <v>535</v>
      </c>
      <c r="B535" t="s">
        <v>2755</v>
      </c>
      <c r="C535" s="4">
        <v>10333114</v>
      </c>
      <c r="D535" s="4">
        <v>2847185</v>
      </c>
      <c r="E535" s="4">
        <v>63858</v>
      </c>
    </row>
    <row r="536" spans="1:5" x14ac:dyDescent="0.2">
      <c r="A536" t="s">
        <v>536</v>
      </c>
      <c r="B536" t="s">
        <v>1</v>
      </c>
      <c r="C536" s="4">
        <v>466054</v>
      </c>
      <c r="D536" s="4">
        <v>209999</v>
      </c>
      <c r="E536" s="4">
        <v>11463</v>
      </c>
    </row>
    <row r="537" spans="1:5" x14ac:dyDescent="0.2">
      <c r="A537" t="s">
        <v>537</v>
      </c>
      <c r="B537" t="s">
        <v>316</v>
      </c>
      <c r="C537" s="4">
        <v>1146746</v>
      </c>
      <c r="D537" s="4">
        <v>353198</v>
      </c>
      <c r="E537" s="4">
        <v>3014</v>
      </c>
    </row>
    <row r="538" spans="1:5" x14ac:dyDescent="0.2">
      <c r="A538" t="s">
        <v>538</v>
      </c>
      <c r="B538" t="s">
        <v>30</v>
      </c>
      <c r="C538" s="4">
        <v>223755</v>
      </c>
      <c r="D538" s="4">
        <v>207452</v>
      </c>
      <c r="E538" s="4">
        <v>4274</v>
      </c>
    </row>
    <row r="539" spans="1:5" x14ac:dyDescent="0.2">
      <c r="A539" t="s">
        <v>539</v>
      </c>
      <c r="B539" t="s">
        <v>2701</v>
      </c>
      <c r="C539" s="4">
        <v>1448848</v>
      </c>
      <c r="D539" s="4">
        <v>776162</v>
      </c>
      <c r="E539" s="4">
        <v>160244</v>
      </c>
    </row>
    <row r="540" spans="1:5" x14ac:dyDescent="0.2">
      <c r="A540" t="s">
        <v>540</v>
      </c>
      <c r="B540" t="s">
        <v>212</v>
      </c>
      <c r="C540" s="4">
        <v>271652</v>
      </c>
      <c r="D540" s="4">
        <v>82601</v>
      </c>
      <c r="E540" s="4">
        <v>118</v>
      </c>
    </row>
    <row r="541" spans="1:5" x14ac:dyDescent="0.2">
      <c r="A541" t="s">
        <v>541</v>
      </c>
      <c r="B541" t="s">
        <v>47</v>
      </c>
      <c r="C541" s="4">
        <v>95185</v>
      </c>
      <c r="D541" s="4">
        <v>107235</v>
      </c>
      <c r="E541" s="4">
        <v>9172</v>
      </c>
    </row>
    <row r="542" spans="1:5" x14ac:dyDescent="0.2">
      <c r="A542" t="s">
        <v>542</v>
      </c>
      <c r="B542" t="s">
        <v>65</v>
      </c>
      <c r="C542" s="4">
        <v>209793</v>
      </c>
      <c r="D542" s="4">
        <v>152112</v>
      </c>
      <c r="E542" s="4">
        <v>16238</v>
      </c>
    </row>
    <row r="543" spans="1:5" x14ac:dyDescent="0.2">
      <c r="A543" t="s">
        <v>543</v>
      </c>
      <c r="B543" t="s">
        <v>57</v>
      </c>
      <c r="C543" s="4">
        <v>7008354</v>
      </c>
      <c r="D543" s="4">
        <v>2265175</v>
      </c>
      <c r="E543" s="4">
        <v>87018</v>
      </c>
    </row>
    <row r="544" spans="1:5" x14ac:dyDescent="0.2">
      <c r="A544" t="s">
        <v>544</v>
      </c>
      <c r="B544" t="s">
        <v>2727</v>
      </c>
      <c r="C544" s="4">
        <v>6099447</v>
      </c>
      <c r="D544" s="4">
        <v>1949119</v>
      </c>
      <c r="E544" s="4">
        <v>27174</v>
      </c>
    </row>
    <row r="545" spans="1:5" x14ac:dyDescent="0.2">
      <c r="A545" t="s">
        <v>545</v>
      </c>
      <c r="B545" t="s">
        <v>2740</v>
      </c>
      <c r="C545" s="4">
        <v>1175002</v>
      </c>
      <c r="D545" s="4">
        <v>97649</v>
      </c>
      <c r="E545" s="4">
        <v>47068</v>
      </c>
    </row>
    <row r="546" spans="1:5" x14ac:dyDescent="0.2">
      <c r="A546" t="s">
        <v>546</v>
      </c>
      <c r="B546" t="s">
        <v>44</v>
      </c>
      <c r="C546" s="4">
        <v>379858</v>
      </c>
      <c r="D546" s="4">
        <v>406713</v>
      </c>
      <c r="E546" s="4">
        <v>42151</v>
      </c>
    </row>
    <row r="547" spans="1:5" x14ac:dyDescent="0.2">
      <c r="A547" t="s">
        <v>547</v>
      </c>
      <c r="B547" t="s">
        <v>2723</v>
      </c>
      <c r="C547" s="4">
        <v>87007</v>
      </c>
      <c r="D547" s="4">
        <v>60085</v>
      </c>
      <c r="E547" s="4">
        <v>19540</v>
      </c>
    </row>
    <row r="548" spans="1:5" x14ac:dyDescent="0.2">
      <c r="A548" t="s">
        <v>548</v>
      </c>
      <c r="B548" t="s">
        <v>2699</v>
      </c>
      <c r="C548" s="4">
        <v>18379</v>
      </c>
      <c r="D548" s="4">
        <v>7500</v>
      </c>
      <c r="E548" s="4">
        <v>0</v>
      </c>
    </row>
    <row r="549" spans="1:5" x14ac:dyDescent="0.2">
      <c r="A549" t="s">
        <v>549</v>
      </c>
      <c r="B549" t="s">
        <v>73</v>
      </c>
      <c r="C549" s="4">
        <v>37977</v>
      </c>
      <c r="D549" s="4">
        <v>7001</v>
      </c>
      <c r="E549" s="4">
        <v>0</v>
      </c>
    </row>
    <row r="550" spans="1:5" x14ac:dyDescent="0.2">
      <c r="A550" t="s">
        <v>550</v>
      </c>
      <c r="B550" t="s">
        <v>42</v>
      </c>
      <c r="C550" s="4">
        <v>246558</v>
      </c>
      <c r="D550" s="4">
        <v>15975</v>
      </c>
      <c r="E550" s="4">
        <v>6209</v>
      </c>
    </row>
    <row r="551" spans="1:5" x14ac:dyDescent="0.2">
      <c r="A551" t="s">
        <v>551</v>
      </c>
      <c r="B551" t="s">
        <v>26</v>
      </c>
      <c r="C551" s="4">
        <v>19230</v>
      </c>
      <c r="D551" s="4">
        <v>11042</v>
      </c>
      <c r="E551" s="4">
        <v>798</v>
      </c>
    </row>
    <row r="552" spans="1:5" x14ac:dyDescent="0.2">
      <c r="A552" t="s">
        <v>552</v>
      </c>
      <c r="B552" t="s">
        <v>2708</v>
      </c>
      <c r="C552" s="4">
        <v>48914</v>
      </c>
      <c r="D552" s="4">
        <v>29000</v>
      </c>
      <c r="E552" s="4">
        <v>11022</v>
      </c>
    </row>
    <row r="553" spans="1:5" x14ac:dyDescent="0.2">
      <c r="A553" t="s">
        <v>553</v>
      </c>
      <c r="B553" t="s">
        <v>212</v>
      </c>
      <c r="C553" s="4">
        <v>121379</v>
      </c>
      <c r="D553" s="4">
        <v>36122</v>
      </c>
      <c r="E553" s="4">
        <v>503</v>
      </c>
    </row>
    <row r="554" spans="1:5" x14ac:dyDescent="0.2">
      <c r="A554" t="s">
        <v>554</v>
      </c>
      <c r="B554" t="s">
        <v>2695</v>
      </c>
      <c r="C554" s="4">
        <v>135591</v>
      </c>
      <c r="D554" s="4">
        <v>96720</v>
      </c>
      <c r="E554" s="4">
        <v>14625</v>
      </c>
    </row>
    <row r="555" spans="1:5" x14ac:dyDescent="0.2">
      <c r="A555" t="s">
        <v>555</v>
      </c>
      <c r="B555" t="s">
        <v>2730</v>
      </c>
      <c r="C555" s="4">
        <v>79296</v>
      </c>
      <c r="D555" s="4">
        <v>66074</v>
      </c>
      <c r="E555" s="4">
        <v>15710</v>
      </c>
    </row>
    <row r="556" spans="1:5" x14ac:dyDescent="0.2">
      <c r="A556" t="s">
        <v>556</v>
      </c>
      <c r="B556" t="s">
        <v>2727</v>
      </c>
      <c r="C556" s="4">
        <v>13478610</v>
      </c>
      <c r="D556" s="4">
        <v>4507120</v>
      </c>
      <c r="E556" s="4">
        <v>419695</v>
      </c>
    </row>
    <row r="557" spans="1:5" x14ac:dyDescent="0.2">
      <c r="A557" t="s">
        <v>557</v>
      </c>
      <c r="B557" t="s">
        <v>113</v>
      </c>
      <c r="C557" s="4">
        <v>182004</v>
      </c>
      <c r="D557" s="4">
        <v>94770</v>
      </c>
      <c r="E557" s="4">
        <v>5358</v>
      </c>
    </row>
    <row r="558" spans="1:5" x14ac:dyDescent="0.2">
      <c r="A558" t="s">
        <v>558</v>
      </c>
      <c r="B558" t="s">
        <v>57</v>
      </c>
      <c r="C558" s="4">
        <v>13739951</v>
      </c>
      <c r="D558" s="4">
        <v>6307232</v>
      </c>
      <c r="E558" s="4">
        <v>428462</v>
      </c>
    </row>
    <row r="559" spans="1:5" x14ac:dyDescent="0.2">
      <c r="A559" t="s">
        <v>559</v>
      </c>
      <c r="B559" t="s">
        <v>2736</v>
      </c>
      <c r="C559" s="4">
        <v>366158</v>
      </c>
      <c r="D559" s="4">
        <v>197612</v>
      </c>
      <c r="E559" s="4">
        <v>124088</v>
      </c>
    </row>
    <row r="560" spans="1:5" x14ac:dyDescent="0.2">
      <c r="A560" t="s">
        <v>560</v>
      </c>
      <c r="B560" t="s">
        <v>22</v>
      </c>
      <c r="C560" s="4">
        <v>362826</v>
      </c>
      <c r="D560" s="4">
        <v>193197</v>
      </c>
      <c r="E560" s="4">
        <v>3192</v>
      </c>
    </row>
    <row r="561" spans="1:5" x14ac:dyDescent="0.2">
      <c r="A561" t="s">
        <v>561</v>
      </c>
      <c r="B561" t="s">
        <v>2697</v>
      </c>
      <c r="C561" s="4">
        <v>87130</v>
      </c>
      <c r="D561" s="4">
        <v>28022</v>
      </c>
      <c r="E561" s="4">
        <v>5783</v>
      </c>
    </row>
    <row r="562" spans="1:5" x14ac:dyDescent="0.2">
      <c r="A562" t="s">
        <v>562</v>
      </c>
      <c r="B562" t="s">
        <v>22</v>
      </c>
      <c r="C562" s="4">
        <v>2431008</v>
      </c>
      <c r="D562" s="4">
        <v>1653450</v>
      </c>
      <c r="E562" s="4">
        <v>374461</v>
      </c>
    </row>
    <row r="563" spans="1:5" x14ac:dyDescent="0.2">
      <c r="A563" t="s">
        <v>563</v>
      </c>
      <c r="B563" t="s">
        <v>394</v>
      </c>
      <c r="C563" s="4">
        <v>312527</v>
      </c>
      <c r="D563" s="4">
        <v>193282</v>
      </c>
      <c r="E563" s="4">
        <v>9282</v>
      </c>
    </row>
    <row r="564" spans="1:5" x14ac:dyDescent="0.2">
      <c r="A564" t="s">
        <v>564</v>
      </c>
      <c r="B564" t="s">
        <v>2721</v>
      </c>
      <c r="C564" s="4">
        <v>50210</v>
      </c>
      <c r="D564" s="4">
        <v>7466</v>
      </c>
      <c r="E564" s="4">
        <v>429</v>
      </c>
    </row>
    <row r="565" spans="1:5" x14ac:dyDescent="0.2">
      <c r="A565" t="s">
        <v>565</v>
      </c>
      <c r="B565" t="s">
        <v>152</v>
      </c>
      <c r="C565" s="4">
        <v>5600495</v>
      </c>
      <c r="D565" s="4">
        <v>3068455</v>
      </c>
      <c r="E565" s="4">
        <v>700182</v>
      </c>
    </row>
    <row r="566" spans="1:5" x14ac:dyDescent="0.2">
      <c r="A566" t="s">
        <v>566</v>
      </c>
      <c r="B566" t="s">
        <v>6</v>
      </c>
      <c r="C566" s="4">
        <v>333403</v>
      </c>
      <c r="D566" s="4">
        <v>210001</v>
      </c>
      <c r="E566" s="4">
        <v>47150</v>
      </c>
    </row>
    <row r="567" spans="1:5" x14ac:dyDescent="0.2">
      <c r="A567" t="s">
        <v>567</v>
      </c>
      <c r="B567" t="s">
        <v>2714</v>
      </c>
      <c r="C567" s="4">
        <v>58908</v>
      </c>
      <c r="D567" s="4">
        <v>27500</v>
      </c>
      <c r="E567" s="4">
        <v>38805</v>
      </c>
    </row>
    <row r="568" spans="1:5" x14ac:dyDescent="0.2">
      <c r="A568" t="s">
        <v>568</v>
      </c>
      <c r="B568" t="s">
        <v>2692</v>
      </c>
      <c r="C568" s="4">
        <v>2304957</v>
      </c>
      <c r="D568" s="4">
        <v>1166161</v>
      </c>
      <c r="E568" s="4">
        <v>57276</v>
      </c>
    </row>
    <row r="569" spans="1:5" x14ac:dyDescent="0.2">
      <c r="A569" t="s">
        <v>169</v>
      </c>
      <c r="B569" t="s">
        <v>169</v>
      </c>
      <c r="C569" s="4">
        <v>335013</v>
      </c>
      <c r="D569" s="4">
        <v>111757</v>
      </c>
      <c r="E569" s="4">
        <v>63980</v>
      </c>
    </row>
    <row r="570" spans="1:5" x14ac:dyDescent="0.2">
      <c r="A570" t="s">
        <v>569</v>
      </c>
      <c r="B570" t="s">
        <v>28</v>
      </c>
      <c r="C570" s="4">
        <v>8806</v>
      </c>
      <c r="D570" s="4">
        <v>19240</v>
      </c>
      <c r="E570" s="4">
        <v>0</v>
      </c>
    </row>
    <row r="571" spans="1:5" x14ac:dyDescent="0.2">
      <c r="A571" t="s">
        <v>570</v>
      </c>
      <c r="B571" t="s">
        <v>2706</v>
      </c>
      <c r="C571" s="4">
        <v>18453</v>
      </c>
      <c r="D571" s="4">
        <v>8500</v>
      </c>
      <c r="E571" s="4">
        <v>0</v>
      </c>
    </row>
    <row r="572" spans="1:5" x14ac:dyDescent="0.2">
      <c r="A572" t="s">
        <v>571</v>
      </c>
      <c r="B572" t="s">
        <v>10</v>
      </c>
      <c r="C572" s="4">
        <v>2724479</v>
      </c>
      <c r="D572" s="4">
        <v>1012280</v>
      </c>
      <c r="E572" s="4">
        <v>46984</v>
      </c>
    </row>
    <row r="573" spans="1:5" x14ac:dyDescent="0.2">
      <c r="A573" t="s">
        <v>572</v>
      </c>
      <c r="B573" t="s">
        <v>2732</v>
      </c>
      <c r="C573" s="4">
        <v>17335</v>
      </c>
      <c r="D573" s="4">
        <v>21021</v>
      </c>
      <c r="E573" s="4">
        <v>0</v>
      </c>
    </row>
    <row r="574" spans="1:5" x14ac:dyDescent="0.2">
      <c r="A574" t="s">
        <v>573</v>
      </c>
      <c r="B574" t="s">
        <v>118</v>
      </c>
      <c r="C574" s="4">
        <v>3997179</v>
      </c>
      <c r="D574" s="4">
        <v>1628897</v>
      </c>
      <c r="E574" s="4">
        <v>498805</v>
      </c>
    </row>
    <row r="575" spans="1:5" x14ac:dyDescent="0.2">
      <c r="A575" t="s">
        <v>574</v>
      </c>
      <c r="B575" t="s">
        <v>169</v>
      </c>
      <c r="C575" s="4">
        <v>7178628</v>
      </c>
      <c r="D575" s="4">
        <v>2653436</v>
      </c>
      <c r="E575" s="4">
        <v>407194</v>
      </c>
    </row>
    <row r="576" spans="1:5" x14ac:dyDescent="0.2">
      <c r="A576" t="s">
        <v>575</v>
      </c>
      <c r="B576" t="s">
        <v>2727</v>
      </c>
      <c r="C576" s="4">
        <v>6896663</v>
      </c>
      <c r="D576" s="4">
        <v>835136</v>
      </c>
      <c r="E576" s="4">
        <v>28946</v>
      </c>
    </row>
    <row r="577" spans="1:5" x14ac:dyDescent="0.2">
      <c r="A577" t="s">
        <v>576</v>
      </c>
      <c r="B577" t="s">
        <v>2727</v>
      </c>
      <c r="C577" s="4">
        <v>6673484</v>
      </c>
      <c r="D577" s="4">
        <v>1402531</v>
      </c>
      <c r="E577" s="4">
        <v>151981</v>
      </c>
    </row>
    <row r="578" spans="1:5" x14ac:dyDescent="0.2">
      <c r="A578" t="s">
        <v>577</v>
      </c>
      <c r="B578" t="s">
        <v>212</v>
      </c>
      <c r="C578" s="4">
        <v>7973989</v>
      </c>
      <c r="D578" s="4">
        <v>3291993</v>
      </c>
      <c r="E578" s="4">
        <v>91437</v>
      </c>
    </row>
    <row r="579" spans="1:5" x14ac:dyDescent="0.2">
      <c r="A579" t="s">
        <v>578</v>
      </c>
      <c r="B579" t="s">
        <v>38</v>
      </c>
      <c r="C579" s="4">
        <v>39739</v>
      </c>
      <c r="D579" s="4">
        <v>31000</v>
      </c>
      <c r="E579" s="4">
        <v>0</v>
      </c>
    </row>
    <row r="580" spans="1:5" x14ac:dyDescent="0.2">
      <c r="A580" t="s">
        <v>579</v>
      </c>
      <c r="B580" t="s">
        <v>121</v>
      </c>
      <c r="C580" s="4">
        <v>55553</v>
      </c>
      <c r="D580" s="4">
        <v>49610</v>
      </c>
      <c r="E580" s="4">
        <v>0</v>
      </c>
    </row>
    <row r="581" spans="1:5" x14ac:dyDescent="0.2">
      <c r="A581" t="s">
        <v>580</v>
      </c>
      <c r="B581" t="s">
        <v>113</v>
      </c>
      <c r="C581" s="4">
        <v>1676815</v>
      </c>
      <c r="D581" s="4">
        <v>510580</v>
      </c>
      <c r="E581" s="4">
        <v>77719</v>
      </c>
    </row>
    <row r="582" spans="1:5" x14ac:dyDescent="0.2">
      <c r="A582" t="s">
        <v>581</v>
      </c>
      <c r="B582" t="s">
        <v>2718</v>
      </c>
      <c r="C582" s="4">
        <v>4449654</v>
      </c>
      <c r="D582" s="4">
        <v>1673041</v>
      </c>
      <c r="E582" s="4">
        <v>207130</v>
      </c>
    </row>
    <row r="583" spans="1:5" x14ac:dyDescent="0.2">
      <c r="A583" t="s">
        <v>582</v>
      </c>
      <c r="B583" t="s">
        <v>2692</v>
      </c>
      <c r="C583" s="4">
        <v>4773709</v>
      </c>
      <c r="D583" s="4">
        <v>1878653</v>
      </c>
      <c r="E583" s="4">
        <v>283129</v>
      </c>
    </row>
    <row r="584" spans="1:5" x14ac:dyDescent="0.2">
      <c r="A584" t="s">
        <v>583</v>
      </c>
      <c r="B584" t="s">
        <v>2692</v>
      </c>
      <c r="C584" s="4">
        <v>15675577</v>
      </c>
      <c r="D584" s="4">
        <v>5612634</v>
      </c>
      <c r="E584" s="4">
        <v>1199105</v>
      </c>
    </row>
    <row r="585" spans="1:5" x14ac:dyDescent="0.2">
      <c r="A585" t="s">
        <v>584</v>
      </c>
      <c r="B585" t="s">
        <v>4</v>
      </c>
      <c r="C585" s="4">
        <v>17623</v>
      </c>
      <c r="D585" s="4">
        <v>9000</v>
      </c>
      <c r="E585" s="4">
        <v>1234</v>
      </c>
    </row>
    <row r="586" spans="1:5" x14ac:dyDescent="0.2">
      <c r="A586" t="s">
        <v>585</v>
      </c>
      <c r="B586" t="s">
        <v>99</v>
      </c>
      <c r="C586" s="4">
        <v>25852</v>
      </c>
      <c r="D586" s="4">
        <v>11286</v>
      </c>
      <c r="E586" s="4">
        <v>0</v>
      </c>
    </row>
    <row r="587" spans="1:5" x14ac:dyDescent="0.2">
      <c r="A587" t="s">
        <v>586</v>
      </c>
      <c r="B587" t="s">
        <v>2738</v>
      </c>
      <c r="C587" s="4">
        <v>23633</v>
      </c>
      <c r="D587" s="4">
        <v>18000</v>
      </c>
      <c r="E587" s="4">
        <v>5291</v>
      </c>
    </row>
    <row r="588" spans="1:5" x14ac:dyDescent="0.2">
      <c r="A588" t="s">
        <v>587</v>
      </c>
      <c r="B588" t="s">
        <v>316</v>
      </c>
      <c r="C588" s="4">
        <v>93955</v>
      </c>
      <c r="D588" s="4">
        <v>32933</v>
      </c>
      <c r="E588" s="4">
        <v>11123</v>
      </c>
    </row>
    <row r="589" spans="1:5" x14ac:dyDescent="0.2">
      <c r="A589" t="s">
        <v>588</v>
      </c>
      <c r="B589" t="s">
        <v>2710</v>
      </c>
      <c r="C589" s="4">
        <v>37124</v>
      </c>
      <c r="D589" s="4">
        <v>83832</v>
      </c>
      <c r="E589" s="4">
        <v>712</v>
      </c>
    </row>
    <row r="590" spans="1:5" x14ac:dyDescent="0.2">
      <c r="A590" t="s">
        <v>589</v>
      </c>
      <c r="B590" t="s">
        <v>81</v>
      </c>
      <c r="C590" s="4">
        <v>75660</v>
      </c>
      <c r="D590" s="4">
        <v>65615</v>
      </c>
      <c r="E590" s="4">
        <v>350</v>
      </c>
    </row>
    <row r="591" spans="1:5" x14ac:dyDescent="0.2">
      <c r="A591" t="s">
        <v>590</v>
      </c>
      <c r="B591" t="s">
        <v>47</v>
      </c>
      <c r="C591" s="4">
        <v>765476</v>
      </c>
      <c r="D591" s="4">
        <v>541038</v>
      </c>
      <c r="E591" s="4">
        <v>95296</v>
      </c>
    </row>
    <row r="592" spans="1:5" x14ac:dyDescent="0.2">
      <c r="A592" t="s">
        <v>591</v>
      </c>
      <c r="B592" t="s">
        <v>61</v>
      </c>
      <c r="C592" s="4">
        <v>179458</v>
      </c>
      <c r="D592" s="4">
        <v>106586</v>
      </c>
      <c r="E592" s="4">
        <v>73626</v>
      </c>
    </row>
    <row r="593" spans="1:5" x14ac:dyDescent="0.2">
      <c r="A593" t="s">
        <v>592</v>
      </c>
      <c r="B593" t="s">
        <v>99</v>
      </c>
      <c r="C593" s="4">
        <v>35948</v>
      </c>
      <c r="D593" s="4">
        <v>24730</v>
      </c>
      <c r="E593" s="4">
        <v>6364</v>
      </c>
    </row>
    <row r="594" spans="1:5" x14ac:dyDescent="0.2">
      <c r="A594" t="s">
        <v>593</v>
      </c>
      <c r="B594" t="s">
        <v>57</v>
      </c>
      <c r="C594" s="4">
        <v>13940572</v>
      </c>
      <c r="D594" s="4">
        <v>2880918</v>
      </c>
      <c r="E594" s="4">
        <v>477831</v>
      </c>
    </row>
    <row r="595" spans="1:5" x14ac:dyDescent="0.2">
      <c r="A595" t="s">
        <v>594</v>
      </c>
      <c r="B595" t="s">
        <v>101</v>
      </c>
      <c r="C595" s="4">
        <v>429158</v>
      </c>
      <c r="D595" s="4">
        <v>194000</v>
      </c>
      <c r="E595" s="4">
        <v>0</v>
      </c>
    </row>
    <row r="596" spans="1:5" x14ac:dyDescent="0.2">
      <c r="A596" t="s">
        <v>595</v>
      </c>
      <c r="B596" t="s">
        <v>2740</v>
      </c>
      <c r="C596" s="4">
        <v>81939</v>
      </c>
      <c r="D596" s="4">
        <v>56811</v>
      </c>
      <c r="E596" s="4">
        <v>3880</v>
      </c>
    </row>
    <row r="597" spans="1:5" x14ac:dyDescent="0.2">
      <c r="A597" t="s">
        <v>596</v>
      </c>
      <c r="B597" t="s">
        <v>4</v>
      </c>
      <c r="C597" s="4">
        <v>518019</v>
      </c>
      <c r="D597" s="4">
        <v>468906</v>
      </c>
      <c r="E597" s="4">
        <v>142210</v>
      </c>
    </row>
    <row r="598" spans="1:5" x14ac:dyDescent="0.2">
      <c r="A598" t="s">
        <v>597</v>
      </c>
      <c r="B598" t="s">
        <v>2708</v>
      </c>
      <c r="C598" s="4">
        <v>520077</v>
      </c>
      <c r="D598" s="4">
        <v>264745</v>
      </c>
      <c r="E598" s="4">
        <v>56904</v>
      </c>
    </row>
    <row r="599" spans="1:5" x14ac:dyDescent="0.2">
      <c r="A599" t="s">
        <v>598</v>
      </c>
      <c r="B599" t="s">
        <v>2714</v>
      </c>
      <c r="C599" s="4">
        <v>86675</v>
      </c>
      <c r="D599" s="4">
        <v>141791</v>
      </c>
      <c r="E599" s="4">
        <v>1105</v>
      </c>
    </row>
    <row r="600" spans="1:5" x14ac:dyDescent="0.2">
      <c r="A600" t="s">
        <v>599</v>
      </c>
      <c r="B600" t="s">
        <v>57</v>
      </c>
      <c r="C600" s="4">
        <v>1622818</v>
      </c>
      <c r="D600" s="4">
        <v>647943</v>
      </c>
      <c r="E600" s="4">
        <v>315133</v>
      </c>
    </row>
    <row r="601" spans="1:5" x14ac:dyDescent="0.2">
      <c r="A601" t="s">
        <v>600</v>
      </c>
      <c r="B601" t="s">
        <v>111</v>
      </c>
      <c r="C601" s="4">
        <v>72848</v>
      </c>
      <c r="D601" s="4">
        <v>70860</v>
      </c>
      <c r="E601" s="4">
        <v>0</v>
      </c>
    </row>
    <row r="602" spans="1:5" x14ac:dyDescent="0.2">
      <c r="A602" t="s">
        <v>601</v>
      </c>
      <c r="B602" t="s">
        <v>2703</v>
      </c>
      <c r="C602" s="4">
        <v>3242303</v>
      </c>
      <c r="D602" s="4">
        <v>1163468</v>
      </c>
      <c r="E602" s="4">
        <v>304474</v>
      </c>
    </row>
    <row r="603" spans="1:5" x14ac:dyDescent="0.2">
      <c r="A603" t="s">
        <v>147</v>
      </c>
      <c r="B603" t="s">
        <v>6</v>
      </c>
      <c r="C603" s="4">
        <v>402626</v>
      </c>
      <c r="D603" s="4">
        <v>111105</v>
      </c>
      <c r="E603" s="4">
        <v>14006</v>
      </c>
    </row>
    <row r="604" spans="1:5" x14ac:dyDescent="0.2">
      <c r="A604" t="s">
        <v>602</v>
      </c>
      <c r="B604" t="s">
        <v>55</v>
      </c>
      <c r="C604" s="4">
        <v>12274742</v>
      </c>
      <c r="D604" s="4">
        <v>4487646</v>
      </c>
      <c r="E604" s="4">
        <v>226824</v>
      </c>
    </row>
    <row r="605" spans="1:5" x14ac:dyDescent="0.2">
      <c r="A605" t="s">
        <v>603</v>
      </c>
      <c r="B605" t="s">
        <v>2693</v>
      </c>
      <c r="C605" s="4">
        <v>24716</v>
      </c>
      <c r="D605" s="4">
        <v>26571</v>
      </c>
      <c r="E605" s="4">
        <v>436</v>
      </c>
    </row>
    <row r="606" spans="1:5" x14ac:dyDescent="0.2">
      <c r="A606" t="s">
        <v>604</v>
      </c>
      <c r="B606" t="s">
        <v>2695</v>
      </c>
      <c r="C606" s="4">
        <v>1701512</v>
      </c>
      <c r="D606" s="4">
        <v>807912</v>
      </c>
      <c r="E606" s="4">
        <v>353431</v>
      </c>
    </row>
    <row r="607" spans="1:5" x14ac:dyDescent="0.2">
      <c r="A607" t="s">
        <v>605</v>
      </c>
      <c r="B607" t="s">
        <v>6</v>
      </c>
      <c r="C607" s="4">
        <v>315933</v>
      </c>
      <c r="D607" s="4">
        <v>233620</v>
      </c>
      <c r="E607" s="4">
        <v>22824</v>
      </c>
    </row>
    <row r="608" spans="1:5" x14ac:dyDescent="0.2">
      <c r="A608" t="s">
        <v>606</v>
      </c>
      <c r="B608" t="s">
        <v>2697</v>
      </c>
      <c r="C608" s="4">
        <v>891674</v>
      </c>
      <c r="D608" s="4">
        <v>430616</v>
      </c>
      <c r="E608" s="4">
        <v>249721</v>
      </c>
    </row>
    <row r="609" spans="1:5" x14ac:dyDescent="0.2">
      <c r="A609" t="s">
        <v>607</v>
      </c>
      <c r="B609" t="s">
        <v>61</v>
      </c>
      <c r="C609" s="4">
        <v>49959</v>
      </c>
      <c r="D609" s="4">
        <v>30735</v>
      </c>
      <c r="E609" s="4">
        <v>31400</v>
      </c>
    </row>
    <row r="610" spans="1:5" x14ac:dyDescent="0.2">
      <c r="A610" t="s">
        <v>608</v>
      </c>
      <c r="B610" t="s">
        <v>6</v>
      </c>
      <c r="C610" s="4">
        <v>611564</v>
      </c>
      <c r="D610" s="4">
        <v>439782</v>
      </c>
      <c r="E610" s="4">
        <v>106949</v>
      </c>
    </row>
    <row r="611" spans="1:5" x14ac:dyDescent="0.2">
      <c r="A611" t="s">
        <v>609</v>
      </c>
      <c r="B611" t="s">
        <v>2716</v>
      </c>
      <c r="C611" s="4">
        <v>61718</v>
      </c>
      <c r="D611" s="4">
        <v>55000</v>
      </c>
      <c r="E611" s="4">
        <v>0</v>
      </c>
    </row>
    <row r="612" spans="1:5" x14ac:dyDescent="0.2">
      <c r="A612" t="s">
        <v>610</v>
      </c>
      <c r="B612" t="s">
        <v>2736</v>
      </c>
      <c r="C612" s="4">
        <v>114708</v>
      </c>
      <c r="D612" s="4">
        <v>83319</v>
      </c>
      <c r="E612" s="4">
        <v>37053</v>
      </c>
    </row>
    <row r="613" spans="1:5" x14ac:dyDescent="0.2">
      <c r="A613" t="s">
        <v>611</v>
      </c>
      <c r="B613" t="s">
        <v>10</v>
      </c>
      <c r="C613" s="4">
        <v>519623</v>
      </c>
      <c r="D613" s="4">
        <v>408361</v>
      </c>
      <c r="E613" s="4">
        <v>4175</v>
      </c>
    </row>
    <row r="614" spans="1:5" x14ac:dyDescent="0.2">
      <c r="A614" t="s">
        <v>612</v>
      </c>
      <c r="B614" t="s">
        <v>6</v>
      </c>
      <c r="C614" s="4">
        <v>1225939</v>
      </c>
      <c r="D614" s="4">
        <v>643250</v>
      </c>
      <c r="E614" s="4">
        <v>251281</v>
      </c>
    </row>
    <row r="615" spans="1:5" x14ac:dyDescent="0.2">
      <c r="A615" t="s">
        <v>613</v>
      </c>
      <c r="B615" t="s">
        <v>2686</v>
      </c>
      <c r="C615" s="4">
        <v>22870</v>
      </c>
      <c r="D615" s="4">
        <v>21500</v>
      </c>
      <c r="E615" s="4">
        <v>0</v>
      </c>
    </row>
    <row r="616" spans="1:5" x14ac:dyDescent="0.2">
      <c r="A616" t="s">
        <v>614</v>
      </c>
      <c r="B616" t="s">
        <v>111</v>
      </c>
      <c r="C616" s="4">
        <v>66045</v>
      </c>
      <c r="D616" s="4">
        <v>35000</v>
      </c>
      <c r="E616" s="4">
        <v>40</v>
      </c>
    </row>
    <row r="617" spans="1:5" x14ac:dyDescent="0.2">
      <c r="A617" t="s">
        <v>615</v>
      </c>
      <c r="B617" t="s">
        <v>65</v>
      </c>
      <c r="C617" s="4">
        <v>443110</v>
      </c>
      <c r="D617" s="4">
        <v>196103</v>
      </c>
      <c r="E617" s="4">
        <v>33668</v>
      </c>
    </row>
    <row r="618" spans="1:5" x14ac:dyDescent="0.2">
      <c r="A618" t="s">
        <v>616</v>
      </c>
      <c r="B618" t="s">
        <v>2747</v>
      </c>
      <c r="C618" s="4">
        <v>98326</v>
      </c>
      <c r="D618" s="4">
        <v>89842</v>
      </c>
      <c r="E618" s="4">
        <v>2148</v>
      </c>
    </row>
    <row r="619" spans="1:5" x14ac:dyDescent="0.2">
      <c r="A619" t="s">
        <v>617</v>
      </c>
      <c r="B619" t="s">
        <v>2734</v>
      </c>
      <c r="C619" s="4">
        <v>1403045</v>
      </c>
      <c r="D619" s="4">
        <v>445469</v>
      </c>
      <c r="E619" s="4">
        <v>34895</v>
      </c>
    </row>
    <row r="620" spans="1:5" x14ac:dyDescent="0.2">
      <c r="A620" t="s">
        <v>618</v>
      </c>
      <c r="B620" t="s">
        <v>24</v>
      </c>
      <c r="C620" s="4">
        <v>1059207</v>
      </c>
      <c r="D620" s="4">
        <v>283991</v>
      </c>
      <c r="E620" s="4">
        <v>60880</v>
      </c>
    </row>
    <row r="621" spans="1:5" x14ac:dyDescent="0.2">
      <c r="A621" t="s">
        <v>619</v>
      </c>
      <c r="B621" t="s">
        <v>2747</v>
      </c>
      <c r="C621" s="4">
        <v>326313</v>
      </c>
      <c r="D621" s="4">
        <v>245241</v>
      </c>
      <c r="E621" s="4">
        <v>0</v>
      </c>
    </row>
    <row r="622" spans="1:5" x14ac:dyDescent="0.2">
      <c r="A622" t="s">
        <v>620</v>
      </c>
      <c r="B622" t="s">
        <v>2692</v>
      </c>
      <c r="C622" s="4">
        <v>379535</v>
      </c>
      <c r="D622" s="4">
        <v>27556</v>
      </c>
      <c r="E622" s="4">
        <v>0</v>
      </c>
    </row>
    <row r="623" spans="1:5" x14ac:dyDescent="0.2">
      <c r="A623" t="s">
        <v>226</v>
      </c>
      <c r="B623" t="s">
        <v>226</v>
      </c>
      <c r="C623" s="4">
        <v>1232356</v>
      </c>
      <c r="D623" s="4">
        <v>726166</v>
      </c>
      <c r="E623" s="4">
        <v>47948</v>
      </c>
    </row>
    <row r="624" spans="1:5" x14ac:dyDescent="0.2">
      <c r="A624" t="s">
        <v>621</v>
      </c>
      <c r="B624" t="s">
        <v>233</v>
      </c>
      <c r="C624" s="4">
        <v>1228426</v>
      </c>
      <c r="D624" s="4">
        <v>660647</v>
      </c>
      <c r="E624" s="4">
        <v>1725</v>
      </c>
    </row>
    <row r="625" spans="1:5" x14ac:dyDescent="0.2">
      <c r="A625" t="s">
        <v>622</v>
      </c>
      <c r="B625" t="s">
        <v>49</v>
      </c>
      <c r="C625" s="4">
        <v>142526</v>
      </c>
      <c r="D625" s="4">
        <v>98954</v>
      </c>
      <c r="E625" s="4">
        <v>0</v>
      </c>
    </row>
    <row r="626" spans="1:5" x14ac:dyDescent="0.2">
      <c r="A626" t="s">
        <v>623</v>
      </c>
      <c r="B626" t="s">
        <v>81</v>
      </c>
      <c r="C626" s="4">
        <v>78723</v>
      </c>
      <c r="D626" s="4">
        <v>93901</v>
      </c>
      <c r="E626" s="4">
        <v>75</v>
      </c>
    </row>
    <row r="627" spans="1:5" x14ac:dyDescent="0.2">
      <c r="A627" t="s">
        <v>624</v>
      </c>
      <c r="B627" t="s">
        <v>57</v>
      </c>
      <c r="C627" s="4">
        <v>69723023</v>
      </c>
      <c r="D627" s="4">
        <v>15770097</v>
      </c>
      <c r="E627" s="4">
        <v>1594372</v>
      </c>
    </row>
    <row r="628" spans="1:5" x14ac:dyDescent="0.2">
      <c r="A628" t="s">
        <v>625</v>
      </c>
      <c r="B628" t="s">
        <v>108</v>
      </c>
      <c r="C628" s="4">
        <v>53761</v>
      </c>
      <c r="D628" s="4">
        <v>27718</v>
      </c>
      <c r="E628" s="4">
        <v>4257</v>
      </c>
    </row>
    <row r="629" spans="1:5" x14ac:dyDescent="0.2">
      <c r="A629" t="s">
        <v>626</v>
      </c>
      <c r="B629" t="s">
        <v>111</v>
      </c>
      <c r="C629" s="4">
        <v>450198</v>
      </c>
      <c r="D629" s="4">
        <v>390114</v>
      </c>
      <c r="E629" s="4">
        <v>99904</v>
      </c>
    </row>
    <row r="630" spans="1:5" x14ac:dyDescent="0.2">
      <c r="A630" t="s">
        <v>627</v>
      </c>
      <c r="B630" t="s">
        <v>61</v>
      </c>
      <c r="C630" s="4">
        <v>1777556</v>
      </c>
      <c r="D630" s="4">
        <v>1110222</v>
      </c>
      <c r="E630" s="4">
        <v>198367</v>
      </c>
    </row>
    <row r="631" spans="1:5" x14ac:dyDescent="0.2">
      <c r="A631" t="s">
        <v>628</v>
      </c>
      <c r="B631" t="s">
        <v>2736</v>
      </c>
      <c r="C631" s="4">
        <v>176004</v>
      </c>
      <c r="D631" s="4">
        <v>111020</v>
      </c>
      <c r="E631" s="4">
        <v>2368</v>
      </c>
    </row>
    <row r="632" spans="1:5" x14ac:dyDescent="0.2">
      <c r="A632" t="s">
        <v>629</v>
      </c>
      <c r="B632" t="s">
        <v>22</v>
      </c>
      <c r="C632" s="4">
        <v>11979619</v>
      </c>
      <c r="D632" s="4">
        <v>4344198</v>
      </c>
      <c r="E632" s="4">
        <v>296832</v>
      </c>
    </row>
    <row r="633" spans="1:5" x14ac:dyDescent="0.2">
      <c r="A633" t="s">
        <v>630</v>
      </c>
      <c r="B633" t="s">
        <v>2740</v>
      </c>
      <c r="C633" s="4">
        <v>1031319</v>
      </c>
      <c r="D633" s="4">
        <v>531501</v>
      </c>
      <c r="E633" s="4">
        <v>54450</v>
      </c>
    </row>
    <row r="634" spans="1:5" x14ac:dyDescent="0.2">
      <c r="A634" t="s">
        <v>631</v>
      </c>
      <c r="B634" t="s">
        <v>316</v>
      </c>
      <c r="C634" s="4">
        <v>21688</v>
      </c>
      <c r="D634" s="4">
        <v>7638</v>
      </c>
      <c r="E634" s="4">
        <v>0</v>
      </c>
    </row>
    <row r="635" spans="1:5" x14ac:dyDescent="0.2">
      <c r="A635" t="s">
        <v>632</v>
      </c>
      <c r="B635" t="s">
        <v>2688</v>
      </c>
      <c r="C635" s="4">
        <v>124627</v>
      </c>
      <c r="D635" s="4">
        <v>84030</v>
      </c>
      <c r="E635" s="4">
        <v>0</v>
      </c>
    </row>
    <row r="636" spans="1:5" x14ac:dyDescent="0.2">
      <c r="A636" t="s">
        <v>2727</v>
      </c>
      <c r="B636" t="s">
        <v>2718</v>
      </c>
      <c r="C636" s="4">
        <v>10916017</v>
      </c>
      <c r="D636" s="4">
        <v>3890247</v>
      </c>
      <c r="E636" s="4">
        <v>196015</v>
      </c>
    </row>
    <row r="637" spans="1:5" x14ac:dyDescent="0.2">
      <c r="A637" t="s">
        <v>633</v>
      </c>
      <c r="B637" t="s">
        <v>65</v>
      </c>
      <c r="C637" s="4">
        <v>139726</v>
      </c>
      <c r="D637" s="4">
        <v>62001</v>
      </c>
      <c r="E637" s="4">
        <v>0</v>
      </c>
    </row>
    <row r="638" spans="1:5" x14ac:dyDescent="0.2">
      <c r="A638" t="s">
        <v>634</v>
      </c>
      <c r="B638" t="s">
        <v>2721</v>
      </c>
      <c r="C638" s="4">
        <v>187514</v>
      </c>
      <c r="D638" s="4">
        <v>30850</v>
      </c>
      <c r="E638" s="4">
        <v>7253</v>
      </c>
    </row>
    <row r="639" spans="1:5" x14ac:dyDescent="0.2">
      <c r="A639" t="s">
        <v>635</v>
      </c>
      <c r="B639" t="s">
        <v>636</v>
      </c>
      <c r="C639" s="4">
        <v>69472</v>
      </c>
      <c r="D639" s="4">
        <v>29330</v>
      </c>
      <c r="E639" s="4">
        <v>5596</v>
      </c>
    </row>
    <row r="640" spans="1:5" x14ac:dyDescent="0.2">
      <c r="A640" t="s">
        <v>637</v>
      </c>
      <c r="B640" t="s">
        <v>2736</v>
      </c>
      <c r="C640" s="4">
        <v>192198</v>
      </c>
      <c r="D640" s="4">
        <v>116134</v>
      </c>
      <c r="E640" s="4">
        <v>51556</v>
      </c>
    </row>
    <row r="641" spans="1:5" x14ac:dyDescent="0.2">
      <c r="A641" t="s">
        <v>638</v>
      </c>
      <c r="B641" t="s">
        <v>81</v>
      </c>
      <c r="C641" s="4">
        <v>269718</v>
      </c>
      <c r="D641" s="4">
        <v>312768</v>
      </c>
      <c r="E641" s="4">
        <v>48399</v>
      </c>
    </row>
    <row r="642" spans="1:5" x14ac:dyDescent="0.2">
      <c r="A642" t="s">
        <v>639</v>
      </c>
      <c r="B642" t="s">
        <v>24</v>
      </c>
      <c r="C642" s="4">
        <v>16539165</v>
      </c>
      <c r="D642" s="4">
        <v>10898075</v>
      </c>
      <c r="E642" s="4">
        <v>939368</v>
      </c>
    </row>
    <row r="643" spans="1:5" x14ac:dyDescent="0.2">
      <c r="A643" t="s">
        <v>640</v>
      </c>
      <c r="B643" t="s">
        <v>30</v>
      </c>
      <c r="C643" s="4">
        <v>1930054</v>
      </c>
      <c r="D643" s="4">
        <v>1344749</v>
      </c>
      <c r="E643" s="4">
        <v>34628</v>
      </c>
    </row>
    <row r="644" spans="1:5" x14ac:dyDescent="0.2">
      <c r="A644" t="s">
        <v>641</v>
      </c>
      <c r="B644" t="s">
        <v>2736</v>
      </c>
      <c r="C644" s="4">
        <v>15035</v>
      </c>
      <c r="D644" s="4">
        <v>4800</v>
      </c>
      <c r="E644" s="4">
        <v>0</v>
      </c>
    </row>
    <row r="645" spans="1:5" x14ac:dyDescent="0.2">
      <c r="A645" t="s">
        <v>642</v>
      </c>
      <c r="B645" t="s">
        <v>2747</v>
      </c>
      <c r="C645" s="4">
        <v>126452</v>
      </c>
      <c r="D645" s="4">
        <v>110001</v>
      </c>
      <c r="E645" s="4">
        <v>0</v>
      </c>
    </row>
    <row r="646" spans="1:5" x14ac:dyDescent="0.2">
      <c r="A646" t="s">
        <v>47</v>
      </c>
      <c r="B646" t="s">
        <v>47</v>
      </c>
      <c r="C646" s="4">
        <v>312136</v>
      </c>
      <c r="D646" s="4">
        <v>545000</v>
      </c>
      <c r="E646" s="4">
        <v>23944</v>
      </c>
    </row>
    <row r="647" spans="1:5" x14ac:dyDescent="0.2">
      <c r="A647" t="s">
        <v>643</v>
      </c>
      <c r="B647" t="s">
        <v>30</v>
      </c>
      <c r="C647" s="4">
        <v>18010</v>
      </c>
      <c r="D647" s="4">
        <v>8916</v>
      </c>
      <c r="E647" s="4">
        <v>1373</v>
      </c>
    </row>
    <row r="648" spans="1:5" x14ac:dyDescent="0.2">
      <c r="A648" t="s">
        <v>212</v>
      </c>
      <c r="B648" t="s">
        <v>271</v>
      </c>
      <c r="C648" s="4">
        <v>428245</v>
      </c>
      <c r="D648" s="4">
        <v>222649</v>
      </c>
      <c r="E648" s="4">
        <v>13263</v>
      </c>
    </row>
    <row r="649" spans="1:5" x14ac:dyDescent="0.2">
      <c r="A649" t="s">
        <v>644</v>
      </c>
      <c r="B649" t="s">
        <v>57</v>
      </c>
      <c r="C649" s="4">
        <v>20169805</v>
      </c>
      <c r="D649" s="4">
        <v>8883525</v>
      </c>
      <c r="E649" s="4">
        <v>365896</v>
      </c>
    </row>
    <row r="650" spans="1:5" x14ac:dyDescent="0.2">
      <c r="A650" t="s">
        <v>645</v>
      </c>
      <c r="B650" t="s">
        <v>2697</v>
      </c>
      <c r="C650" s="4">
        <v>498191</v>
      </c>
      <c r="D650" s="4">
        <v>257296</v>
      </c>
      <c r="E650" s="4">
        <v>14458</v>
      </c>
    </row>
    <row r="651" spans="1:5" x14ac:dyDescent="0.2">
      <c r="A651" t="s">
        <v>646</v>
      </c>
      <c r="B651" t="s">
        <v>6</v>
      </c>
      <c r="C651" s="4">
        <v>24354</v>
      </c>
      <c r="D651" s="4">
        <v>10669</v>
      </c>
      <c r="E651" s="4">
        <v>0</v>
      </c>
    </row>
    <row r="652" spans="1:5" x14ac:dyDescent="0.2">
      <c r="A652" t="s">
        <v>647</v>
      </c>
      <c r="B652" t="s">
        <v>10</v>
      </c>
      <c r="C652" s="4">
        <v>58753</v>
      </c>
      <c r="D652" s="4">
        <v>42674</v>
      </c>
      <c r="E652" s="4">
        <v>5328</v>
      </c>
    </row>
    <row r="653" spans="1:5" x14ac:dyDescent="0.2">
      <c r="A653" t="s">
        <v>648</v>
      </c>
      <c r="B653" t="s">
        <v>57</v>
      </c>
      <c r="C653" s="4">
        <v>7080755</v>
      </c>
      <c r="D653" s="4">
        <v>2621124</v>
      </c>
      <c r="E653" s="4">
        <v>214351</v>
      </c>
    </row>
    <row r="654" spans="1:5" x14ac:dyDescent="0.2">
      <c r="A654" t="s">
        <v>649</v>
      </c>
      <c r="B654" t="s">
        <v>101</v>
      </c>
      <c r="C654" s="4">
        <v>-12681229</v>
      </c>
      <c r="D654" s="4">
        <v>22480214</v>
      </c>
      <c r="E654" s="4">
        <v>553801</v>
      </c>
    </row>
    <row r="655" spans="1:5" x14ac:dyDescent="0.2">
      <c r="A655" t="s">
        <v>650</v>
      </c>
      <c r="B655" t="s">
        <v>2734</v>
      </c>
      <c r="C655" s="4">
        <v>525263</v>
      </c>
      <c r="D655" s="4">
        <v>67108</v>
      </c>
      <c r="E655" s="4">
        <v>0</v>
      </c>
    </row>
    <row r="656" spans="1:5" x14ac:dyDescent="0.2">
      <c r="A656" t="s">
        <v>651</v>
      </c>
      <c r="B656" t="s">
        <v>2703</v>
      </c>
      <c r="C656" s="4">
        <v>1438976</v>
      </c>
      <c r="D656" s="4">
        <v>711302</v>
      </c>
      <c r="E656" s="4">
        <v>444760</v>
      </c>
    </row>
    <row r="657" spans="1:5" x14ac:dyDescent="0.2">
      <c r="A657" t="s">
        <v>652</v>
      </c>
      <c r="B657" t="s">
        <v>2697</v>
      </c>
      <c r="C657" s="4">
        <v>518600</v>
      </c>
      <c r="D657" s="4">
        <v>238088</v>
      </c>
      <c r="E657" s="4">
        <v>5890</v>
      </c>
    </row>
    <row r="658" spans="1:5" x14ac:dyDescent="0.2">
      <c r="A658" t="s">
        <v>653</v>
      </c>
      <c r="B658" t="s">
        <v>57</v>
      </c>
      <c r="C658" s="4">
        <v>3506296</v>
      </c>
      <c r="D658" s="4">
        <v>1392416</v>
      </c>
      <c r="E658" s="4">
        <v>484407</v>
      </c>
    </row>
    <row r="659" spans="1:5" x14ac:dyDescent="0.2">
      <c r="A659" t="s">
        <v>654</v>
      </c>
      <c r="B659" t="s">
        <v>2712</v>
      </c>
      <c r="C659" s="4">
        <v>273305</v>
      </c>
      <c r="D659" s="4">
        <v>130164</v>
      </c>
      <c r="E659" s="4">
        <v>14426</v>
      </c>
    </row>
    <row r="660" spans="1:5" x14ac:dyDescent="0.2">
      <c r="A660" t="s">
        <v>655</v>
      </c>
      <c r="B660" t="s">
        <v>271</v>
      </c>
      <c r="C660" s="4">
        <v>11487</v>
      </c>
      <c r="D660" s="4">
        <v>5600</v>
      </c>
      <c r="E660" s="4">
        <v>0</v>
      </c>
    </row>
    <row r="661" spans="1:5" x14ac:dyDescent="0.2">
      <c r="A661" t="s">
        <v>656</v>
      </c>
      <c r="B661" t="s">
        <v>2749</v>
      </c>
      <c r="C661" s="4">
        <v>36701</v>
      </c>
      <c r="D661" s="4">
        <v>6000</v>
      </c>
      <c r="E661" s="4">
        <v>0</v>
      </c>
    </row>
    <row r="662" spans="1:5" x14ac:dyDescent="0.2">
      <c r="A662" t="s">
        <v>657</v>
      </c>
      <c r="B662" t="s">
        <v>2697</v>
      </c>
      <c r="C662" s="4">
        <v>26359</v>
      </c>
      <c r="D662" s="4">
        <v>15000</v>
      </c>
      <c r="E662" s="4">
        <v>492</v>
      </c>
    </row>
    <row r="663" spans="1:5" x14ac:dyDescent="0.2">
      <c r="A663" t="s">
        <v>658</v>
      </c>
      <c r="B663" t="s">
        <v>2688</v>
      </c>
      <c r="C663" s="4">
        <v>89031</v>
      </c>
      <c r="D663" s="4">
        <v>28400</v>
      </c>
      <c r="E663" s="4">
        <v>3784</v>
      </c>
    </row>
    <row r="664" spans="1:5" x14ac:dyDescent="0.2">
      <c r="A664" t="s">
        <v>2749</v>
      </c>
      <c r="B664" t="s">
        <v>2749</v>
      </c>
      <c r="C664" s="4">
        <v>1037348</v>
      </c>
      <c r="D664" s="4">
        <v>780739</v>
      </c>
      <c r="E664" s="4">
        <v>331073</v>
      </c>
    </row>
    <row r="665" spans="1:5" x14ac:dyDescent="0.2">
      <c r="A665" t="s">
        <v>659</v>
      </c>
      <c r="B665" t="s">
        <v>2721</v>
      </c>
      <c r="C665" s="4">
        <v>11262400</v>
      </c>
      <c r="D665" s="4">
        <v>6027810</v>
      </c>
      <c r="E665" s="4">
        <v>478161</v>
      </c>
    </row>
    <row r="666" spans="1:5" x14ac:dyDescent="0.2">
      <c r="A666" t="s">
        <v>660</v>
      </c>
      <c r="B666" t="s">
        <v>2727</v>
      </c>
      <c r="C666" s="4">
        <v>30186230</v>
      </c>
      <c r="D666" s="4">
        <v>8258071</v>
      </c>
      <c r="E666" s="4">
        <v>858714</v>
      </c>
    </row>
    <row r="667" spans="1:5" x14ac:dyDescent="0.2">
      <c r="A667" t="s">
        <v>661</v>
      </c>
      <c r="B667" t="s">
        <v>73</v>
      </c>
      <c r="C667" s="4">
        <v>109789</v>
      </c>
      <c r="D667" s="4">
        <v>59759</v>
      </c>
      <c r="E667" s="4">
        <v>29456</v>
      </c>
    </row>
    <row r="668" spans="1:5" x14ac:dyDescent="0.2">
      <c r="A668" t="s">
        <v>662</v>
      </c>
      <c r="B668" t="s">
        <v>2690</v>
      </c>
      <c r="C668" s="4">
        <v>126335</v>
      </c>
      <c r="D668" s="4">
        <v>64476</v>
      </c>
      <c r="E668" s="4">
        <v>3904</v>
      </c>
    </row>
    <row r="669" spans="1:5" x14ac:dyDescent="0.2">
      <c r="A669" t="s">
        <v>663</v>
      </c>
      <c r="B669" t="s">
        <v>65</v>
      </c>
      <c r="C669" s="4">
        <v>294675</v>
      </c>
      <c r="D669" s="4">
        <v>130002</v>
      </c>
      <c r="E669" s="4">
        <v>17622</v>
      </c>
    </row>
    <row r="670" spans="1:5" x14ac:dyDescent="0.2">
      <c r="A670" t="s">
        <v>664</v>
      </c>
      <c r="B670" t="s">
        <v>118</v>
      </c>
      <c r="C670" s="4">
        <v>486686</v>
      </c>
      <c r="D670" s="4">
        <v>321096</v>
      </c>
      <c r="E670" s="4">
        <v>42439</v>
      </c>
    </row>
    <row r="671" spans="1:5" x14ac:dyDescent="0.2">
      <c r="A671" t="s">
        <v>665</v>
      </c>
      <c r="B671" t="s">
        <v>111</v>
      </c>
      <c r="C671" s="4">
        <v>573470</v>
      </c>
      <c r="D671" s="4">
        <v>512493</v>
      </c>
      <c r="E671" s="4">
        <v>56318</v>
      </c>
    </row>
    <row r="672" spans="1:5" x14ac:dyDescent="0.2">
      <c r="A672" t="s">
        <v>666</v>
      </c>
      <c r="B672" t="s">
        <v>111</v>
      </c>
      <c r="C672" s="4">
        <v>343142</v>
      </c>
      <c r="D672" s="4">
        <v>112002</v>
      </c>
      <c r="E672" s="4">
        <v>570</v>
      </c>
    </row>
    <row r="673" spans="1:5" x14ac:dyDescent="0.2">
      <c r="A673" t="s">
        <v>667</v>
      </c>
      <c r="B673" t="s">
        <v>2690</v>
      </c>
      <c r="C673" s="4">
        <v>72142</v>
      </c>
      <c r="D673" s="4">
        <v>84796</v>
      </c>
      <c r="E673" s="4">
        <v>3714</v>
      </c>
    </row>
    <row r="674" spans="1:5" x14ac:dyDescent="0.2">
      <c r="A674" t="s">
        <v>668</v>
      </c>
      <c r="B674" t="s">
        <v>2753</v>
      </c>
      <c r="C674" s="4">
        <v>82469</v>
      </c>
      <c r="D674" s="4">
        <v>54700</v>
      </c>
      <c r="E674" s="4">
        <v>0</v>
      </c>
    </row>
    <row r="675" spans="1:5" x14ac:dyDescent="0.2">
      <c r="A675" t="s">
        <v>669</v>
      </c>
      <c r="B675" t="s">
        <v>226</v>
      </c>
      <c r="C675" s="4">
        <v>70956</v>
      </c>
      <c r="D675" s="4">
        <v>60331</v>
      </c>
      <c r="E675" s="4">
        <v>30688</v>
      </c>
    </row>
    <row r="676" spans="1:5" x14ac:dyDescent="0.2">
      <c r="A676" t="s">
        <v>670</v>
      </c>
      <c r="B676" t="s">
        <v>2734</v>
      </c>
      <c r="C676" s="4">
        <v>57201</v>
      </c>
      <c r="D676" s="4">
        <v>27457</v>
      </c>
      <c r="E676" s="4">
        <v>0</v>
      </c>
    </row>
    <row r="677" spans="1:5" x14ac:dyDescent="0.2">
      <c r="A677" t="s">
        <v>671</v>
      </c>
      <c r="B677" t="s">
        <v>2755</v>
      </c>
      <c r="C677" s="4">
        <v>107844</v>
      </c>
      <c r="D677" s="4">
        <v>53000</v>
      </c>
      <c r="E677" s="4">
        <v>8658</v>
      </c>
    </row>
    <row r="678" spans="1:5" x14ac:dyDescent="0.2">
      <c r="A678" t="s">
        <v>672</v>
      </c>
      <c r="B678" t="s">
        <v>47</v>
      </c>
      <c r="C678" s="4">
        <v>102520</v>
      </c>
      <c r="D678" s="4">
        <v>231945</v>
      </c>
      <c r="E678" s="4">
        <v>17152</v>
      </c>
    </row>
    <row r="679" spans="1:5" x14ac:dyDescent="0.2">
      <c r="A679" t="s">
        <v>673</v>
      </c>
      <c r="B679" t="s">
        <v>30</v>
      </c>
      <c r="C679" s="4">
        <v>95686</v>
      </c>
      <c r="D679" s="4">
        <v>54862</v>
      </c>
      <c r="E679" s="4">
        <v>1260</v>
      </c>
    </row>
    <row r="680" spans="1:5" x14ac:dyDescent="0.2">
      <c r="A680" t="s">
        <v>674</v>
      </c>
      <c r="B680" t="s">
        <v>2734</v>
      </c>
      <c r="C680" s="4">
        <v>410477</v>
      </c>
      <c r="D680" s="4">
        <v>429026</v>
      </c>
      <c r="E680" s="4">
        <v>22776</v>
      </c>
    </row>
    <row r="681" spans="1:5" x14ac:dyDescent="0.2">
      <c r="A681" t="s">
        <v>675</v>
      </c>
      <c r="B681" t="s">
        <v>2688</v>
      </c>
      <c r="C681" s="4">
        <v>24394</v>
      </c>
      <c r="D681" s="4">
        <v>15000</v>
      </c>
      <c r="E681" s="4">
        <v>0</v>
      </c>
    </row>
    <row r="682" spans="1:5" x14ac:dyDescent="0.2">
      <c r="A682" t="s">
        <v>676</v>
      </c>
      <c r="B682" t="s">
        <v>2697</v>
      </c>
      <c r="C682" s="4">
        <v>5228529</v>
      </c>
      <c r="D682" s="4">
        <v>1883364</v>
      </c>
      <c r="E682" s="4">
        <v>2130230</v>
      </c>
    </row>
    <row r="683" spans="1:5" x14ac:dyDescent="0.2">
      <c r="A683" t="s">
        <v>677</v>
      </c>
      <c r="B683" t="s">
        <v>2697</v>
      </c>
      <c r="C683" s="4">
        <v>1317075</v>
      </c>
      <c r="D683" s="4">
        <v>944909</v>
      </c>
      <c r="E683" s="4">
        <v>232151</v>
      </c>
    </row>
    <row r="684" spans="1:5" x14ac:dyDescent="0.2">
      <c r="A684" t="s">
        <v>678</v>
      </c>
      <c r="B684" t="s">
        <v>271</v>
      </c>
      <c r="C684" s="4">
        <v>4044045</v>
      </c>
      <c r="D684" s="4">
        <v>1388199</v>
      </c>
      <c r="E684" s="4">
        <v>570738</v>
      </c>
    </row>
    <row r="685" spans="1:5" x14ac:dyDescent="0.2">
      <c r="A685" t="s">
        <v>679</v>
      </c>
      <c r="B685" t="s">
        <v>22</v>
      </c>
      <c r="C685" s="4">
        <v>15539112</v>
      </c>
      <c r="D685" s="4">
        <v>5948217</v>
      </c>
      <c r="E685" s="4">
        <v>1113446</v>
      </c>
    </row>
    <row r="686" spans="1:5" x14ac:dyDescent="0.2">
      <c r="A686" t="s">
        <v>680</v>
      </c>
      <c r="B686" t="s">
        <v>1</v>
      </c>
      <c r="C686" s="4">
        <v>361648</v>
      </c>
      <c r="D686" s="4">
        <v>123358</v>
      </c>
      <c r="E686" s="4">
        <v>0</v>
      </c>
    </row>
    <row r="687" spans="1:5" x14ac:dyDescent="0.2">
      <c r="A687" t="s">
        <v>681</v>
      </c>
      <c r="B687" t="s">
        <v>30</v>
      </c>
      <c r="C687" s="4">
        <v>13643</v>
      </c>
      <c r="D687" s="4">
        <v>7022</v>
      </c>
      <c r="E687" s="4">
        <v>0</v>
      </c>
    </row>
    <row r="688" spans="1:5" x14ac:dyDescent="0.2">
      <c r="A688" t="s">
        <v>682</v>
      </c>
      <c r="B688" t="s">
        <v>2706</v>
      </c>
      <c r="C688" s="4">
        <v>158515</v>
      </c>
      <c r="D688" s="4">
        <v>120001</v>
      </c>
      <c r="E688" s="4">
        <v>1832</v>
      </c>
    </row>
    <row r="689" spans="1:5" x14ac:dyDescent="0.2">
      <c r="A689" t="s">
        <v>683</v>
      </c>
      <c r="B689" t="s">
        <v>178</v>
      </c>
      <c r="C689" s="4">
        <v>12601</v>
      </c>
      <c r="D689" s="4">
        <v>6000</v>
      </c>
      <c r="E689" s="4">
        <v>0</v>
      </c>
    </row>
    <row r="690" spans="1:5" x14ac:dyDescent="0.2">
      <c r="A690" t="s">
        <v>684</v>
      </c>
      <c r="B690" t="s">
        <v>118</v>
      </c>
      <c r="C690" s="4">
        <v>145382</v>
      </c>
      <c r="D690" s="4">
        <v>148620</v>
      </c>
      <c r="E690" s="4">
        <v>8329</v>
      </c>
    </row>
    <row r="691" spans="1:5" x14ac:dyDescent="0.2">
      <c r="A691" t="s">
        <v>685</v>
      </c>
      <c r="B691" t="s">
        <v>22</v>
      </c>
      <c r="C691" s="4">
        <v>19383544</v>
      </c>
      <c r="D691" s="4">
        <v>6074986</v>
      </c>
      <c r="E691" s="4">
        <v>850937</v>
      </c>
    </row>
    <row r="692" spans="1:5" x14ac:dyDescent="0.2">
      <c r="A692" t="s">
        <v>686</v>
      </c>
      <c r="B692" t="s">
        <v>2686</v>
      </c>
      <c r="C692" s="4">
        <v>31529</v>
      </c>
      <c r="D692" s="4">
        <v>20900</v>
      </c>
      <c r="E692" s="4">
        <v>0</v>
      </c>
    </row>
    <row r="693" spans="1:5" x14ac:dyDescent="0.2">
      <c r="A693" t="s">
        <v>687</v>
      </c>
      <c r="B693" t="s">
        <v>121</v>
      </c>
      <c r="C693" s="4">
        <v>248917</v>
      </c>
      <c r="D693" s="4">
        <v>235326</v>
      </c>
      <c r="E693" s="4">
        <v>28105</v>
      </c>
    </row>
    <row r="694" spans="1:5" x14ac:dyDescent="0.2">
      <c r="A694" t="s">
        <v>688</v>
      </c>
      <c r="B694" t="s">
        <v>2751</v>
      </c>
      <c r="C694" s="4">
        <v>34486</v>
      </c>
      <c r="D694" s="4">
        <v>10900</v>
      </c>
      <c r="E694" s="4">
        <v>16</v>
      </c>
    </row>
    <row r="695" spans="1:5" x14ac:dyDescent="0.2">
      <c r="A695" t="s">
        <v>689</v>
      </c>
      <c r="B695" t="s">
        <v>2727</v>
      </c>
      <c r="C695" s="4">
        <v>19581506</v>
      </c>
      <c r="D695" s="4">
        <v>5408971</v>
      </c>
      <c r="E695" s="4">
        <v>553775</v>
      </c>
    </row>
    <row r="696" spans="1:5" x14ac:dyDescent="0.2">
      <c r="A696" t="s">
        <v>690</v>
      </c>
      <c r="B696" t="s">
        <v>57</v>
      </c>
      <c r="C696" s="4">
        <v>8833938</v>
      </c>
      <c r="D696" s="4">
        <v>2660734</v>
      </c>
      <c r="E696" s="4">
        <v>94543</v>
      </c>
    </row>
    <row r="697" spans="1:5" x14ac:dyDescent="0.2">
      <c r="A697" t="s">
        <v>691</v>
      </c>
      <c r="B697" t="s">
        <v>14</v>
      </c>
      <c r="C697" s="4">
        <v>515422</v>
      </c>
      <c r="D697" s="4">
        <v>370346</v>
      </c>
      <c r="E697" s="4">
        <v>6336</v>
      </c>
    </row>
    <row r="698" spans="1:5" x14ac:dyDescent="0.2">
      <c r="A698" t="s">
        <v>692</v>
      </c>
      <c r="B698" t="s">
        <v>49</v>
      </c>
      <c r="C698" s="4">
        <v>267284</v>
      </c>
      <c r="D698" s="4">
        <v>261481</v>
      </c>
      <c r="E698" s="4">
        <v>24596</v>
      </c>
    </row>
    <row r="699" spans="1:5" x14ac:dyDescent="0.2">
      <c r="A699" t="s">
        <v>693</v>
      </c>
      <c r="B699" t="s">
        <v>2716</v>
      </c>
      <c r="C699" s="4">
        <v>165463</v>
      </c>
      <c r="D699" s="4">
        <v>35000</v>
      </c>
      <c r="E699" s="4">
        <v>0</v>
      </c>
    </row>
    <row r="700" spans="1:5" x14ac:dyDescent="0.2">
      <c r="A700" t="s">
        <v>694</v>
      </c>
      <c r="B700" t="s">
        <v>2743</v>
      </c>
      <c r="C700" s="4">
        <v>586871</v>
      </c>
      <c r="D700" s="4">
        <v>321561</v>
      </c>
      <c r="E700" s="4">
        <v>38898</v>
      </c>
    </row>
    <row r="701" spans="1:5" x14ac:dyDescent="0.2">
      <c r="A701" t="s">
        <v>695</v>
      </c>
      <c r="B701" t="s">
        <v>152</v>
      </c>
      <c r="C701" s="4">
        <v>1099505</v>
      </c>
      <c r="D701" s="4">
        <v>635602</v>
      </c>
      <c r="E701" s="4">
        <v>174013</v>
      </c>
    </row>
    <row r="702" spans="1:5" x14ac:dyDescent="0.2">
      <c r="A702" t="s">
        <v>696</v>
      </c>
      <c r="B702" t="s">
        <v>65</v>
      </c>
      <c r="C702" s="4">
        <v>58625</v>
      </c>
      <c r="D702" s="4">
        <v>11305</v>
      </c>
      <c r="E702" s="4">
        <v>6975</v>
      </c>
    </row>
    <row r="703" spans="1:5" x14ac:dyDescent="0.2">
      <c r="A703" t="s">
        <v>697</v>
      </c>
      <c r="B703" t="s">
        <v>27</v>
      </c>
      <c r="C703" s="4">
        <v>19566</v>
      </c>
      <c r="D703" s="4">
        <v>8000</v>
      </c>
      <c r="E703" s="4">
        <v>0</v>
      </c>
    </row>
    <row r="704" spans="1:5" x14ac:dyDescent="0.2">
      <c r="A704" t="s">
        <v>698</v>
      </c>
      <c r="B704" t="s">
        <v>2703</v>
      </c>
      <c r="C704" s="4">
        <v>58803</v>
      </c>
      <c r="D704" s="4">
        <v>59665</v>
      </c>
      <c r="E704" s="4">
        <v>1361</v>
      </c>
    </row>
    <row r="705" spans="1:5" x14ac:dyDescent="0.2">
      <c r="A705" t="s">
        <v>699</v>
      </c>
      <c r="B705" t="s">
        <v>2721</v>
      </c>
      <c r="C705" s="4">
        <v>11029892</v>
      </c>
      <c r="D705" s="4">
        <v>4009338</v>
      </c>
      <c r="E705" s="4">
        <v>861330</v>
      </c>
    </row>
    <row r="706" spans="1:5" x14ac:dyDescent="0.2">
      <c r="A706" t="s">
        <v>700</v>
      </c>
      <c r="B706" t="s">
        <v>2736</v>
      </c>
      <c r="C706" s="4">
        <v>654910</v>
      </c>
      <c r="D706" s="4">
        <v>475576</v>
      </c>
      <c r="E706" s="4">
        <v>68000</v>
      </c>
    </row>
    <row r="707" spans="1:5" x14ac:dyDescent="0.2">
      <c r="A707" t="s">
        <v>701</v>
      </c>
      <c r="B707" t="s">
        <v>89</v>
      </c>
      <c r="C707" s="4">
        <v>364785</v>
      </c>
      <c r="D707" s="4">
        <v>237125</v>
      </c>
      <c r="E707" s="4">
        <v>11739</v>
      </c>
    </row>
    <row r="708" spans="1:5" x14ac:dyDescent="0.2">
      <c r="A708" t="s">
        <v>702</v>
      </c>
      <c r="B708" t="s">
        <v>2697</v>
      </c>
      <c r="C708" s="4">
        <v>22269</v>
      </c>
      <c r="D708" s="4">
        <v>13118</v>
      </c>
      <c r="E708" s="4">
        <v>0</v>
      </c>
    </row>
    <row r="709" spans="1:5" x14ac:dyDescent="0.2">
      <c r="A709" t="s">
        <v>703</v>
      </c>
      <c r="B709" t="s">
        <v>2718</v>
      </c>
      <c r="C709" s="4">
        <v>4026878</v>
      </c>
      <c r="D709" s="4">
        <v>1822565</v>
      </c>
      <c r="E709" s="4">
        <v>252942</v>
      </c>
    </row>
    <row r="710" spans="1:5" x14ac:dyDescent="0.2">
      <c r="A710" t="s">
        <v>704</v>
      </c>
      <c r="B710" t="s">
        <v>57</v>
      </c>
      <c r="C710" s="4">
        <v>1401033</v>
      </c>
      <c r="D710" s="4">
        <v>521830</v>
      </c>
      <c r="E710" s="4">
        <v>4337</v>
      </c>
    </row>
    <row r="711" spans="1:5" x14ac:dyDescent="0.2">
      <c r="A711" t="s">
        <v>705</v>
      </c>
      <c r="B711" t="s">
        <v>111</v>
      </c>
      <c r="C711" s="4">
        <v>793856</v>
      </c>
      <c r="D711" s="4">
        <v>681596</v>
      </c>
      <c r="E711" s="4">
        <v>71596</v>
      </c>
    </row>
    <row r="712" spans="1:5" x14ac:dyDescent="0.2">
      <c r="A712" t="s">
        <v>706</v>
      </c>
      <c r="B712" t="s">
        <v>152</v>
      </c>
      <c r="C712" s="4">
        <v>495529</v>
      </c>
      <c r="D712" s="4">
        <v>506748</v>
      </c>
      <c r="E712" s="4">
        <v>40436</v>
      </c>
    </row>
    <row r="713" spans="1:5" x14ac:dyDescent="0.2">
      <c r="A713" t="s">
        <v>707</v>
      </c>
      <c r="B713" t="s">
        <v>42</v>
      </c>
      <c r="C713" s="4">
        <v>24849</v>
      </c>
      <c r="D713" s="4">
        <v>7095</v>
      </c>
      <c r="E713" s="4">
        <v>0</v>
      </c>
    </row>
    <row r="714" spans="1:5" x14ac:dyDescent="0.2">
      <c r="A714" t="s">
        <v>708</v>
      </c>
      <c r="B714" t="s">
        <v>57</v>
      </c>
      <c r="C714" s="4">
        <v>5214493</v>
      </c>
      <c r="D714" s="4">
        <v>2239714</v>
      </c>
      <c r="E714" s="4">
        <v>71364</v>
      </c>
    </row>
    <row r="715" spans="1:5" x14ac:dyDescent="0.2">
      <c r="A715" t="s">
        <v>709</v>
      </c>
      <c r="B715" t="s">
        <v>2697</v>
      </c>
      <c r="C715" s="4">
        <v>16209</v>
      </c>
      <c r="D715" s="4">
        <v>2857</v>
      </c>
      <c r="E715" s="4">
        <v>0</v>
      </c>
    </row>
    <row r="716" spans="1:5" x14ac:dyDescent="0.2">
      <c r="A716" t="s">
        <v>850</v>
      </c>
      <c r="B716" t="s">
        <v>2697</v>
      </c>
      <c r="C716" s="4">
        <v>1260410</v>
      </c>
      <c r="D716" s="4">
        <v>240071</v>
      </c>
      <c r="E716" s="4">
        <v>0</v>
      </c>
    </row>
    <row r="717" spans="1:5" x14ac:dyDescent="0.2">
      <c r="A717" t="s">
        <v>710</v>
      </c>
      <c r="B717" t="s">
        <v>57</v>
      </c>
      <c r="C717" s="4">
        <v>1346938</v>
      </c>
      <c r="D717" s="4">
        <v>389717</v>
      </c>
      <c r="E717" s="4">
        <v>36878</v>
      </c>
    </row>
    <row r="718" spans="1:5" x14ac:dyDescent="0.2">
      <c r="A718" t="s">
        <v>711</v>
      </c>
      <c r="B718" t="s">
        <v>2712</v>
      </c>
      <c r="C718" s="4">
        <v>1172151</v>
      </c>
      <c r="D718" s="4">
        <v>420556</v>
      </c>
      <c r="E718" s="4">
        <v>10743</v>
      </c>
    </row>
    <row r="719" spans="1:5" x14ac:dyDescent="0.2">
      <c r="A719" t="s">
        <v>712</v>
      </c>
      <c r="B719" t="s">
        <v>2716</v>
      </c>
      <c r="C719" s="4">
        <v>215384</v>
      </c>
      <c r="D719" s="4">
        <v>124500</v>
      </c>
      <c r="E719" s="4">
        <v>11360</v>
      </c>
    </row>
    <row r="720" spans="1:5" x14ac:dyDescent="0.2">
      <c r="A720" t="s">
        <v>713</v>
      </c>
      <c r="B720" t="s">
        <v>2697</v>
      </c>
      <c r="C720" s="4">
        <v>28495522</v>
      </c>
      <c r="D720" s="4">
        <v>13003498</v>
      </c>
      <c r="E720" s="4">
        <v>3961249</v>
      </c>
    </row>
    <row r="721" spans="1:5" x14ac:dyDescent="0.2">
      <c r="A721" t="s">
        <v>714</v>
      </c>
      <c r="B721" t="s">
        <v>2718</v>
      </c>
      <c r="C721" s="4">
        <v>2813368</v>
      </c>
      <c r="D721" s="4">
        <v>1076732</v>
      </c>
      <c r="E721" s="4">
        <v>6844</v>
      </c>
    </row>
    <row r="722" spans="1:5" x14ac:dyDescent="0.2">
      <c r="A722" t="s">
        <v>715</v>
      </c>
      <c r="B722" t="s">
        <v>307</v>
      </c>
      <c r="C722" s="4">
        <v>59805</v>
      </c>
      <c r="D722" s="4">
        <v>32803</v>
      </c>
      <c r="E722" s="4">
        <v>4768</v>
      </c>
    </row>
    <row r="723" spans="1:5" x14ac:dyDescent="0.2">
      <c r="A723" t="s">
        <v>716</v>
      </c>
      <c r="B723" t="s">
        <v>99</v>
      </c>
      <c r="C723" s="4">
        <v>1188287</v>
      </c>
      <c r="D723" s="4">
        <v>583425</v>
      </c>
      <c r="E723" s="4">
        <v>38245</v>
      </c>
    </row>
    <row r="724" spans="1:5" x14ac:dyDescent="0.2">
      <c r="A724" t="s">
        <v>717</v>
      </c>
      <c r="B724" t="s">
        <v>2697</v>
      </c>
      <c r="C724" s="4">
        <v>1309995</v>
      </c>
      <c r="D724" s="4">
        <v>584782</v>
      </c>
      <c r="E724" s="4">
        <v>260623</v>
      </c>
    </row>
    <row r="725" spans="1:5" x14ac:dyDescent="0.2">
      <c r="A725" t="s">
        <v>718</v>
      </c>
      <c r="B725" t="s">
        <v>108</v>
      </c>
      <c r="C725" s="4">
        <v>16530</v>
      </c>
      <c r="D725" s="4">
        <v>5500</v>
      </c>
      <c r="E725" s="4">
        <v>0</v>
      </c>
    </row>
    <row r="726" spans="1:5" x14ac:dyDescent="0.2">
      <c r="A726" t="s">
        <v>719</v>
      </c>
      <c r="B726" t="s">
        <v>57</v>
      </c>
      <c r="C726" s="4">
        <v>-29466094</v>
      </c>
      <c r="D726" s="4">
        <v>13210026</v>
      </c>
      <c r="E726" s="4">
        <v>760256</v>
      </c>
    </row>
    <row r="727" spans="1:5" x14ac:dyDescent="0.2">
      <c r="A727" t="s">
        <v>720</v>
      </c>
      <c r="B727" t="s">
        <v>2697</v>
      </c>
      <c r="C727" s="4">
        <v>102044</v>
      </c>
      <c r="D727" s="4">
        <v>52876</v>
      </c>
      <c r="E727" s="4">
        <v>6770</v>
      </c>
    </row>
    <row r="728" spans="1:5" x14ac:dyDescent="0.2">
      <c r="A728" t="s">
        <v>721</v>
      </c>
      <c r="B728" t="s">
        <v>2692</v>
      </c>
      <c r="C728" s="4">
        <v>386287</v>
      </c>
      <c r="D728" s="4">
        <v>100769</v>
      </c>
      <c r="E728" s="4">
        <v>0</v>
      </c>
    </row>
    <row r="729" spans="1:5" x14ac:dyDescent="0.2">
      <c r="A729" t="s">
        <v>722</v>
      </c>
      <c r="B729" t="s">
        <v>2703</v>
      </c>
      <c r="C729" s="4">
        <v>6433189</v>
      </c>
      <c r="D729" s="4">
        <v>2485397</v>
      </c>
      <c r="E729" s="4">
        <v>795684</v>
      </c>
    </row>
    <row r="730" spans="1:5" x14ac:dyDescent="0.2">
      <c r="A730" t="s">
        <v>723</v>
      </c>
      <c r="B730" t="s">
        <v>2727</v>
      </c>
      <c r="C730" s="4">
        <v>150405167</v>
      </c>
      <c r="D730" s="4">
        <v>-21251181</v>
      </c>
      <c r="E730" s="4">
        <v>21252939</v>
      </c>
    </row>
    <row r="731" spans="1:5" x14ac:dyDescent="0.2">
      <c r="A731" t="s">
        <v>730</v>
      </c>
      <c r="B731" t="s">
        <v>2692</v>
      </c>
      <c r="C731" s="4">
        <v>2386130</v>
      </c>
      <c r="D731" s="4">
        <v>702244</v>
      </c>
      <c r="E731" s="4">
        <v>27324</v>
      </c>
    </row>
    <row r="732" spans="1:5" x14ac:dyDescent="0.2">
      <c r="A732" t="s">
        <v>731</v>
      </c>
      <c r="B732" t="s">
        <v>169</v>
      </c>
      <c r="C732" s="4">
        <v>2959790</v>
      </c>
      <c r="D732" s="4">
        <v>940562</v>
      </c>
      <c r="E732" s="4">
        <v>111942</v>
      </c>
    </row>
    <row r="733" spans="1:5" x14ac:dyDescent="0.2">
      <c r="A733" t="s">
        <v>732</v>
      </c>
      <c r="B733" t="s">
        <v>2697</v>
      </c>
      <c r="C733" s="4">
        <v>33200</v>
      </c>
      <c r="D733" s="4">
        <v>5500</v>
      </c>
      <c r="E733" s="4">
        <v>0</v>
      </c>
    </row>
    <row r="734" spans="1:5" x14ac:dyDescent="0.2">
      <c r="A734" t="s">
        <v>733</v>
      </c>
      <c r="B734" t="s">
        <v>2697</v>
      </c>
      <c r="C734" s="4">
        <v>328850</v>
      </c>
      <c r="D734" s="4">
        <v>167519</v>
      </c>
      <c r="E734" s="4">
        <v>5563</v>
      </c>
    </row>
    <row r="735" spans="1:5" x14ac:dyDescent="0.2">
      <c r="A735" t="s">
        <v>734</v>
      </c>
      <c r="B735" t="s">
        <v>204</v>
      </c>
      <c r="C735" s="4">
        <v>10731</v>
      </c>
      <c r="D735" s="4">
        <v>5150</v>
      </c>
      <c r="E735" s="4">
        <v>0</v>
      </c>
    </row>
    <row r="736" spans="1:5" x14ac:dyDescent="0.2">
      <c r="A736" t="s">
        <v>735</v>
      </c>
      <c r="B736" t="s">
        <v>118</v>
      </c>
      <c r="C736" s="4">
        <v>454290</v>
      </c>
      <c r="D736" s="4">
        <v>120192</v>
      </c>
      <c r="E736" s="4">
        <v>9024</v>
      </c>
    </row>
    <row r="737" spans="1:5" x14ac:dyDescent="0.2">
      <c r="A737" t="s">
        <v>736</v>
      </c>
      <c r="B737" t="s">
        <v>35</v>
      </c>
      <c r="C737" s="4">
        <v>658813</v>
      </c>
      <c r="D737" s="4">
        <v>506804</v>
      </c>
      <c r="E737" s="4">
        <v>112308</v>
      </c>
    </row>
    <row r="738" spans="1:5" x14ac:dyDescent="0.2">
      <c r="A738" t="s">
        <v>737</v>
      </c>
      <c r="B738" t="s">
        <v>178</v>
      </c>
      <c r="C738" s="4">
        <v>409861</v>
      </c>
      <c r="D738" s="4">
        <v>297002</v>
      </c>
      <c r="E738" s="4">
        <v>87521</v>
      </c>
    </row>
    <row r="739" spans="1:5" x14ac:dyDescent="0.2">
      <c r="A739" t="s">
        <v>738</v>
      </c>
      <c r="B739" t="s">
        <v>16</v>
      </c>
      <c r="C739" s="4">
        <v>34007</v>
      </c>
      <c r="D739" s="4">
        <v>15500</v>
      </c>
      <c r="E739" s="4">
        <v>10174</v>
      </c>
    </row>
    <row r="740" spans="1:5" x14ac:dyDescent="0.2">
      <c r="A740" t="s">
        <v>739</v>
      </c>
      <c r="B740" t="s">
        <v>2714</v>
      </c>
      <c r="C740" s="4">
        <v>146523</v>
      </c>
      <c r="D740" s="4">
        <v>111000</v>
      </c>
      <c r="E740" s="4">
        <v>35951</v>
      </c>
    </row>
    <row r="741" spans="1:5" x14ac:dyDescent="0.2">
      <c r="A741" t="s">
        <v>740</v>
      </c>
      <c r="B741" t="s">
        <v>49</v>
      </c>
      <c r="C741" s="4">
        <v>162763</v>
      </c>
      <c r="D741" s="4">
        <v>193139</v>
      </c>
      <c r="E741" s="4">
        <v>0</v>
      </c>
    </row>
    <row r="742" spans="1:5" x14ac:dyDescent="0.2">
      <c r="A742" t="s">
        <v>741</v>
      </c>
      <c r="B742" t="s">
        <v>101</v>
      </c>
      <c r="C742" s="4">
        <v>1784530</v>
      </c>
      <c r="D742" s="4">
        <v>702909</v>
      </c>
      <c r="E742" s="4">
        <v>118021</v>
      </c>
    </row>
    <row r="743" spans="1:5" x14ac:dyDescent="0.2">
      <c r="A743" t="s">
        <v>742</v>
      </c>
      <c r="B743" t="s">
        <v>2692</v>
      </c>
      <c r="C743" s="4">
        <v>10984481</v>
      </c>
      <c r="D743" s="4">
        <v>5266321</v>
      </c>
      <c r="E743" s="4">
        <v>834693</v>
      </c>
    </row>
    <row r="744" spans="1:5" x14ac:dyDescent="0.2">
      <c r="A744" t="s">
        <v>743</v>
      </c>
      <c r="B744" t="s">
        <v>2712</v>
      </c>
      <c r="C744" s="4">
        <v>181542</v>
      </c>
      <c r="D744" s="4">
        <v>101965</v>
      </c>
      <c r="E744" s="4">
        <v>25642</v>
      </c>
    </row>
    <row r="745" spans="1:5" x14ac:dyDescent="0.2">
      <c r="A745" t="s">
        <v>744</v>
      </c>
      <c r="B745" t="s">
        <v>44</v>
      </c>
      <c r="C745" s="4">
        <v>44026</v>
      </c>
      <c r="D745" s="4">
        <v>110000</v>
      </c>
      <c r="E745" s="4">
        <v>16486</v>
      </c>
    </row>
    <row r="746" spans="1:5" x14ac:dyDescent="0.2">
      <c r="A746" t="s">
        <v>746</v>
      </c>
      <c r="B746" t="s">
        <v>2714</v>
      </c>
      <c r="C746" s="4">
        <v>10773</v>
      </c>
      <c r="D746" s="4">
        <v>4000</v>
      </c>
      <c r="E746" s="4">
        <v>0</v>
      </c>
    </row>
    <row r="747" spans="1:5" x14ac:dyDescent="0.2">
      <c r="A747" t="s">
        <v>747</v>
      </c>
      <c r="B747" t="s">
        <v>2749</v>
      </c>
      <c r="C747" s="4">
        <v>6323</v>
      </c>
      <c r="D747" s="4">
        <v>2000</v>
      </c>
      <c r="E747" s="4">
        <v>0</v>
      </c>
    </row>
    <row r="748" spans="1:5" x14ac:dyDescent="0.2">
      <c r="A748" t="s">
        <v>748</v>
      </c>
      <c r="B748" t="s">
        <v>2734</v>
      </c>
      <c r="C748" s="4">
        <v>110518</v>
      </c>
      <c r="D748" s="4">
        <v>64000</v>
      </c>
      <c r="E748" s="4">
        <v>4257</v>
      </c>
    </row>
    <row r="749" spans="1:5" x14ac:dyDescent="0.2">
      <c r="A749" t="s">
        <v>749</v>
      </c>
      <c r="B749" t="s">
        <v>2736</v>
      </c>
      <c r="C749" s="4">
        <v>22287</v>
      </c>
      <c r="D749" s="4">
        <v>28977</v>
      </c>
      <c r="E749" s="4">
        <v>2084</v>
      </c>
    </row>
    <row r="750" spans="1:5" x14ac:dyDescent="0.2">
      <c r="A750" t="s">
        <v>750</v>
      </c>
      <c r="B750" t="s">
        <v>2721</v>
      </c>
      <c r="C750" s="4">
        <v>1069369</v>
      </c>
      <c r="D750" s="4">
        <v>229230</v>
      </c>
      <c r="E750" s="4">
        <v>0</v>
      </c>
    </row>
    <row r="751" spans="1:5" x14ac:dyDescent="0.2">
      <c r="A751" t="s">
        <v>751</v>
      </c>
      <c r="B751" t="s">
        <v>65</v>
      </c>
      <c r="C751" s="4">
        <v>104908</v>
      </c>
      <c r="D751" s="4">
        <v>52650</v>
      </c>
      <c r="E751" s="4">
        <v>1554</v>
      </c>
    </row>
    <row r="752" spans="1:5" x14ac:dyDescent="0.2">
      <c r="A752" t="s">
        <v>752</v>
      </c>
      <c r="B752" t="s">
        <v>42</v>
      </c>
      <c r="C752" s="4">
        <v>80569</v>
      </c>
      <c r="D752" s="4">
        <v>72989</v>
      </c>
      <c r="E752" s="4">
        <v>0</v>
      </c>
    </row>
    <row r="753" spans="1:5" x14ac:dyDescent="0.2">
      <c r="A753" t="s">
        <v>753</v>
      </c>
      <c r="B753" t="s">
        <v>2693</v>
      </c>
      <c r="C753" s="4">
        <v>17476</v>
      </c>
      <c r="D753" s="4">
        <v>8000</v>
      </c>
      <c r="E753" s="4">
        <v>0</v>
      </c>
    </row>
    <row r="754" spans="1:5" x14ac:dyDescent="0.2">
      <c r="A754" t="s">
        <v>754</v>
      </c>
      <c r="B754" t="s">
        <v>2688</v>
      </c>
      <c r="C754" s="4">
        <v>11678</v>
      </c>
      <c r="D754" s="4">
        <v>3088</v>
      </c>
      <c r="E754" s="4">
        <v>0</v>
      </c>
    </row>
    <row r="755" spans="1:5" x14ac:dyDescent="0.2">
      <c r="A755" t="s">
        <v>755</v>
      </c>
      <c r="B755" t="s">
        <v>2753</v>
      </c>
      <c r="C755" s="4">
        <v>33751</v>
      </c>
      <c r="D755" s="4">
        <v>27300</v>
      </c>
      <c r="E755" s="4">
        <v>4353</v>
      </c>
    </row>
    <row r="756" spans="1:5" x14ac:dyDescent="0.2">
      <c r="A756" t="s">
        <v>756</v>
      </c>
      <c r="B756" t="s">
        <v>118</v>
      </c>
      <c r="C756" s="4">
        <v>447580</v>
      </c>
      <c r="D756" s="4">
        <v>390733</v>
      </c>
      <c r="E756" s="4">
        <v>37910</v>
      </c>
    </row>
    <row r="757" spans="1:5" x14ac:dyDescent="0.2">
      <c r="A757" t="s">
        <v>757</v>
      </c>
      <c r="B757" t="s">
        <v>73</v>
      </c>
      <c r="C757" s="4">
        <v>12019</v>
      </c>
      <c r="D757" s="4">
        <v>1508</v>
      </c>
      <c r="E757" s="4">
        <v>0</v>
      </c>
    </row>
    <row r="758" spans="1:5" x14ac:dyDescent="0.2">
      <c r="A758" t="s">
        <v>758</v>
      </c>
      <c r="B758" t="s">
        <v>27</v>
      </c>
      <c r="C758" s="4">
        <v>72287</v>
      </c>
      <c r="D758" s="4">
        <v>16000</v>
      </c>
      <c r="E758" s="4">
        <v>0</v>
      </c>
    </row>
    <row r="759" spans="1:5" x14ac:dyDescent="0.2">
      <c r="A759" t="s">
        <v>759</v>
      </c>
      <c r="B759" t="s">
        <v>307</v>
      </c>
      <c r="C759" s="4">
        <v>2200745</v>
      </c>
      <c r="D759" s="4">
        <v>1488452</v>
      </c>
      <c r="E759" s="4">
        <v>309511</v>
      </c>
    </row>
    <row r="760" spans="1:5" x14ac:dyDescent="0.2">
      <c r="A760" t="s">
        <v>760</v>
      </c>
      <c r="B760" t="s">
        <v>1</v>
      </c>
      <c r="C760" s="4">
        <v>68504</v>
      </c>
      <c r="D760" s="4">
        <v>76975</v>
      </c>
      <c r="E760" s="4">
        <v>3250</v>
      </c>
    </row>
    <row r="761" spans="1:5" x14ac:dyDescent="0.2">
      <c r="A761" t="s">
        <v>761</v>
      </c>
      <c r="B761" t="s">
        <v>86</v>
      </c>
      <c r="C761" s="4">
        <v>12945</v>
      </c>
      <c r="D761" s="4">
        <v>9575</v>
      </c>
      <c r="E761" s="4">
        <v>5152</v>
      </c>
    </row>
    <row r="762" spans="1:5" x14ac:dyDescent="0.2">
      <c r="A762" t="s">
        <v>762</v>
      </c>
      <c r="B762" t="s">
        <v>57</v>
      </c>
      <c r="C762" s="4">
        <v>2614428</v>
      </c>
      <c r="D762" s="4">
        <v>458283</v>
      </c>
      <c r="E762" s="4">
        <v>29354</v>
      </c>
    </row>
    <row r="763" spans="1:5" x14ac:dyDescent="0.2">
      <c r="A763" t="s">
        <v>763</v>
      </c>
      <c r="B763" t="s">
        <v>2740</v>
      </c>
      <c r="C763" s="4">
        <v>167141</v>
      </c>
      <c r="D763" s="4">
        <v>159432</v>
      </c>
      <c r="E763" s="4">
        <v>0</v>
      </c>
    </row>
    <row r="764" spans="1:5" x14ac:dyDescent="0.2">
      <c r="A764" t="s">
        <v>764</v>
      </c>
      <c r="B764" t="s">
        <v>2753</v>
      </c>
      <c r="C764" s="4">
        <v>482355</v>
      </c>
      <c r="D764" s="4">
        <v>564502</v>
      </c>
      <c r="E764" s="4">
        <v>61156</v>
      </c>
    </row>
    <row r="765" spans="1:5" x14ac:dyDescent="0.2">
      <c r="A765" t="s">
        <v>765</v>
      </c>
      <c r="B765" t="s">
        <v>28</v>
      </c>
      <c r="C765" s="4">
        <v>29799</v>
      </c>
      <c r="D765" s="4">
        <v>8000</v>
      </c>
      <c r="E765" s="4">
        <v>0</v>
      </c>
    </row>
    <row r="766" spans="1:5" x14ac:dyDescent="0.2">
      <c r="A766" t="s">
        <v>766</v>
      </c>
      <c r="B766" t="s">
        <v>121</v>
      </c>
      <c r="C766" s="4">
        <v>173528</v>
      </c>
      <c r="D766" s="4">
        <v>121428</v>
      </c>
      <c r="E766" s="4">
        <v>56352</v>
      </c>
    </row>
    <row r="767" spans="1:5" x14ac:dyDescent="0.2">
      <c r="A767" t="s">
        <v>767</v>
      </c>
      <c r="B767" t="s">
        <v>10</v>
      </c>
      <c r="C767" s="4">
        <v>31941</v>
      </c>
      <c r="D767" s="4">
        <v>16772</v>
      </c>
      <c r="E767" s="4">
        <v>5522</v>
      </c>
    </row>
    <row r="768" spans="1:5" x14ac:dyDescent="0.2">
      <c r="A768" t="s">
        <v>768</v>
      </c>
      <c r="B768" t="s">
        <v>226</v>
      </c>
      <c r="C768" s="4">
        <v>24605</v>
      </c>
      <c r="D768" s="4">
        <v>10000</v>
      </c>
      <c r="E768" s="4">
        <v>2225</v>
      </c>
    </row>
    <row r="769" spans="1:5" x14ac:dyDescent="0.2">
      <c r="A769" t="s">
        <v>769</v>
      </c>
      <c r="B769" t="s">
        <v>121</v>
      </c>
      <c r="C769" s="4">
        <v>290224</v>
      </c>
      <c r="D769" s="4">
        <v>171464</v>
      </c>
      <c r="E769" s="4">
        <v>961</v>
      </c>
    </row>
    <row r="770" spans="1:5" x14ac:dyDescent="0.2">
      <c r="A770" t="s">
        <v>770</v>
      </c>
      <c r="B770" t="s">
        <v>27</v>
      </c>
      <c r="C770" s="4">
        <v>32256</v>
      </c>
      <c r="D770" s="4">
        <v>6000</v>
      </c>
      <c r="E770" s="4">
        <v>0</v>
      </c>
    </row>
    <row r="771" spans="1:5" x14ac:dyDescent="0.2">
      <c r="A771" t="s">
        <v>771</v>
      </c>
      <c r="B771" t="s">
        <v>2699</v>
      </c>
      <c r="C771" s="4">
        <v>37071</v>
      </c>
      <c r="D771" s="4">
        <v>15854</v>
      </c>
      <c r="E771" s="4">
        <v>3663</v>
      </c>
    </row>
    <row r="772" spans="1:5" x14ac:dyDescent="0.2">
      <c r="A772" t="s">
        <v>772</v>
      </c>
      <c r="B772" t="s">
        <v>2686</v>
      </c>
      <c r="C772" s="4">
        <v>137044</v>
      </c>
      <c r="D772" s="4">
        <v>128536</v>
      </c>
      <c r="E772" s="4">
        <v>8639</v>
      </c>
    </row>
    <row r="773" spans="1:5" x14ac:dyDescent="0.2">
      <c r="A773" t="s">
        <v>773</v>
      </c>
      <c r="B773" t="s">
        <v>14</v>
      </c>
      <c r="C773" s="4">
        <v>1154235</v>
      </c>
      <c r="D773" s="4">
        <v>777971</v>
      </c>
      <c r="E773" s="4">
        <v>8775</v>
      </c>
    </row>
    <row r="774" spans="1:5" x14ac:dyDescent="0.2">
      <c r="A774" t="s">
        <v>774</v>
      </c>
      <c r="B774" t="s">
        <v>2725</v>
      </c>
      <c r="C774" s="4">
        <v>266119</v>
      </c>
      <c r="D774" s="4">
        <v>152947</v>
      </c>
      <c r="E774" s="4">
        <v>1914</v>
      </c>
    </row>
    <row r="775" spans="1:5" x14ac:dyDescent="0.2">
      <c r="A775" t="s">
        <v>775</v>
      </c>
      <c r="B775" t="s">
        <v>2755</v>
      </c>
      <c r="C775" s="4">
        <v>105160</v>
      </c>
      <c r="D775" s="4">
        <v>29613</v>
      </c>
      <c r="E775" s="4">
        <v>0</v>
      </c>
    </row>
    <row r="776" spans="1:5" x14ac:dyDescent="0.2">
      <c r="A776" t="s">
        <v>776</v>
      </c>
      <c r="B776" t="s">
        <v>6</v>
      </c>
      <c r="C776" s="4">
        <v>89808</v>
      </c>
      <c r="D776" s="4">
        <v>43393</v>
      </c>
      <c r="E776" s="4">
        <v>352</v>
      </c>
    </row>
    <row r="777" spans="1:5" x14ac:dyDescent="0.2">
      <c r="A777" t="s">
        <v>777</v>
      </c>
      <c r="B777" t="s">
        <v>65</v>
      </c>
      <c r="C777" s="4">
        <v>143424</v>
      </c>
      <c r="D777" s="4">
        <v>117301</v>
      </c>
      <c r="E777" s="4">
        <v>8573</v>
      </c>
    </row>
    <row r="778" spans="1:5" x14ac:dyDescent="0.2">
      <c r="A778" t="s">
        <v>778</v>
      </c>
      <c r="B778" t="s">
        <v>6</v>
      </c>
      <c r="C778" s="4">
        <v>18260</v>
      </c>
      <c r="D778" s="4">
        <v>2637</v>
      </c>
      <c r="E778" s="4">
        <v>280</v>
      </c>
    </row>
    <row r="779" spans="1:5" x14ac:dyDescent="0.2">
      <c r="A779" t="s">
        <v>779</v>
      </c>
      <c r="B779" t="s">
        <v>2712</v>
      </c>
      <c r="C779" s="4">
        <v>78896</v>
      </c>
      <c r="D779" s="4">
        <v>23700</v>
      </c>
      <c r="E779" s="4">
        <v>1103</v>
      </c>
    </row>
    <row r="780" spans="1:5" x14ac:dyDescent="0.2">
      <c r="A780" t="s">
        <v>780</v>
      </c>
      <c r="B780" t="s">
        <v>2727</v>
      </c>
      <c r="C780" s="4">
        <v>9335064</v>
      </c>
      <c r="D780" s="4">
        <v>2076293</v>
      </c>
      <c r="E780" s="4">
        <v>593900</v>
      </c>
    </row>
    <row r="781" spans="1:5" x14ac:dyDescent="0.2">
      <c r="A781" t="s">
        <v>781</v>
      </c>
      <c r="B781" t="s">
        <v>6</v>
      </c>
      <c r="C781" s="4">
        <v>106820</v>
      </c>
      <c r="D781" s="4">
        <v>67147</v>
      </c>
      <c r="E781" s="4">
        <v>31415</v>
      </c>
    </row>
    <row r="782" spans="1:5" x14ac:dyDescent="0.2">
      <c r="A782" t="s">
        <v>782</v>
      </c>
      <c r="B782" t="s">
        <v>2721</v>
      </c>
      <c r="C782" s="4">
        <v>256510</v>
      </c>
      <c r="D782" s="4">
        <v>91945</v>
      </c>
      <c r="E782" s="4">
        <v>4756</v>
      </c>
    </row>
    <row r="783" spans="1:5" x14ac:dyDescent="0.2">
      <c r="A783" t="s">
        <v>783</v>
      </c>
      <c r="B783" t="s">
        <v>2706</v>
      </c>
      <c r="C783" s="4">
        <v>126552</v>
      </c>
      <c r="D783" s="4">
        <v>112014</v>
      </c>
      <c r="E783" s="4">
        <v>2397</v>
      </c>
    </row>
    <row r="784" spans="1:5" x14ac:dyDescent="0.2">
      <c r="A784" t="s">
        <v>784</v>
      </c>
      <c r="B784" t="s">
        <v>2716</v>
      </c>
      <c r="C784" s="4">
        <v>109947</v>
      </c>
      <c r="D784" s="4">
        <v>128386</v>
      </c>
      <c r="E784" s="4">
        <v>2583</v>
      </c>
    </row>
    <row r="785" spans="1:5" x14ac:dyDescent="0.2">
      <c r="A785" t="s">
        <v>785</v>
      </c>
      <c r="B785" t="s">
        <v>30</v>
      </c>
      <c r="C785" s="4">
        <v>49426</v>
      </c>
      <c r="D785" s="4">
        <v>78000</v>
      </c>
      <c r="E785" s="4">
        <v>16244</v>
      </c>
    </row>
    <row r="786" spans="1:5" x14ac:dyDescent="0.2">
      <c r="A786" t="s">
        <v>786</v>
      </c>
      <c r="B786" t="s">
        <v>113</v>
      </c>
      <c r="C786" s="4">
        <v>4138013</v>
      </c>
      <c r="D786" s="4">
        <v>1780218</v>
      </c>
      <c r="E786" s="4">
        <v>145672</v>
      </c>
    </row>
    <row r="787" spans="1:5" x14ac:dyDescent="0.2">
      <c r="A787" t="s">
        <v>787</v>
      </c>
      <c r="B787" t="s">
        <v>2714</v>
      </c>
      <c r="C787" s="4">
        <v>13008</v>
      </c>
      <c r="D787" s="4">
        <v>6800</v>
      </c>
      <c r="E787" s="4">
        <v>0</v>
      </c>
    </row>
    <row r="788" spans="1:5" x14ac:dyDescent="0.2">
      <c r="A788" t="s">
        <v>788</v>
      </c>
      <c r="B788" t="s">
        <v>178</v>
      </c>
      <c r="C788" s="4">
        <v>58255</v>
      </c>
      <c r="D788" s="4">
        <v>40001</v>
      </c>
      <c r="E788" s="4">
        <v>64</v>
      </c>
    </row>
    <row r="789" spans="1:5" x14ac:dyDescent="0.2">
      <c r="A789" t="s">
        <v>789</v>
      </c>
      <c r="B789" t="s">
        <v>6</v>
      </c>
      <c r="C789" s="4">
        <v>24381</v>
      </c>
      <c r="D789" s="4">
        <v>8700</v>
      </c>
      <c r="E789" s="4">
        <v>0</v>
      </c>
    </row>
    <row r="790" spans="1:5" x14ac:dyDescent="0.2">
      <c r="A790" t="s">
        <v>790</v>
      </c>
      <c r="B790" t="s">
        <v>2740</v>
      </c>
      <c r="C790" s="4">
        <v>2689740</v>
      </c>
      <c r="D790" s="4">
        <v>1366803</v>
      </c>
      <c r="E790" s="4">
        <v>48147</v>
      </c>
    </row>
    <row r="791" spans="1:5" x14ac:dyDescent="0.2">
      <c r="A791" t="s">
        <v>233</v>
      </c>
      <c r="B791" t="s">
        <v>233</v>
      </c>
      <c r="C791" s="4">
        <v>1136127</v>
      </c>
      <c r="D791" s="4">
        <v>572233</v>
      </c>
      <c r="E791" s="4">
        <v>3937</v>
      </c>
    </row>
    <row r="792" spans="1:5" x14ac:dyDescent="0.2">
      <c r="A792" t="s">
        <v>791</v>
      </c>
      <c r="B792" t="s">
        <v>30</v>
      </c>
      <c r="C792" s="4">
        <v>192406</v>
      </c>
      <c r="D792" s="4">
        <v>221274</v>
      </c>
      <c r="E792" s="4">
        <v>18826</v>
      </c>
    </row>
    <row r="793" spans="1:5" x14ac:dyDescent="0.2">
      <c r="A793" t="s">
        <v>792</v>
      </c>
      <c r="B793" t="s">
        <v>113</v>
      </c>
      <c r="C793" s="4">
        <v>4755516</v>
      </c>
      <c r="D793" s="4">
        <v>1958510</v>
      </c>
      <c r="E793" s="4">
        <v>166482</v>
      </c>
    </row>
    <row r="794" spans="1:5" x14ac:dyDescent="0.2">
      <c r="A794" t="s">
        <v>2706</v>
      </c>
      <c r="B794" t="s">
        <v>2706</v>
      </c>
      <c r="C794" s="4">
        <v>1268754</v>
      </c>
      <c r="D794" s="4">
        <v>650592</v>
      </c>
      <c r="E794" s="4">
        <v>149281</v>
      </c>
    </row>
    <row r="795" spans="1:5" x14ac:dyDescent="0.2">
      <c r="A795" t="s">
        <v>793</v>
      </c>
      <c r="B795" t="s">
        <v>61</v>
      </c>
      <c r="C795" s="4">
        <v>148239</v>
      </c>
      <c r="D795" s="4">
        <v>80000</v>
      </c>
      <c r="E795" s="4">
        <v>20591</v>
      </c>
    </row>
    <row r="796" spans="1:5" x14ac:dyDescent="0.2">
      <c r="A796" t="s">
        <v>794</v>
      </c>
      <c r="B796" t="s">
        <v>2697</v>
      </c>
      <c r="C796" s="4">
        <v>4548881</v>
      </c>
      <c r="D796" s="4">
        <v>2776749</v>
      </c>
      <c r="E796" s="4">
        <v>534083</v>
      </c>
    </row>
    <row r="797" spans="1:5" x14ac:dyDescent="0.2">
      <c r="A797" t="s">
        <v>795</v>
      </c>
      <c r="B797" t="s">
        <v>394</v>
      </c>
      <c r="C797" s="4">
        <v>57404</v>
      </c>
      <c r="D797" s="4">
        <v>40278</v>
      </c>
      <c r="E797" s="4">
        <v>0</v>
      </c>
    </row>
    <row r="798" spans="1:5" x14ac:dyDescent="0.2">
      <c r="A798" t="s">
        <v>796</v>
      </c>
      <c r="B798" t="s">
        <v>2747</v>
      </c>
      <c r="C798" s="4">
        <v>805415</v>
      </c>
      <c r="D798" s="4">
        <v>590031</v>
      </c>
      <c r="E798" s="4">
        <v>54584</v>
      </c>
    </row>
    <row r="799" spans="1:5" x14ac:dyDescent="0.2">
      <c r="A799" t="s">
        <v>797</v>
      </c>
      <c r="B799" t="s">
        <v>30</v>
      </c>
      <c r="C799" s="4">
        <v>132295</v>
      </c>
      <c r="D799" s="4">
        <v>86004</v>
      </c>
      <c r="E799" s="4">
        <v>20052</v>
      </c>
    </row>
    <row r="800" spans="1:5" x14ac:dyDescent="0.2">
      <c r="A800" t="s">
        <v>798</v>
      </c>
      <c r="B800" t="s">
        <v>58</v>
      </c>
      <c r="C800" s="4">
        <v>9022</v>
      </c>
      <c r="D800" s="4">
        <v>7153</v>
      </c>
      <c r="E800" s="4">
        <v>0</v>
      </c>
    </row>
    <row r="801" spans="1:5" x14ac:dyDescent="0.2">
      <c r="A801" t="s">
        <v>799</v>
      </c>
      <c r="B801" t="s">
        <v>2688</v>
      </c>
      <c r="C801" s="4">
        <v>31484</v>
      </c>
      <c r="D801" s="4">
        <v>18046</v>
      </c>
      <c r="E801" s="4">
        <v>0</v>
      </c>
    </row>
    <row r="802" spans="1:5" x14ac:dyDescent="0.2">
      <c r="A802" t="s">
        <v>800</v>
      </c>
      <c r="B802" t="s">
        <v>24</v>
      </c>
      <c r="C802" s="4">
        <v>352042</v>
      </c>
      <c r="D802" s="4">
        <v>263000</v>
      </c>
      <c r="E802" s="4">
        <v>94320</v>
      </c>
    </row>
    <row r="803" spans="1:5" x14ac:dyDescent="0.2">
      <c r="A803" t="s">
        <v>801</v>
      </c>
      <c r="B803" t="s">
        <v>30</v>
      </c>
      <c r="C803" s="4">
        <v>18108</v>
      </c>
      <c r="D803" s="4">
        <v>21460</v>
      </c>
      <c r="E803" s="4">
        <v>4509</v>
      </c>
    </row>
    <row r="804" spans="1:5" x14ac:dyDescent="0.2">
      <c r="A804" t="s">
        <v>802</v>
      </c>
      <c r="B804" t="s">
        <v>42</v>
      </c>
      <c r="C804" s="4">
        <v>55526</v>
      </c>
      <c r="D804" s="4">
        <v>22517</v>
      </c>
      <c r="E804" s="4">
        <v>0</v>
      </c>
    </row>
    <row r="805" spans="1:5" x14ac:dyDescent="0.2">
      <c r="A805" t="s">
        <v>803</v>
      </c>
      <c r="B805" t="s">
        <v>2714</v>
      </c>
      <c r="C805" s="4">
        <v>319069</v>
      </c>
      <c r="D805" s="4">
        <v>207085</v>
      </c>
      <c r="E805" s="4">
        <v>7477</v>
      </c>
    </row>
    <row r="806" spans="1:5" x14ac:dyDescent="0.2">
      <c r="A806" t="s">
        <v>804</v>
      </c>
      <c r="B806" t="s">
        <v>2749</v>
      </c>
      <c r="C806" s="4">
        <v>645822</v>
      </c>
      <c r="D806" s="4">
        <v>481764</v>
      </c>
      <c r="E806" s="4">
        <v>85583</v>
      </c>
    </row>
    <row r="807" spans="1:5" x14ac:dyDescent="0.2">
      <c r="A807" t="s">
        <v>394</v>
      </c>
      <c r="B807" t="s">
        <v>394</v>
      </c>
      <c r="C807" s="4">
        <v>3313397</v>
      </c>
      <c r="D807" s="4">
        <v>2147844</v>
      </c>
      <c r="E807" s="4">
        <v>134792</v>
      </c>
    </row>
    <row r="808" spans="1:5" x14ac:dyDescent="0.2">
      <c r="A808" t="s">
        <v>805</v>
      </c>
      <c r="B808" t="s">
        <v>113</v>
      </c>
      <c r="C808" s="4">
        <v>1583337</v>
      </c>
      <c r="D808" s="4">
        <v>392269</v>
      </c>
      <c r="E808" s="4">
        <v>183180</v>
      </c>
    </row>
    <row r="809" spans="1:5" x14ac:dyDescent="0.2">
      <c r="A809" t="s">
        <v>806</v>
      </c>
      <c r="B809" t="s">
        <v>143</v>
      </c>
      <c r="C809" s="4">
        <v>646262</v>
      </c>
      <c r="D809" s="4">
        <v>576640</v>
      </c>
      <c r="E809" s="4">
        <v>108911</v>
      </c>
    </row>
    <row r="810" spans="1:5" x14ac:dyDescent="0.2">
      <c r="A810" t="s">
        <v>807</v>
      </c>
      <c r="B810" t="s">
        <v>116</v>
      </c>
      <c r="C810" s="4">
        <v>209039</v>
      </c>
      <c r="D810" s="4">
        <v>156625</v>
      </c>
      <c r="E810" s="4">
        <v>474</v>
      </c>
    </row>
    <row r="811" spans="1:5" x14ac:dyDescent="0.2">
      <c r="A811" t="s">
        <v>808</v>
      </c>
      <c r="B811" t="s">
        <v>133</v>
      </c>
      <c r="C811" s="4">
        <v>31416</v>
      </c>
      <c r="D811" s="4">
        <v>53055</v>
      </c>
      <c r="E811" s="4">
        <v>0</v>
      </c>
    </row>
    <row r="812" spans="1:5" x14ac:dyDescent="0.2">
      <c r="A812" t="s">
        <v>809</v>
      </c>
      <c r="B812" t="s">
        <v>19</v>
      </c>
      <c r="C812" s="4">
        <v>79590</v>
      </c>
      <c r="D812" s="4">
        <v>70000</v>
      </c>
      <c r="E812" s="4">
        <v>0</v>
      </c>
    </row>
    <row r="813" spans="1:5" x14ac:dyDescent="0.2">
      <c r="A813" t="s">
        <v>810</v>
      </c>
      <c r="B813" t="s">
        <v>2703</v>
      </c>
      <c r="C813" s="4">
        <v>407808</v>
      </c>
      <c r="D813" s="4">
        <v>216244</v>
      </c>
      <c r="E813" s="4">
        <v>72390</v>
      </c>
    </row>
    <row r="814" spans="1:5" x14ac:dyDescent="0.2">
      <c r="A814" t="s">
        <v>811</v>
      </c>
      <c r="B814" t="s">
        <v>57</v>
      </c>
      <c r="C814" s="4">
        <v>7711982</v>
      </c>
      <c r="D814" s="4">
        <v>2317856</v>
      </c>
      <c r="E814" s="4">
        <v>79087</v>
      </c>
    </row>
    <row r="815" spans="1:5" x14ac:dyDescent="0.2">
      <c r="A815" t="s">
        <v>812</v>
      </c>
      <c r="B815" t="s">
        <v>121</v>
      </c>
      <c r="C815" s="4">
        <v>155848</v>
      </c>
      <c r="D815" s="4">
        <v>170029</v>
      </c>
      <c r="E815" s="4">
        <v>161</v>
      </c>
    </row>
    <row r="816" spans="1:5" x14ac:dyDescent="0.2">
      <c r="A816" t="s">
        <v>813</v>
      </c>
      <c r="B816" t="s">
        <v>58</v>
      </c>
      <c r="C816" s="4">
        <v>593317</v>
      </c>
      <c r="D816" s="4">
        <v>327238</v>
      </c>
      <c r="E816" s="4">
        <v>29829</v>
      </c>
    </row>
    <row r="817" spans="1:5" x14ac:dyDescent="0.2">
      <c r="A817" t="s">
        <v>814</v>
      </c>
      <c r="B817" t="s">
        <v>2732</v>
      </c>
      <c r="C817" s="4">
        <v>45555</v>
      </c>
      <c r="D817" s="4">
        <v>44467</v>
      </c>
      <c r="E817" s="4">
        <v>3543</v>
      </c>
    </row>
    <row r="818" spans="1:5" x14ac:dyDescent="0.2">
      <c r="A818" t="s">
        <v>815</v>
      </c>
      <c r="B818" t="s">
        <v>135</v>
      </c>
      <c r="C818" s="4">
        <v>234190</v>
      </c>
      <c r="D818" s="4">
        <v>252754</v>
      </c>
      <c r="E818" s="4">
        <v>1438</v>
      </c>
    </row>
    <row r="819" spans="1:5" x14ac:dyDescent="0.2">
      <c r="A819" t="s">
        <v>816</v>
      </c>
      <c r="B819" t="s">
        <v>2721</v>
      </c>
      <c r="C819" s="4">
        <v>12988918</v>
      </c>
      <c r="D819" s="4">
        <v>4969739</v>
      </c>
      <c r="E819" s="4">
        <v>291343</v>
      </c>
    </row>
    <row r="820" spans="1:5" x14ac:dyDescent="0.2">
      <c r="A820" t="s">
        <v>817</v>
      </c>
      <c r="B820" t="s">
        <v>35</v>
      </c>
      <c r="C820" s="4">
        <v>19124</v>
      </c>
      <c r="D820" s="4">
        <v>5000</v>
      </c>
      <c r="E820" s="4">
        <v>0</v>
      </c>
    </row>
    <row r="821" spans="1:5" x14ac:dyDescent="0.2">
      <c r="A821" t="s">
        <v>818</v>
      </c>
      <c r="B821" t="s">
        <v>44</v>
      </c>
      <c r="C821" s="4">
        <v>141538</v>
      </c>
      <c r="D821" s="4">
        <v>90001</v>
      </c>
      <c r="E821" s="4">
        <v>22070</v>
      </c>
    </row>
    <row r="822" spans="1:5" x14ac:dyDescent="0.2">
      <c r="A822" t="s">
        <v>819</v>
      </c>
      <c r="B822" t="s">
        <v>178</v>
      </c>
      <c r="C822" s="4">
        <v>13503</v>
      </c>
      <c r="D822" s="4">
        <v>2000</v>
      </c>
      <c r="E822" s="4">
        <v>4200</v>
      </c>
    </row>
    <row r="823" spans="1:5" x14ac:dyDescent="0.2">
      <c r="A823" t="s">
        <v>820</v>
      </c>
      <c r="B823" t="s">
        <v>111</v>
      </c>
      <c r="C823" s="4">
        <v>19866</v>
      </c>
      <c r="D823" s="4">
        <v>16994</v>
      </c>
      <c r="E823" s="4">
        <v>0</v>
      </c>
    </row>
    <row r="824" spans="1:5" x14ac:dyDescent="0.2">
      <c r="A824" t="s">
        <v>821</v>
      </c>
      <c r="B824" t="s">
        <v>86</v>
      </c>
      <c r="C824" s="4">
        <v>400417</v>
      </c>
      <c r="D824" s="4">
        <v>379231</v>
      </c>
      <c r="E824" s="4">
        <v>48635</v>
      </c>
    </row>
    <row r="825" spans="1:5" x14ac:dyDescent="0.2">
      <c r="A825" t="s">
        <v>822</v>
      </c>
      <c r="B825" t="s">
        <v>2727</v>
      </c>
      <c r="C825" s="4">
        <v>15927842</v>
      </c>
      <c r="D825" s="4">
        <v>3805652</v>
      </c>
      <c r="E825" s="4">
        <v>691787</v>
      </c>
    </row>
    <row r="826" spans="1:5" x14ac:dyDescent="0.2">
      <c r="A826" t="s">
        <v>823</v>
      </c>
      <c r="B826" t="s">
        <v>2710</v>
      </c>
      <c r="C826" s="4">
        <v>18390</v>
      </c>
      <c r="D826" s="4">
        <v>13688</v>
      </c>
      <c r="E826" s="4">
        <v>36</v>
      </c>
    </row>
    <row r="827" spans="1:5" x14ac:dyDescent="0.2">
      <c r="A827" t="s">
        <v>824</v>
      </c>
      <c r="B827" t="s">
        <v>2692</v>
      </c>
      <c r="C827" s="4">
        <v>289331</v>
      </c>
      <c r="D827" s="4">
        <v>117290</v>
      </c>
      <c r="E827" s="4">
        <v>4410</v>
      </c>
    </row>
    <row r="828" spans="1:5" x14ac:dyDescent="0.2">
      <c r="A828" t="s">
        <v>825</v>
      </c>
      <c r="B828" t="s">
        <v>8</v>
      </c>
      <c r="C828" s="4">
        <v>38869</v>
      </c>
      <c r="D828" s="4">
        <v>26020</v>
      </c>
      <c r="E828" s="4">
        <v>3205</v>
      </c>
    </row>
    <row r="829" spans="1:5" x14ac:dyDescent="0.2">
      <c r="A829" t="s">
        <v>826</v>
      </c>
      <c r="B829" t="s">
        <v>2736</v>
      </c>
      <c r="C829" s="4">
        <v>7307710</v>
      </c>
      <c r="D829" s="4">
        <v>1917897</v>
      </c>
      <c r="E829" s="4">
        <v>525292</v>
      </c>
    </row>
    <row r="830" spans="1:5" x14ac:dyDescent="0.2">
      <c r="A830" t="s">
        <v>827</v>
      </c>
      <c r="B830" t="s">
        <v>2734</v>
      </c>
      <c r="C830" s="4">
        <v>113077</v>
      </c>
      <c r="D830" s="4">
        <v>17001</v>
      </c>
      <c r="E830" s="4">
        <v>33915</v>
      </c>
    </row>
    <row r="831" spans="1:5" x14ac:dyDescent="0.2">
      <c r="A831" t="s">
        <v>828</v>
      </c>
      <c r="B831" t="s">
        <v>2690</v>
      </c>
      <c r="C831" s="4">
        <v>76273</v>
      </c>
      <c r="D831" s="4">
        <v>55200</v>
      </c>
      <c r="E831" s="4">
        <v>5620</v>
      </c>
    </row>
    <row r="832" spans="1:5" x14ac:dyDescent="0.2">
      <c r="A832" t="s">
        <v>829</v>
      </c>
      <c r="B832" t="s">
        <v>27</v>
      </c>
      <c r="C832" s="4">
        <v>63665</v>
      </c>
      <c r="D832" s="4">
        <v>4772</v>
      </c>
      <c r="E832" s="4">
        <v>0</v>
      </c>
    </row>
    <row r="833" spans="1:5" x14ac:dyDescent="0.2">
      <c r="A833" t="s">
        <v>830</v>
      </c>
      <c r="B833" t="s">
        <v>44</v>
      </c>
      <c r="C833" s="4">
        <v>1396420</v>
      </c>
      <c r="D833" s="4">
        <v>730543</v>
      </c>
      <c r="E833" s="4">
        <v>144610</v>
      </c>
    </row>
    <row r="834" spans="1:5" x14ac:dyDescent="0.2">
      <c r="A834" t="s">
        <v>831</v>
      </c>
      <c r="B834" t="s">
        <v>28</v>
      </c>
      <c r="C834" s="4">
        <v>42518</v>
      </c>
      <c r="D834" s="4">
        <v>14911</v>
      </c>
      <c r="E834" s="4">
        <v>18015</v>
      </c>
    </row>
    <row r="835" spans="1:5" x14ac:dyDescent="0.2">
      <c r="A835" t="s">
        <v>832</v>
      </c>
      <c r="B835" t="s">
        <v>58</v>
      </c>
      <c r="C835" s="4">
        <v>332860</v>
      </c>
      <c r="D835" s="4">
        <v>283883</v>
      </c>
      <c r="E835" s="4">
        <v>20978</v>
      </c>
    </row>
    <row r="836" spans="1:5" x14ac:dyDescent="0.2">
      <c r="A836" t="s">
        <v>2712</v>
      </c>
      <c r="B836" t="s">
        <v>2712</v>
      </c>
      <c r="C836" s="4">
        <v>11625962</v>
      </c>
      <c r="D836" s="4">
        <v>3174004</v>
      </c>
      <c r="E836" s="4">
        <v>410003</v>
      </c>
    </row>
    <row r="837" spans="1:5" x14ac:dyDescent="0.2">
      <c r="A837" t="s">
        <v>833</v>
      </c>
      <c r="B837" t="s">
        <v>49</v>
      </c>
      <c r="C837" s="4">
        <v>835810</v>
      </c>
      <c r="D837" s="4">
        <v>656245</v>
      </c>
      <c r="E837" s="4">
        <v>92132</v>
      </c>
    </row>
    <row r="838" spans="1:5" x14ac:dyDescent="0.2">
      <c r="A838" t="s">
        <v>834</v>
      </c>
      <c r="B838" t="s">
        <v>2730</v>
      </c>
      <c r="C838" s="4">
        <v>401160</v>
      </c>
      <c r="D838" s="4">
        <v>264363</v>
      </c>
      <c r="E838" s="4">
        <v>15732</v>
      </c>
    </row>
    <row r="839" spans="1:5" x14ac:dyDescent="0.2">
      <c r="A839" t="s">
        <v>835</v>
      </c>
      <c r="B839" t="s">
        <v>2740</v>
      </c>
      <c r="C839" s="4">
        <v>33018</v>
      </c>
      <c r="D839" s="4">
        <v>17188</v>
      </c>
      <c r="E839" s="4">
        <v>0</v>
      </c>
    </row>
    <row r="840" spans="1:5" x14ac:dyDescent="0.2">
      <c r="A840" t="s">
        <v>836</v>
      </c>
      <c r="B840" t="s">
        <v>2738</v>
      </c>
      <c r="C840" s="4">
        <v>9469</v>
      </c>
      <c r="D840" s="4">
        <v>1500</v>
      </c>
      <c r="E840" s="4">
        <v>102</v>
      </c>
    </row>
    <row r="841" spans="1:5" x14ac:dyDescent="0.2">
      <c r="A841" t="s">
        <v>837</v>
      </c>
      <c r="B841" t="s">
        <v>73</v>
      </c>
      <c r="C841" s="4">
        <v>35638</v>
      </c>
      <c r="D841" s="4">
        <v>27151</v>
      </c>
      <c r="E841" s="4">
        <v>0</v>
      </c>
    </row>
    <row r="842" spans="1:5" x14ac:dyDescent="0.2">
      <c r="A842" t="s">
        <v>838</v>
      </c>
      <c r="B842" t="s">
        <v>108</v>
      </c>
      <c r="C842" s="4">
        <v>85027</v>
      </c>
      <c r="D842" s="4">
        <v>86800</v>
      </c>
      <c r="E842" s="4">
        <v>9308</v>
      </c>
    </row>
    <row r="843" spans="1:5" x14ac:dyDescent="0.2">
      <c r="A843" t="s">
        <v>839</v>
      </c>
      <c r="B843" t="s">
        <v>2692</v>
      </c>
      <c r="C843" s="4">
        <v>-22900178</v>
      </c>
      <c r="D843" s="4">
        <v>14148645</v>
      </c>
      <c r="E843" s="4">
        <v>3299564</v>
      </c>
    </row>
    <row r="844" spans="1:5" x14ac:dyDescent="0.2">
      <c r="A844" t="s">
        <v>840</v>
      </c>
      <c r="B844" t="s">
        <v>57</v>
      </c>
      <c r="C844" s="4">
        <v>1583286</v>
      </c>
      <c r="D844" s="4">
        <v>174235</v>
      </c>
      <c r="E844" s="4">
        <v>33824</v>
      </c>
    </row>
    <row r="845" spans="1:5" x14ac:dyDescent="0.2">
      <c r="A845" t="s">
        <v>841</v>
      </c>
      <c r="B845" t="s">
        <v>226</v>
      </c>
      <c r="C845" s="4">
        <v>22423</v>
      </c>
      <c r="D845" s="4">
        <v>16000</v>
      </c>
      <c r="E845" s="4">
        <v>9182</v>
      </c>
    </row>
    <row r="846" spans="1:5" x14ac:dyDescent="0.2">
      <c r="A846" t="s">
        <v>842</v>
      </c>
      <c r="B846" t="s">
        <v>2690</v>
      </c>
      <c r="C846" s="4">
        <v>3879847</v>
      </c>
      <c r="D846" s="4">
        <v>1837901</v>
      </c>
      <c r="E846" s="4">
        <v>243757</v>
      </c>
    </row>
    <row r="847" spans="1:5" x14ac:dyDescent="0.2">
      <c r="A847" t="s">
        <v>843</v>
      </c>
      <c r="B847" t="s">
        <v>1</v>
      </c>
      <c r="C847" s="4">
        <v>128100</v>
      </c>
      <c r="D847" s="4">
        <v>31000</v>
      </c>
      <c r="E847" s="4">
        <v>2361</v>
      </c>
    </row>
    <row r="848" spans="1:5" x14ac:dyDescent="0.2">
      <c r="A848" t="s">
        <v>2703</v>
      </c>
      <c r="B848" t="s">
        <v>1</v>
      </c>
      <c r="C848" s="4">
        <v>33059</v>
      </c>
      <c r="D848" s="4">
        <v>20580</v>
      </c>
      <c r="E848" s="4">
        <v>0</v>
      </c>
    </row>
    <row r="849" spans="1:5" x14ac:dyDescent="0.2">
      <c r="A849" t="s">
        <v>844</v>
      </c>
      <c r="B849" t="s">
        <v>111</v>
      </c>
      <c r="C849" s="4">
        <v>117138</v>
      </c>
      <c r="D849" s="4">
        <v>55515</v>
      </c>
      <c r="E849" s="4">
        <v>4523</v>
      </c>
    </row>
    <row r="850" spans="1:5" x14ac:dyDescent="0.2">
      <c r="A850" t="s">
        <v>845</v>
      </c>
      <c r="B850" t="s">
        <v>118</v>
      </c>
      <c r="C850" s="4">
        <v>1885752</v>
      </c>
      <c r="D850" s="4">
        <v>928734</v>
      </c>
      <c r="E850" s="4">
        <v>122278</v>
      </c>
    </row>
    <row r="851" spans="1:5" x14ac:dyDescent="0.2">
      <c r="A851" t="s">
        <v>846</v>
      </c>
      <c r="B851" t="s">
        <v>42</v>
      </c>
      <c r="C851" s="4">
        <v>38916</v>
      </c>
      <c r="D851" s="4">
        <v>12000</v>
      </c>
      <c r="E851" s="4">
        <v>383</v>
      </c>
    </row>
    <row r="852" spans="1:5" x14ac:dyDescent="0.2">
      <c r="A852" t="s">
        <v>847</v>
      </c>
      <c r="B852" t="s">
        <v>17</v>
      </c>
      <c r="C852" s="4">
        <v>1200702</v>
      </c>
      <c r="D852" s="4">
        <v>758883</v>
      </c>
      <c r="E852" s="4">
        <v>64906</v>
      </c>
    </row>
    <row r="853" spans="1:5" x14ac:dyDescent="0.2">
      <c r="A853" t="s">
        <v>848</v>
      </c>
      <c r="B853" t="s">
        <v>233</v>
      </c>
      <c r="C853" s="4">
        <v>53448</v>
      </c>
      <c r="D853" s="4">
        <v>20067</v>
      </c>
      <c r="E853" s="4">
        <v>2072</v>
      </c>
    </row>
    <row r="854" spans="1:5" x14ac:dyDescent="0.2">
      <c r="A854" t="s">
        <v>849</v>
      </c>
      <c r="B854" t="s">
        <v>24</v>
      </c>
      <c r="C854" s="4">
        <v>1333758</v>
      </c>
      <c r="D854" s="4">
        <v>661590</v>
      </c>
      <c r="E854" s="4">
        <v>15504</v>
      </c>
    </row>
  </sheetData>
  <phoneticPr fontId="0" type="noConversion"/>
  <pageMargins left="0.7" right="0.7" top="0.75" bottom="0.75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4"/>
  <sheetViews>
    <sheetView showRuler="0" workbookViewId="0">
      <selection sqref="A1:E854"/>
    </sheetView>
  </sheetViews>
  <sheetFormatPr baseColWidth="10" defaultColWidth="8.7109375" defaultRowHeight="16" x14ac:dyDescent="0.2"/>
  <cols>
    <col min="1" max="1" width="25.85546875" style="5" bestFit="1" customWidth="1"/>
    <col min="2" max="2" width="20" style="5" bestFit="1" customWidth="1"/>
    <col min="3" max="4" width="11.42578125" style="5" bestFit="1" customWidth="1"/>
    <col min="5" max="5" width="10.42578125" style="5" bestFit="1" customWidth="1"/>
  </cols>
  <sheetData>
    <row r="1" spans="1:5" x14ac:dyDescent="0.2">
      <c r="A1" s="5" t="s">
        <v>851</v>
      </c>
      <c r="B1" s="5" t="s">
        <v>852</v>
      </c>
      <c r="C1" s="5" t="s">
        <v>853</v>
      </c>
      <c r="D1" s="5" t="s">
        <v>854</v>
      </c>
      <c r="E1" s="5" t="s">
        <v>855</v>
      </c>
    </row>
    <row r="2" spans="1:5" x14ac:dyDescent="0.2">
      <c r="A2" s="5" t="s">
        <v>2685</v>
      </c>
      <c r="B2" s="5" t="s">
        <v>2686</v>
      </c>
      <c r="C2" s="6">
        <v>400952</v>
      </c>
      <c r="D2" s="6">
        <v>339365</v>
      </c>
      <c r="E2" s="6">
        <v>0</v>
      </c>
    </row>
    <row r="3" spans="1:5" x14ac:dyDescent="0.2">
      <c r="A3" s="5" t="s">
        <v>2687</v>
      </c>
      <c r="B3" s="5" t="s">
        <v>2688</v>
      </c>
      <c r="C3" s="6">
        <v>227709</v>
      </c>
      <c r="D3" s="6">
        <v>160414</v>
      </c>
      <c r="E3" s="6">
        <v>9922</v>
      </c>
    </row>
    <row r="4" spans="1:5" x14ac:dyDescent="0.2">
      <c r="A4" s="5" t="s">
        <v>856</v>
      </c>
      <c r="B4" s="5" t="s">
        <v>2690</v>
      </c>
      <c r="C4" s="6">
        <v>300108</v>
      </c>
      <c r="D4" s="6">
        <v>224002</v>
      </c>
      <c r="E4" s="6">
        <v>29253</v>
      </c>
    </row>
    <row r="5" spans="1:5" x14ac:dyDescent="0.2">
      <c r="A5" s="5" t="s">
        <v>2691</v>
      </c>
      <c r="B5" s="5" t="s">
        <v>2692</v>
      </c>
      <c r="C5" s="6">
        <v>3389967</v>
      </c>
      <c r="D5" s="6">
        <v>889717</v>
      </c>
      <c r="E5" s="6">
        <v>0</v>
      </c>
    </row>
    <row r="6" spans="1:5" x14ac:dyDescent="0.2">
      <c r="A6" s="5" t="s">
        <v>2693</v>
      </c>
      <c r="B6" s="5" t="s">
        <v>2693</v>
      </c>
      <c r="C6" s="6">
        <v>820936</v>
      </c>
      <c r="D6" s="6">
        <v>260099</v>
      </c>
      <c r="E6" s="6">
        <v>26633</v>
      </c>
    </row>
    <row r="7" spans="1:5" x14ac:dyDescent="0.2">
      <c r="A7" s="5" t="s">
        <v>2694</v>
      </c>
      <c r="B7" s="5" t="s">
        <v>2695</v>
      </c>
      <c r="C7" s="6">
        <v>125742</v>
      </c>
      <c r="D7" s="6">
        <v>58855</v>
      </c>
      <c r="E7" s="6">
        <v>22226</v>
      </c>
    </row>
    <row r="8" spans="1:5" x14ac:dyDescent="0.2">
      <c r="A8" s="5" t="s">
        <v>857</v>
      </c>
      <c r="B8" s="5" t="s">
        <v>2697</v>
      </c>
      <c r="C8" s="6">
        <v>942753</v>
      </c>
      <c r="D8" s="6">
        <v>393434</v>
      </c>
      <c r="E8" s="6">
        <v>115059</v>
      </c>
    </row>
    <row r="9" spans="1:5" x14ac:dyDescent="0.2">
      <c r="A9" s="5" t="s">
        <v>2698</v>
      </c>
      <c r="B9" s="5" t="s">
        <v>2699</v>
      </c>
      <c r="C9" s="6">
        <v>7533282</v>
      </c>
      <c r="D9" s="6">
        <v>1626460</v>
      </c>
      <c r="E9" s="6">
        <v>676708</v>
      </c>
    </row>
    <row r="10" spans="1:5" x14ac:dyDescent="0.2">
      <c r="A10" s="5" t="s">
        <v>2700</v>
      </c>
      <c r="B10" s="5" t="s">
        <v>2701</v>
      </c>
      <c r="C10" s="6">
        <v>51794</v>
      </c>
      <c r="D10" s="6">
        <v>52431</v>
      </c>
      <c r="E10" s="6">
        <v>5516</v>
      </c>
    </row>
    <row r="11" spans="1:5" x14ac:dyDescent="0.2">
      <c r="A11" s="5" t="s">
        <v>2702</v>
      </c>
      <c r="B11" s="5" t="s">
        <v>2703</v>
      </c>
      <c r="C11" s="6">
        <v>3484576</v>
      </c>
      <c r="D11" s="6">
        <v>1510800</v>
      </c>
      <c r="E11" s="6">
        <v>480024</v>
      </c>
    </row>
    <row r="12" spans="1:5" x14ac:dyDescent="0.2">
      <c r="A12" s="5" t="s">
        <v>2704</v>
      </c>
      <c r="B12" s="5" t="s">
        <v>2699</v>
      </c>
      <c r="C12" s="6">
        <v>197584</v>
      </c>
      <c r="D12" s="6">
        <v>213827</v>
      </c>
      <c r="E12" s="6">
        <v>26077</v>
      </c>
    </row>
    <row r="13" spans="1:5" x14ac:dyDescent="0.2">
      <c r="A13" s="5" t="s">
        <v>2705</v>
      </c>
      <c r="B13" s="5" t="s">
        <v>2706</v>
      </c>
      <c r="C13" s="6">
        <v>17806</v>
      </c>
      <c r="D13" s="6">
        <v>3000</v>
      </c>
      <c r="E13" s="6">
        <v>0</v>
      </c>
    </row>
    <row r="14" spans="1:5" x14ac:dyDescent="0.2">
      <c r="A14" s="5" t="s">
        <v>2707</v>
      </c>
      <c r="B14" s="5" t="s">
        <v>2708</v>
      </c>
      <c r="C14" s="6">
        <v>6940977</v>
      </c>
      <c r="D14" s="6">
        <v>2099243</v>
      </c>
      <c r="E14" s="6">
        <v>399175</v>
      </c>
    </row>
    <row r="15" spans="1:5" x14ac:dyDescent="0.2">
      <c r="A15" s="5" t="s">
        <v>2709</v>
      </c>
      <c r="B15" s="5" t="s">
        <v>2710</v>
      </c>
      <c r="C15" s="6">
        <v>19247</v>
      </c>
      <c r="D15" s="6">
        <v>25474</v>
      </c>
      <c r="E15" s="6">
        <v>540</v>
      </c>
    </row>
    <row r="16" spans="1:5" x14ac:dyDescent="0.2">
      <c r="A16" s="5" t="s">
        <v>858</v>
      </c>
      <c r="B16" s="5" t="s">
        <v>2712</v>
      </c>
      <c r="C16" s="6">
        <v>188768</v>
      </c>
      <c r="D16" s="6">
        <v>45000</v>
      </c>
      <c r="E16" s="6">
        <v>506</v>
      </c>
    </row>
    <row r="17" spans="1:5" x14ac:dyDescent="0.2">
      <c r="A17" s="5" t="s">
        <v>2713</v>
      </c>
      <c r="B17" s="5" t="s">
        <v>2714</v>
      </c>
      <c r="C17" s="6">
        <v>78931</v>
      </c>
      <c r="D17" s="6">
        <v>13500</v>
      </c>
      <c r="E17" s="6">
        <v>2198</v>
      </c>
    </row>
    <row r="18" spans="1:5" x14ac:dyDescent="0.2">
      <c r="A18" s="5" t="s">
        <v>2715</v>
      </c>
      <c r="B18" s="5" t="s">
        <v>2716</v>
      </c>
      <c r="C18" s="6">
        <v>165483</v>
      </c>
      <c r="D18" s="6">
        <v>146844</v>
      </c>
      <c r="E18" s="6">
        <v>194</v>
      </c>
    </row>
    <row r="19" spans="1:5" x14ac:dyDescent="0.2">
      <c r="A19" s="5" t="s">
        <v>859</v>
      </c>
      <c r="B19" s="5" t="s">
        <v>2718</v>
      </c>
      <c r="C19" s="6">
        <v>17951904</v>
      </c>
      <c r="D19" s="6">
        <v>5388512</v>
      </c>
      <c r="E19" s="6">
        <v>544773</v>
      </c>
    </row>
    <row r="20" spans="1:5" x14ac:dyDescent="0.2">
      <c r="A20" s="5" t="s">
        <v>2719</v>
      </c>
      <c r="B20" s="5" t="s">
        <v>2703</v>
      </c>
      <c r="C20" s="6">
        <v>1317372</v>
      </c>
      <c r="D20" s="6">
        <v>512077</v>
      </c>
      <c r="E20" s="6">
        <v>339517</v>
      </c>
    </row>
    <row r="21" spans="1:5" x14ac:dyDescent="0.2">
      <c r="A21" s="5" t="s">
        <v>2718</v>
      </c>
      <c r="B21" s="5" t="s">
        <v>2718</v>
      </c>
      <c r="C21" s="6">
        <v>12020667</v>
      </c>
      <c r="D21" s="6">
        <v>3858979</v>
      </c>
      <c r="E21" s="6">
        <v>69528</v>
      </c>
    </row>
    <row r="22" spans="1:5" x14ac:dyDescent="0.2">
      <c r="A22" s="5" t="s">
        <v>2720</v>
      </c>
      <c r="B22" s="5" t="s">
        <v>2721</v>
      </c>
      <c r="C22" s="6">
        <v>36939905</v>
      </c>
      <c r="D22" s="6">
        <v>13698293</v>
      </c>
      <c r="E22" s="6">
        <v>1868775</v>
      </c>
    </row>
    <row r="23" spans="1:5" x14ac:dyDescent="0.2">
      <c r="A23" s="5" t="s">
        <v>2722</v>
      </c>
      <c r="B23" s="5" t="s">
        <v>2723</v>
      </c>
      <c r="C23" s="6">
        <v>874164</v>
      </c>
      <c r="D23" s="6">
        <v>682568</v>
      </c>
      <c r="E23" s="6">
        <v>0</v>
      </c>
    </row>
    <row r="24" spans="1:5" x14ac:dyDescent="0.2">
      <c r="A24" s="5" t="s">
        <v>2724</v>
      </c>
      <c r="B24" s="5" t="s">
        <v>2725</v>
      </c>
      <c r="C24" s="6">
        <v>12042</v>
      </c>
      <c r="D24" s="6">
        <v>12000</v>
      </c>
      <c r="E24" s="6">
        <v>0</v>
      </c>
    </row>
    <row r="25" spans="1:5" x14ac:dyDescent="0.2">
      <c r="A25" s="5" t="s">
        <v>2726</v>
      </c>
      <c r="B25" s="5" t="s">
        <v>2727</v>
      </c>
      <c r="C25" s="6">
        <v>11154743</v>
      </c>
      <c r="D25" s="6">
        <v>2093865</v>
      </c>
      <c r="E25" s="6">
        <v>119392</v>
      </c>
    </row>
    <row r="26" spans="1:5" x14ac:dyDescent="0.2">
      <c r="A26" s="5" t="s">
        <v>860</v>
      </c>
      <c r="B26" s="5" t="s">
        <v>2714</v>
      </c>
      <c r="C26" s="6">
        <v>147564</v>
      </c>
      <c r="D26" s="6">
        <v>86972</v>
      </c>
      <c r="E26" s="6">
        <v>37756</v>
      </c>
    </row>
    <row r="27" spans="1:5" x14ac:dyDescent="0.2">
      <c r="A27" s="5" t="s">
        <v>2729</v>
      </c>
      <c r="B27" s="5" t="s">
        <v>2730</v>
      </c>
      <c r="C27" s="6">
        <v>596109</v>
      </c>
      <c r="D27" s="6">
        <v>436012</v>
      </c>
      <c r="E27" s="6">
        <v>59623</v>
      </c>
    </row>
    <row r="28" spans="1:5" x14ac:dyDescent="0.2">
      <c r="A28" s="5" t="s">
        <v>2731</v>
      </c>
      <c r="B28" s="5" t="s">
        <v>2732</v>
      </c>
      <c r="C28" s="6">
        <v>122663</v>
      </c>
      <c r="D28" s="6">
        <v>49561</v>
      </c>
      <c r="E28" s="6">
        <v>765</v>
      </c>
    </row>
    <row r="29" spans="1:5" x14ac:dyDescent="0.2">
      <c r="A29" s="5" t="s">
        <v>2733</v>
      </c>
      <c r="B29" s="5" t="s">
        <v>2734</v>
      </c>
      <c r="C29" s="6">
        <v>110989</v>
      </c>
      <c r="D29" s="6">
        <v>69205</v>
      </c>
      <c r="E29" s="6">
        <v>2844</v>
      </c>
    </row>
    <row r="30" spans="1:5" x14ac:dyDescent="0.2">
      <c r="A30" s="5" t="s">
        <v>861</v>
      </c>
      <c r="B30" s="5" t="s">
        <v>2736</v>
      </c>
      <c r="C30" s="6">
        <v>367802</v>
      </c>
      <c r="D30" s="6">
        <v>284793</v>
      </c>
      <c r="E30" s="6">
        <v>64821</v>
      </c>
    </row>
    <row r="31" spans="1:5" x14ac:dyDescent="0.2">
      <c r="A31" s="5" t="s">
        <v>862</v>
      </c>
      <c r="B31" s="5" t="s">
        <v>2738</v>
      </c>
      <c r="C31" s="6">
        <v>153223</v>
      </c>
      <c r="D31" s="6">
        <v>121866</v>
      </c>
      <c r="E31" s="6">
        <v>17549</v>
      </c>
    </row>
    <row r="32" spans="1:5" x14ac:dyDescent="0.2">
      <c r="A32" s="5" t="s">
        <v>863</v>
      </c>
      <c r="B32" s="5" t="s">
        <v>2740</v>
      </c>
      <c r="C32" s="6">
        <v>401464</v>
      </c>
      <c r="D32" s="6">
        <v>427619</v>
      </c>
      <c r="E32" s="6">
        <v>24411</v>
      </c>
    </row>
    <row r="33" spans="1:5" x14ac:dyDescent="0.2">
      <c r="A33" s="5" t="s">
        <v>864</v>
      </c>
      <c r="B33" s="5" t="s">
        <v>2688</v>
      </c>
      <c r="C33" s="6">
        <v>8724083</v>
      </c>
      <c r="D33" s="6">
        <v>2222455</v>
      </c>
      <c r="E33" s="6">
        <v>355535</v>
      </c>
    </row>
    <row r="34" spans="1:5" x14ac:dyDescent="0.2">
      <c r="A34" s="5" t="s">
        <v>2742</v>
      </c>
      <c r="B34" s="5" t="s">
        <v>2743</v>
      </c>
      <c r="C34" s="6">
        <v>23363</v>
      </c>
      <c r="D34" s="6">
        <v>17000</v>
      </c>
      <c r="E34" s="6">
        <v>1268</v>
      </c>
    </row>
    <row r="35" spans="1:5" x14ac:dyDescent="0.2">
      <c r="A35" s="5" t="s">
        <v>2744</v>
      </c>
      <c r="B35" s="5" t="s">
        <v>2697</v>
      </c>
      <c r="C35" s="6">
        <v>773744</v>
      </c>
      <c r="D35" s="6">
        <v>470003</v>
      </c>
      <c r="E35" s="6">
        <v>62107</v>
      </c>
    </row>
    <row r="36" spans="1:5" x14ac:dyDescent="0.2">
      <c r="A36" s="5" t="s">
        <v>865</v>
      </c>
      <c r="B36" s="5" t="s">
        <v>2740</v>
      </c>
      <c r="C36" s="6">
        <v>473549</v>
      </c>
      <c r="D36" s="6">
        <v>326409</v>
      </c>
      <c r="E36" s="6">
        <v>4976</v>
      </c>
    </row>
    <row r="37" spans="1:5" x14ac:dyDescent="0.2">
      <c r="A37" s="5" t="s">
        <v>866</v>
      </c>
      <c r="B37" s="5" t="s">
        <v>2747</v>
      </c>
      <c r="C37" s="6">
        <v>86107</v>
      </c>
      <c r="D37" s="6">
        <v>76171</v>
      </c>
      <c r="E37" s="6">
        <v>5121</v>
      </c>
    </row>
    <row r="38" spans="1:5" x14ac:dyDescent="0.2">
      <c r="A38" s="5" t="s">
        <v>2748</v>
      </c>
      <c r="B38" s="5" t="s">
        <v>2749</v>
      </c>
      <c r="C38" s="6">
        <v>93901</v>
      </c>
      <c r="D38" s="6">
        <v>49731</v>
      </c>
      <c r="E38" s="6">
        <v>21150</v>
      </c>
    </row>
    <row r="39" spans="1:5" x14ac:dyDescent="0.2">
      <c r="A39" s="5" t="s">
        <v>867</v>
      </c>
      <c r="B39" s="5" t="s">
        <v>2751</v>
      </c>
      <c r="C39" s="6">
        <v>359416</v>
      </c>
      <c r="D39" s="6">
        <v>333678</v>
      </c>
      <c r="E39" s="6">
        <v>35493</v>
      </c>
    </row>
    <row r="40" spans="1:5" x14ac:dyDescent="0.2">
      <c r="A40" s="5" t="s">
        <v>868</v>
      </c>
      <c r="B40" s="5" t="s">
        <v>2753</v>
      </c>
      <c r="C40" s="6">
        <v>132204</v>
      </c>
      <c r="D40" s="6">
        <v>115448</v>
      </c>
      <c r="E40" s="6">
        <v>673</v>
      </c>
    </row>
    <row r="41" spans="1:5" x14ac:dyDescent="0.2">
      <c r="A41" s="5" t="s">
        <v>2754</v>
      </c>
      <c r="B41" s="5" t="s">
        <v>2755</v>
      </c>
      <c r="C41" s="6">
        <v>635542</v>
      </c>
      <c r="D41" s="6">
        <v>222572</v>
      </c>
      <c r="E41" s="6">
        <v>226239</v>
      </c>
    </row>
    <row r="42" spans="1:5" x14ac:dyDescent="0.2">
      <c r="A42" s="5" t="s">
        <v>869</v>
      </c>
      <c r="B42" s="5" t="s">
        <v>1</v>
      </c>
      <c r="C42" s="6">
        <v>130425</v>
      </c>
      <c r="D42" s="6">
        <v>99514</v>
      </c>
      <c r="E42" s="6">
        <v>5743</v>
      </c>
    </row>
    <row r="43" spans="1:5" x14ac:dyDescent="0.2">
      <c r="A43" s="5" t="s">
        <v>2</v>
      </c>
      <c r="B43" s="5" t="s">
        <v>2732</v>
      </c>
      <c r="C43" s="6">
        <v>111712</v>
      </c>
      <c r="D43" s="6">
        <v>159796</v>
      </c>
      <c r="E43" s="6">
        <v>57212</v>
      </c>
    </row>
    <row r="44" spans="1:5" x14ac:dyDescent="0.2">
      <c r="A44" s="5" t="s">
        <v>3</v>
      </c>
      <c r="B44" s="5" t="s">
        <v>4</v>
      </c>
      <c r="C44" s="6">
        <v>11493</v>
      </c>
      <c r="D44" s="6">
        <v>7492</v>
      </c>
      <c r="E44" s="6">
        <v>1250</v>
      </c>
    </row>
    <row r="45" spans="1:5" x14ac:dyDescent="0.2">
      <c r="A45" s="5" t="s">
        <v>5</v>
      </c>
      <c r="B45" s="5" t="s">
        <v>6</v>
      </c>
      <c r="C45" s="6">
        <v>453759</v>
      </c>
      <c r="D45" s="6">
        <v>293358</v>
      </c>
      <c r="E45" s="6">
        <v>51344</v>
      </c>
    </row>
    <row r="46" spans="1:5" x14ac:dyDescent="0.2">
      <c r="A46" s="5" t="s">
        <v>7</v>
      </c>
      <c r="B46" s="5" t="s">
        <v>8</v>
      </c>
      <c r="C46" s="6">
        <v>421228</v>
      </c>
      <c r="D46" s="6">
        <v>97101</v>
      </c>
      <c r="E46" s="6">
        <v>0</v>
      </c>
    </row>
    <row r="47" spans="1:5" x14ac:dyDescent="0.2">
      <c r="A47" s="5" t="s">
        <v>870</v>
      </c>
      <c r="B47" s="5" t="s">
        <v>10</v>
      </c>
      <c r="C47" s="6">
        <v>7144075</v>
      </c>
      <c r="D47" s="6">
        <v>2622637</v>
      </c>
      <c r="E47" s="6">
        <v>1112551</v>
      </c>
    </row>
    <row r="48" spans="1:5" x14ac:dyDescent="0.2">
      <c r="A48" s="5" t="s">
        <v>871</v>
      </c>
      <c r="B48" s="5" t="s">
        <v>2692</v>
      </c>
      <c r="C48" s="6">
        <v>1837392</v>
      </c>
      <c r="D48" s="6">
        <v>746140</v>
      </c>
      <c r="E48" s="6">
        <v>23688</v>
      </c>
    </row>
    <row r="49" spans="1:5" x14ac:dyDescent="0.2">
      <c r="A49" s="5" t="s">
        <v>12</v>
      </c>
      <c r="B49" s="5" t="s">
        <v>4</v>
      </c>
      <c r="C49" s="6">
        <v>41712</v>
      </c>
      <c r="D49" s="6">
        <v>36565</v>
      </c>
      <c r="E49" s="6">
        <v>17520</v>
      </c>
    </row>
    <row r="50" spans="1:5" x14ac:dyDescent="0.2">
      <c r="A50" s="5" t="s">
        <v>13</v>
      </c>
      <c r="B50" s="5" t="s">
        <v>14</v>
      </c>
      <c r="C50" s="6">
        <v>124330</v>
      </c>
      <c r="D50" s="6">
        <v>108269</v>
      </c>
      <c r="E50" s="6">
        <v>14600</v>
      </c>
    </row>
    <row r="51" spans="1:5" x14ac:dyDescent="0.2">
      <c r="A51" s="5" t="s">
        <v>15</v>
      </c>
      <c r="B51" s="5" t="s">
        <v>16</v>
      </c>
      <c r="C51" s="6">
        <v>67869</v>
      </c>
      <c r="D51" s="6">
        <v>98027</v>
      </c>
      <c r="E51" s="6">
        <v>1812</v>
      </c>
    </row>
    <row r="52" spans="1:5" x14ac:dyDescent="0.2">
      <c r="A52" s="5" t="s">
        <v>872</v>
      </c>
      <c r="B52" s="5" t="s">
        <v>17</v>
      </c>
      <c r="C52" s="6">
        <v>14685138</v>
      </c>
      <c r="D52" s="6">
        <v>4229822</v>
      </c>
      <c r="E52" s="6">
        <v>338364</v>
      </c>
    </row>
    <row r="53" spans="1:5" x14ac:dyDescent="0.2">
      <c r="A53" s="5" t="s">
        <v>18</v>
      </c>
      <c r="B53" s="5" t="s">
        <v>19</v>
      </c>
      <c r="C53" s="6">
        <v>11977</v>
      </c>
      <c r="D53" s="6">
        <v>2132</v>
      </c>
      <c r="E53" s="6">
        <v>4870</v>
      </c>
    </row>
    <row r="54" spans="1:5" x14ac:dyDescent="0.2">
      <c r="A54" s="5" t="s">
        <v>20</v>
      </c>
      <c r="B54" s="5" t="s">
        <v>2697</v>
      </c>
      <c r="C54" s="6">
        <v>228994</v>
      </c>
      <c r="D54" s="6">
        <v>200999</v>
      </c>
      <c r="E54" s="6">
        <v>25131</v>
      </c>
    </row>
    <row r="55" spans="1:5" x14ac:dyDescent="0.2">
      <c r="A55" s="5" t="s">
        <v>21</v>
      </c>
      <c r="B55" s="5" t="s">
        <v>22</v>
      </c>
      <c r="C55" s="6">
        <v>2668705</v>
      </c>
      <c r="D55" s="6">
        <v>1502042</v>
      </c>
      <c r="E55" s="6">
        <v>400381</v>
      </c>
    </row>
    <row r="56" spans="1:5" x14ac:dyDescent="0.2">
      <c r="A56" s="5" t="s">
        <v>23</v>
      </c>
      <c r="B56" s="5" t="s">
        <v>24</v>
      </c>
      <c r="C56" s="6">
        <v>43682</v>
      </c>
      <c r="D56" s="6">
        <v>13111</v>
      </c>
      <c r="E56" s="6">
        <v>0</v>
      </c>
    </row>
    <row r="57" spans="1:5" x14ac:dyDescent="0.2">
      <c r="A57" s="5" t="s">
        <v>25</v>
      </c>
      <c r="B57" s="5" t="s">
        <v>26</v>
      </c>
      <c r="C57" s="6">
        <v>42557</v>
      </c>
      <c r="D57" s="6">
        <v>15472</v>
      </c>
      <c r="E57" s="6">
        <v>12323</v>
      </c>
    </row>
    <row r="58" spans="1:5" x14ac:dyDescent="0.2">
      <c r="A58" s="5" t="s">
        <v>27</v>
      </c>
      <c r="B58" s="5" t="s">
        <v>28</v>
      </c>
      <c r="C58" s="6">
        <v>24795</v>
      </c>
      <c r="D58" s="6">
        <v>18500</v>
      </c>
      <c r="E58" s="6">
        <v>7768</v>
      </c>
    </row>
    <row r="59" spans="1:5" x14ac:dyDescent="0.2">
      <c r="A59" s="5" t="s">
        <v>29</v>
      </c>
      <c r="B59" s="5" t="s">
        <v>30</v>
      </c>
      <c r="C59" s="6">
        <v>60784</v>
      </c>
      <c r="D59" s="6">
        <v>46351</v>
      </c>
      <c r="E59" s="6">
        <v>6100</v>
      </c>
    </row>
    <row r="60" spans="1:5" x14ac:dyDescent="0.2">
      <c r="A60" s="5" t="s">
        <v>873</v>
      </c>
      <c r="B60" s="5" t="s">
        <v>27</v>
      </c>
      <c r="C60" s="6">
        <v>4693777</v>
      </c>
      <c r="D60" s="6">
        <v>1427841</v>
      </c>
      <c r="E60" s="6">
        <v>1053506</v>
      </c>
    </row>
    <row r="61" spans="1:5" x14ac:dyDescent="0.2">
      <c r="A61" s="5" t="s">
        <v>32</v>
      </c>
      <c r="B61" s="5" t="s">
        <v>2747</v>
      </c>
      <c r="C61" s="6">
        <v>12933</v>
      </c>
      <c r="D61" s="6">
        <v>7457</v>
      </c>
      <c r="E61" s="6">
        <v>0</v>
      </c>
    </row>
    <row r="62" spans="1:5" x14ac:dyDescent="0.2">
      <c r="A62" s="5" t="s">
        <v>33</v>
      </c>
      <c r="B62" s="5" t="s">
        <v>2723</v>
      </c>
      <c r="C62" s="6">
        <v>957310</v>
      </c>
      <c r="D62" s="6">
        <v>353220</v>
      </c>
      <c r="E62" s="6">
        <v>0</v>
      </c>
    </row>
    <row r="63" spans="1:5" x14ac:dyDescent="0.2">
      <c r="A63" s="5" t="s">
        <v>874</v>
      </c>
      <c r="B63" s="5" t="s">
        <v>35</v>
      </c>
      <c r="C63" s="6">
        <v>102178</v>
      </c>
      <c r="D63" s="6">
        <v>34250</v>
      </c>
      <c r="E63" s="6">
        <v>1947</v>
      </c>
    </row>
    <row r="64" spans="1:5" x14ac:dyDescent="0.2">
      <c r="A64" s="5" t="s">
        <v>36</v>
      </c>
      <c r="B64" s="5" t="s">
        <v>2718</v>
      </c>
      <c r="C64" s="6">
        <v>234842</v>
      </c>
      <c r="D64" s="6">
        <v>166594</v>
      </c>
      <c r="E64" s="6">
        <v>12002</v>
      </c>
    </row>
    <row r="65" spans="1:5" x14ac:dyDescent="0.2">
      <c r="A65" s="5" t="s">
        <v>37</v>
      </c>
      <c r="B65" s="5" t="s">
        <v>38</v>
      </c>
      <c r="C65" s="6">
        <v>42015</v>
      </c>
      <c r="D65" s="6">
        <v>57032</v>
      </c>
      <c r="E65" s="6">
        <v>0</v>
      </c>
    </row>
    <row r="66" spans="1:5" x14ac:dyDescent="0.2">
      <c r="A66" s="5" t="s">
        <v>39</v>
      </c>
      <c r="B66" s="5" t="s">
        <v>17</v>
      </c>
      <c r="C66" s="6">
        <v>3600814</v>
      </c>
      <c r="D66" s="6">
        <v>1622072</v>
      </c>
      <c r="E66" s="6">
        <v>195184</v>
      </c>
    </row>
    <row r="67" spans="1:5" x14ac:dyDescent="0.2">
      <c r="A67" s="5" t="s">
        <v>40</v>
      </c>
      <c r="B67" s="5" t="s">
        <v>2690</v>
      </c>
      <c r="C67" s="6">
        <v>45577</v>
      </c>
      <c r="D67" s="6">
        <v>30000</v>
      </c>
      <c r="E67" s="6">
        <v>1456</v>
      </c>
    </row>
    <row r="68" spans="1:5" x14ac:dyDescent="0.2">
      <c r="A68" s="5" t="s">
        <v>875</v>
      </c>
      <c r="B68" s="5" t="s">
        <v>42</v>
      </c>
      <c r="C68" s="6">
        <v>122958</v>
      </c>
      <c r="D68" s="6">
        <v>92946</v>
      </c>
      <c r="E68" s="6">
        <v>4912</v>
      </c>
    </row>
    <row r="69" spans="1:5" x14ac:dyDescent="0.2">
      <c r="A69" s="5" t="s">
        <v>43</v>
      </c>
      <c r="B69" s="5" t="s">
        <v>44</v>
      </c>
      <c r="C69" s="6">
        <v>53137</v>
      </c>
      <c r="D69" s="6">
        <v>36000</v>
      </c>
      <c r="E69" s="6">
        <v>0</v>
      </c>
    </row>
    <row r="70" spans="1:5" x14ac:dyDescent="0.2">
      <c r="A70" s="5" t="s">
        <v>45</v>
      </c>
      <c r="B70" s="5" t="s">
        <v>2692</v>
      </c>
      <c r="C70" s="6">
        <v>877230</v>
      </c>
      <c r="D70" s="6">
        <v>289644</v>
      </c>
      <c r="E70" s="6">
        <v>8237</v>
      </c>
    </row>
    <row r="71" spans="1:5" x14ac:dyDescent="0.2">
      <c r="A71" s="5" t="s">
        <v>46</v>
      </c>
      <c r="B71" s="5" t="s">
        <v>47</v>
      </c>
      <c r="C71" s="6">
        <v>351115</v>
      </c>
      <c r="D71" s="6">
        <v>295470</v>
      </c>
      <c r="E71" s="6">
        <v>14826</v>
      </c>
    </row>
    <row r="72" spans="1:5" x14ac:dyDescent="0.2">
      <c r="A72" s="5" t="s">
        <v>876</v>
      </c>
      <c r="B72" s="5" t="s">
        <v>49</v>
      </c>
      <c r="C72" s="6">
        <v>29586</v>
      </c>
      <c r="D72" s="6">
        <v>13522</v>
      </c>
      <c r="E72" s="6">
        <v>0</v>
      </c>
    </row>
    <row r="73" spans="1:5" x14ac:dyDescent="0.2">
      <c r="A73" s="5" t="s">
        <v>877</v>
      </c>
      <c r="B73" s="5" t="s">
        <v>2740</v>
      </c>
      <c r="C73" s="6">
        <v>245024</v>
      </c>
      <c r="D73" s="6">
        <v>387866</v>
      </c>
      <c r="E73" s="6">
        <v>8960</v>
      </c>
    </row>
    <row r="74" spans="1:5" x14ac:dyDescent="0.2">
      <c r="A74" s="5" t="s">
        <v>51</v>
      </c>
      <c r="B74" s="5" t="s">
        <v>27</v>
      </c>
      <c r="C74" s="6">
        <v>214966</v>
      </c>
      <c r="D74" s="6">
        <v>121404</v>
      </c>
      <c r="E74" s="6">
        <v>15991</v>
      </c>
    </row>
    <row r="75" spans="1:5" x14ac:dyDescent="0.2">
      <c r="A75" s="5" t="s">
        <v>52</v>
      </c>
      <c r="B75" s="5" t="s">
        <v>2718</v>
      </c>
      <c r="C75" s="6">
        <v>33517648</v>
      </c>
      <c r="D75" s="6">
        <v>10074159</v>
      </c>
      <c r="E75" s="6">
        <v>645727</v>
      </c>
    </row>
    <row r="76" spans="1:5" x14ac:dyDescent="0.2">
      <c r="A76" s="5" t="s">
        <v>53</v>
      </c>
      <c r="B76" s="5" t="s">
        <v>2736</v>
      </c>
      <c r="C76" s="6">
        <v>55615</v>
      </c>
      <c r="D76" s="6">
        <v>27968</v>
      </c>
      <c r="E76" s="6">
        <v>2479</v>
      </c>
    </row>
    <row r="77" spans="1:5" x14ac:dyDescent="0.2">
      <c r="A77" s="5" t="s">
        <v>54</v>
      </c>
      <c r="B77" s="5" t="s">
        <v>55</v>
      </c>
      <c r="C77" s="6">
        <v>722342</v>
      </c>
      <c r="D77" s="6">
        <v>529190</v>
      </c>
      <c r="E77" s="6">
        <v>77435</v>
      </c>
    </row>
    <row r="78" spans="1:5" x14ac:dyDescent="0.2">
      <c r="A78" s="5" t="s">
        <v>56</v>
      </c>
      <c r="B78" s="5" t="s">
        <v>57</v>
      </c>
      <c r="C78" s="6">
        <v>114197346</v>
      </c>
      <c r="D78" s="6">
        <v>30341072</v>
      </c>
      <c r="E78" s="6">
        <v>1189503</v>
      </c>
    </row>
    <row r="79" spans="1:5" x14ac:dyDescent="0.2">
      <c r="A79" s="5" t="s">
        <v>2716</v>
      </c>
      <c r="B79" s="5" t="s">
        <v>58</v>
      </c>
      <c r="C79" s="6">
        <v>1280132</v>
      </c>
      <c r="D79" s="6">
        <v>906976</v>
      </c>
      <c r="E79" s="6">
        <v>193274</v>
      </c>
    </row>
    <row r="80" spans="1:5" x14ac:dyDescent="0.2">
      <c r="A80" s="5" t="s">
        <v>59</v>
      </c>
      <c r="B80" s="5" t="s">
        <v>6</v>
      </c>
      <c r="C80" s="6">
        <v>57774</v>
      </c>
      <c r="D80" s="6">
        <v>25783</v>
      </c>
      <c r="E80" s="6">
        <v>7996</v>
      </c>
    </row>
    <row r="81" spans="1:5" x14ac:dyDescent="0.2">
      <c r="A81" s="5" t="s">
        <v>60</v>
      </c>
      <c r="B81" s="5" t="s">
        <v>61</v>
      </c>
      <c r="C81" s="6">
        <v>25416</v>
      </c>
      <c r="D81" s="6">
        <v>6879</v>
      </c>
      <c r="E81" s="6">
        <v>763</v>
      </c>
    </row>
    <row r="82" spans="1:5" x14ac:dyDescent="0.2">
      <c r="A82" s="5" t="s">
        <v>62</v>
      </c>
      <c r="B82" s="5" t="s">
        <v>2686</v>
      </c>
      <c r="C82" s="6">
        <v>13148</v>
      </c>
      <c r="D82" s="6">
        <v>5000</v>
      </c>
      <c r="E82" s="6">
        <v>0</v>
      </c>
    </row>
    <row r="83" spans="1:5" x14ac:dyDescent="0.2">
      <c r="A83" s="5" t="s">
        <v>63</v>
      </c>
      <c r="B83" s="5" t="s">
        <v>42</v>
      </c>
      <c r="C83" s="6">
        <v>140098</v>
      </c>
      <c r="D83" s="6">
        <v>132219</v>
      </c>
      <c r="E83" s="6">
        <v>9713</v>
      </c>
    </row>
    <row r="84" spans="1:5" x14ac:dyDescent="0.2">
      <c r="A84" s="5" t="s">
        <v>64</v>
      </c>
      <c r="B84" s="5" t="s">
        <v>65</v>
      </c>
      <c r="C84" s="6">
        <v>78820</v>
      </c>
      <c r="D84" s="6">
        <v>26402</v>
      </c>
      <c r="E84" s="6">
        <v>6532</v>
      </c>
    </row>
    <row r="85" spans="1:5" x14ac:dyDescent="0.2">
      <c r="A85" s="5" t="s">
        <v>66</v>
      </c>
      <c r="B85" s="5" t="s">
        <v>2747</v>
      </c>
      <c r="C85" s="6">
        <v>6627</v>
      </c>
      <c r="D85" s="6">
        <v>2500</v>
      </c>
      <c r="E85" s="6">
        <v>0</v>
      </c>
    </row>
    <row r="86" spans="1:5" x14ac:dyDescent="0.2">
      <c r="A86" s="5" t="s">
        <v>67</v>
      </c>
      <c r="B86" s="5" t="s">
        <v>26</v>
      </c>
      <c r="C86" s="6">
        <v>24953</v>
      </c>
      <c r="D86" s="6">
        <v>65630</v>
      </c>
      <c r="E86" s="6">
        <v>8428</v>
      </c>
    </row>
    <row r="87" spans="1:5" x14ac:dyDescent="0.2">
      <c r="A87" s="5" t="s">
        <v>878</v>
      </c>
      <c r="B87" s="5" t="s">
        <v>69</v>
      </c>
      <c r="C87" s="6">
        <v>438364</v>
      </c>
      <c r="D87" s="6">
        <v>304639</v>
      </c>
      <c r="E87" s="6">
        <v>21763</v>
      </c>
    </row>
    <row r="88" spans="1:5" x14ac:dyDescent="0.2">
      <c r="A88" s="5" t="s">
        <v>70</v>
      </c>
      <c r="B88" s="5" t="s">
        <v>10</v>
      </c>
      <c r="C88" s="6">
        <v>5453603</v>
      </c>
      <c r="D88" s="6">
        <v>1937920</v>
      </c>
      <c r="E88" s="6">
        <v>327341</v>
      </c>
    </row>
    <row r="89" spans="1:5" x14ac:dyDescent="0.2">
      <c r="A89" s="5" t="s">
        <v>879</v>
      </c>
      <c r="B89" s="5" t="s">
        <v>2708</v>
      </c>
      <c r="C89" s="6">
        <v>171965</v>
      </c>
      <c r="D89" s="6">
        <v>73079</v>
      </c>
      <c r="E89" s="6">
        <v>6626</v>
      </c>
    </row>
    <row r="90" spans="1:5" x14ac:dyDescent="0.2">
      <c r="A90" s="5" t="s">
        <v>72</v>
      </c>
      <c r="B90" s="5" t="s">
        <v>73</v>
      </c>
      <c r="C90" s="6">
        <v>1052865</v>
      </c>
      <c r="D90" s="6">
        <v>367793</v>
      </c>
      <c r="E90" s="6">
        <v>190682</v>
      </c>
    </row>
    <row r="91" spans="1:5" x14ac:dyDescent="0.2">
      <c r="A91" s="5" t="s">
        <v>74</v>
      </c>
      <c r="B91" s="5" t="s">
        <v>10</v>
      </c>
      <c r="C91" s="6">
        <v>2340694</v>
      </c>
      <c r="D91" s="6">
        <v>1213899</v>
      </c>
      <c r="E91" s="6">
        <v>243216</v>
      </c>
    </row>
    <row r="92" spans="1:5" x14ac:dyDescent="0.2">
      <c r="A92" s="5" t="s">
        <v>75</v>
      </c>
      <c r="B92" s="5" t="s">
        <v>2690</v>
      </c>
      <c r="C92" s="6">
        <v>171483</v>
      </c>
      <c r="D92" s="6">
        <v>103897</v>
      </c>
      <c r="E92" s="6">
        <v>18701</v>
      </c>
    </row>
    <row r="93" spans="1:5" x14ac:dyDescent="0.2">
      <c r="A93" s="5" t="s">
        <v>76</v>
      </c>
      <c r="B93" s="5" t="s">
        <v>58</v>
      </c>
      <c r="C93" s="6">
        <v>83551</v>
      </c>
      <c r="D93" s="6">
        <v>91058</v>
      </c>
      <c r="E93" s="6">
        <v>6221</v>
      </c>
    </row>
    <row r="94" spans="1:5" x14ac:dyDescent="0.2">
      <c r="A94" s="5" t="s">
        <v>77</v>
      </c>
      <c r="B94" s="5" t="s">
        <v>2734</v>
      </c>
      <c r="C94" s="6">
        <v>39769</v>
      </c>
      <c r="D94" s="6">
        <v>10482</v>
      </c>
      <c r="E94" s="6">
        <v>0</v>
      </c>
    </row>
    <row r="95" spans="1:5" x14ac:dyDescent="0.2">
      <c r="A95" s="5" t="s">
        <v>78</v>
      </c>
      <c r="B95" s="5" t="s">
        <v>57</v>
      </c>
      <c r="C95" s="6">
        <v>19066393</v>
      </c>
      <c r="D95" s="6">
        <v>7479709</v>
      </c>
      <c r="E95" s="6">
        <v>1065832</v>
      </c>
    </row>
    <row r="96" spans="1:5" x14ac:dyDescent="0.2">
      <c r="A96" s="5" t="s">
        <v>79</v>
      </c>
      <c r="B96" s="5" t="s">
        <v>57</v>
      </c>
      <c r="C96" s="6">
        <v>46711269</v>
      </c>
      <c r="D96" s="6">
        <v>15176029</v>
      </c>
      <c r="E96" s="6">
        <v>2046799</v>
      </c>
    </row>
    <row r="97" spans="1:5" x14ac:dyDescent="0.2">
      <c r="A97" s="5" t="s">
        <v>80</v>
      </c>
      <c r="B97" s="5" t="s">
        <v>81</v>
      </c>
      <c r="C97" s="6">
        <v>36941</v>
      </c>
      <c r="D97" s="6">
        <v>18431</v>
      </c>
      <c r="E97" s="6">
        <v>862</v>
      </c>
    </row>
    <row r="98" spans="1:5" x14ac:dyDescent="0.2">
      <c r="A98" s="5" t="s">
        <v>82</v>
      </c>
      <c r="B98" s="5" t="s">
        <v>2740</v>
      </c>
      <c r="C98" s="6">
        <v>25809</v>
      </c>
      <c r="D98" s="6">
        <v>10519</v>
      </c>
      <c r="E98" s="6">
        <v>0</v>
      </c>
    </row>
    <row r="99" spans="1:5" x14ac:dyDescent="0.2">
      <c r="A99" s="5" t="s">
        <v>880</v>
      </c>
      <c r="B99" s="5" t="s">
        <v>2697</v>
      </c>
      <c r="C99" s="6">
        <v>222421</v>
      </c>
      <c r="D99" s="6">
        <v>107190</v>
      </c>
      <c r="E99" s="6">
        <v>7321</v>
      </c>
    </row>
    <row r="100" spans="1:5" x14ac:dyDescent="0.2">
      <c r="A100" s="5" t="s">
        <v>84</v>
      </c>
      <c r="B100" s="5" t="s">
        <v>35</v>
      </c>
      <c r="C100" s="6">
        <v>212041</v>
      </c>
      <c r="D100" s="6">
        <v>135501</v>
      </c>
      <c r="E100" s="6">
        <v>11618</v>
      </c>
    </row>
    <row r="101" spans="1:5" x14ac:dyDescent="0.2">
      <c r="A101" s="5" t="s">
        <v>85</v>
      </c>
      <c r="B101" s="5" t="s">
        <v>86</v>
      </c>
      <c r="C101" s="6">
        <v>80330</v>
      </c>
      <c r="D101" s="6">
        <v>150000</v>
      </c>
      <c r="E101" s="6">
        <v>5161</v>
      </c>
    </row>
    <row r="102" spans="1:5" x14ac:dyDescent="0.2">
      <c r="A102" s="5" t="s">
        <v>87</v>
      </c>
      <c r="B102" s="5" t="s">
        <v>2688</v>
      </c>
      <c r="C102" s="6">
        <v>184505</v>
      </c>
      <c r="D102" s="6">
        <v>78197</v>
      </c>
      <c r="E102" s="6">
        <v>14665</v>
      </c>
    </row>
    <row r="103" spans="1:5" x14ac:dyDescent="0.2">
      <c r="A103" s="5" t="s">
        <v>88</v>
      </c>
      <c r="B103" s="5" t="s">
        <v>89</v>
      </c>
      <c r="C103" s="6">
        <v>200780</v>
      </c>
      <c r="D103" s="6">
        <v>86649</v>
      </c>
      <c r="E103" s="6">
        <v>6329</v>
      </c>
    </row>
    <row r="104" spans="1:5" x14ac:dyDescent="0.2">
      <c r="A104" s="5" t="s">
        <v>90</v>
      </c>
      <c r="B104" s="5" t="s">
        <v>49</v>
      </c>
      <c r="C104" s="6">
        <v>226618</v>
      </c>
      <c r="D104" s="6">
        <v>227135</v>
      </c>
      <c r="E104" s="6">
        <v>64651</v>
      </c>
    </row>
    <row r="105" spans="1:5" x14ac:dyDescent="0.2">
      <c r="A105" s="5" t="s">
        <v>91</v>
      </c>
      <c r="B105" s="5" t="s">
        <v>2734</v>
      </c>
      <c r="C105" s="6">
        <v>24412</v>
      </c>
      <c r="D105" s="6">
        <v>8277</v>
      </c>
      <c r="E105" s="6">
        <v>609</v>
      </c>
    </row>
    <row r="106" spans="1:5" x14ac:dyDescent="0.2">
      <c r="A106" s="5" t="s">
        <v>92</v>
      </c>
      <c r="B106" s="5" t="s">
        <v>65</v>
      </c>
      <c r="C106" s="6">
        <v>76590</v>
      </c>
      <c r="D106" s="6">
        <v>22726</v>
      </c>
      <c r="E106" s="6">
        <v>4603</v>
      </c>
    </row>
    <row r="107" spans="1:5" x14ac:dyDescent="0.2">
      <c r="A107" s="5" t="s">
        <v>93</v>
      </c>
      <c r="B107" s="5" t="s">
        <v>2703</v>
      </c>
      <c r="C107" s="6">
        <v>7141053</v>
      </c>
      <c r="D107" s="6">
        <v>1510006</v>
      </c>
      <c r="E107" s="6">
        <v>145723</v>
      </c>
    </row>
    <row r="108" spans="1:5" x14ac:dyDescent="0.2">
      <c r="A108" s="5" t="s">
        <v>94</v>
      </c>
      <c r="B108" s="5" t="s">
        <v>47</v>
      </c>
      <c r="C108" s="6">
        <v>280165</v>
      </c>
      <c r="D108" s="6">
        <v>351349</v>
      </c>
      <c r="E108" s="6">
        <v>94570</v>
      </c>
    </row>
    <row r="109" spans="1:5" x14ac:dyDescent="0.2">
      <c r="A109" s="5" t="s">
        <v>95</v>
      </c>
      <c r="B109" s="5" t="s">
        <v>2740</v>
      </c>
      <c r="C109" s="6">
        <v>192366</v>
      </c>
      <c r="D109" s="6">
        <v>144846</v>
      </c>
      <c r="E109" s="6">
        <v>21940</v>
      </c>
    </row>
    <row r="110" spans="1:5" x14ac:dyDescent="0.2">
      <c r="A110" s="5" t="s">
        <v>96</v>
      </c>
      <c r="B110" s="5" t="s">
        <v>2721</v>
      </c>
      <c r="C110" s="6">
        <v>55294977</v>
      </c>
      <c r="D110" s="6">
        <v>18452445</v>
      </c>
      <c r="E110" s="6">
        <v>1855548</v>
      </c>
    </row>
    <row r="111" spans="1:5" x14ac:dyDescent="0.2">
      <c r="A111" s="5" t="s">
        <v>97</v>
      </c>
      <c r="B111" s="5" t="s">
        <v>35</v>
      </c>
      <c r="C111" s="6">
        <v>23845</v>
      </c>
      <c r="D111" s="6">
        <v>6066</v>
      </c>
      <c r="E111" s="6">
        <v>317</v>
      </c>
    </row>
    <row r="112" spans="1:5" x14ac:dyDescent="0.2">
      <c r="A112" s="5" t="s">
        <v>98</v>
      </c>
      <c r="B112" s="5" t="s">
        <v>99</v>
      </c>
      <c r="C112" s="6">
        <v>103481</v>
      </c>
      <c r="D112" s="6">
        <v>94909</v>
      </c>
      <c r="E112" s="6">
        <v>137</v>
      </c>
    </row>
    <row r="113" spans="1:5" x14ac:dyDescent="0.2">
      <c r="A113" s="5" t="s">
        <v>100</v>
      </c>
      <c r="B113" s="5" t="s">
        <v>101</v>
      </c>
      <c r="C113" s="6">
        <v>1741378</v>
      </c>
      <c r="D113" s="6">
        <v>1070737</v>
      </c>
      <c r="E113" s="6">
        <v>6262</v>
      </c>
    </row>
    <row r="114" spans="1:5" x14ac:dyDescent="0.2">
      <c r="A114" s="5" t="s">
        <v>102</v>
      </c>
      <c r="B114" s="5" t="s">
        <v>89</v>
      </c>
      <c r="C114" s="6">
        <v>1048529</v>
      </c>
      <c r="D114" s="6">
        <v>313665</v>
      </c>
      <c r="E114" s="6">
        <v>24520</v>
      </c>
    </row>
    <row r="115" spans="1:5" x14ac:dyDescent="0.2">
      <c r="A115" s="5" t="s">
        <v>103</v>
      </c>
      <c r="B115" s="5" t="s">
        <v>2738</v>
      </c>
      <c r="C115" s="6">
        <v>46373</v>
      </c>
      <c r="D115" s="6">
        <v>20036</v>
      </c>
      <c r="E115" s="6">
        <v>0</v>
      </c>
    </row>
    <row r="116" spans="1:5" x14ac:dyDescent="0.2">
      <c r="A116" s="5" t="s">
        <v>881</v>
      </c>
      <c r="B116" s="5" t="s">
        <v>42</v>
      </c>
      <c r="C116" s="6">
        <v>71361</v>
      </c>
      <c r="D116" s="6">
        <v>105707</v>
      </c>
      <c r="E116" s="6">
        <v>0</v>
      </c>
    </row>
    <row r="117" spans="1:5" x14ac:dyDescent="0.2">
      <c r="A117" s="5" t="s">
        <v>105</v>
      </c>
      <c r="B117" s="5" t="s">
        <v>69</v>
      </c>
      <c r="C117" s="6">
        <v>3781187</v>
      </c>
      <c r="D117" s="6">
        <v>3401012</v>
      </c>
      <c r="E117" s="6">
        <v>472725</v>
      </c>
    </row>
    <row r="118" spans="1:5" x14ac:dyDescent="0.2">
      <c r="A118" s="5" t="s">
        <v>106</v>
      </c>
      <c r="B118" s="5" t="s">
        <v>73</v>
      </c>
      <c r="C118" s="6">
        <v>44563</v>
      </c>
      <c r="D118" s="6">
        <v>24000</v>
      </c>
      <c r="E118" s="6">
        <v>0</v>
      </c>
    </row>
    <row r="119" spans="1:5" x14ac:dyDescent="0.2">
      <c r="A119" s="5" t="s">
        <v>107</v>
      </c>
      <c r="B119" s="5" t="s">
        <v>108</v>
      </c>
      <c r="C119" s="6">
        <v>451897</v>
      </c>
      <c r="D119" s="6">
        <v>384031</v>
      </c>
      <c r="E119" s="6">
        <v>40495</v>
      </c>
    </row>
    <row r="120" spans="1:5" x14ac:dyDescent="0.2">
      <c r="A120" s="5" t="s">
        <v>109</v>
      </c>
      <c r="B120" s="5" t="s">
        <v>24</v>
      </c>
      <c r="C120" s="6">
        <v>2498919</v>
      </c>
      <c r="D120" s="6">
        <v>1832610</v>
      </c>
      <c r="E120" s="6">
        <v>659794</v>
      </c>
    </row>
    <row r="121" spans="1:5" x14ac:dyDescent="0.2">
      <c r="A121" s="5" t="s">
        <v>110</v>
      </c>
      <c r="B121" s="5" t="s">
        <v>111</v>
      </c>
      <c r="C121" s="6">
        <v>84296</v>
      </c>
      <c r="D121" s="6">
        <v>65909</v>
      </c>
      <c r="E121" s="6">
        <v>0</v>
      </c>
    </row>
    <row r="122" spans="1:5" x14ac:dyDescent="0.2">
      <c r="A122" s="5" t="s">
        <v>112</v>
      </c>
      <c r="B122" s="5" t="s">
        <v>2708</v>
      </c>
      <c r="C122" s="6">
        <v>149312</v>
      </c>
      <c r="D122" s="6">
        <v>70973</v>
      </c>
      <c r="E122" s="6">
        <v>74970</v>
      </c>
    </row>
    <row r="123" spans="1:5" x14ac:dyDescent="0.2">
      <c r="A123" s="5" t="s">
        <v>1</v>
      </c>
      <c r="B123" s="5" t="s">
        <v>1</v>
      </c>
      <c r="C123" s="6">
        <v>274178</v>
      </c>
      <c r="D123" s="6">
        <v>135000</v>
      </c>
      <c r="E123" s="6">
        <v>22264</v>
      </c>
    </row>
    <row r="124" spans="1:5" x14ac:dyDescent="0.2">
      <c r="A124" s="5" t="s">
        <v>882</v>
      </c>
      <c r="B124" s="5" t="s">
        <v>113</v>
      </c>
      <c r="C124" s="6">
        <v>1255011</v>
      </c>
      <c r="D124" s="6">
        <v>749120</v>
      </c>
      <c r="E124" s="6">
        <v>57605</v>
      </c>
    </row>
    <row r="125" spans="1:5" x14ac:dyDescent="0.2">
      <c r="A125" s="5" t="s">
        <v>114</v>
      </c>
      <c r="B125" s="5" t="s">
        <v>2747</v>
      </c>
      <c r="C125" s="6">
        <v>176954</v>
      </c>
      <c r="D125" s="6">
        <v>227165</v>
      </c>
      <c r="E125" s="6">
        <v>18921</v>
      </c>
    </row>
    <row r="126" spans="1:5" x14ac:dyDescent="0.2">
      <c r="A126" s="5" t="s">
        <v>115</v>
      </c>
      <c r="B126" s="5" t="s">
        <v>116</v>
      </c>
      <c r="C126" s="6">
        <v>24061</v>
      </c>
      <c r="D126" s="6">
        <v>6000</v>
      </c>
      <c r="E126" s="6">
        <v>0</v>
      </c>
    </row>
    <row r="127" spans="1:5" x14ac:dyDescent="0.2">
      <c r="A127" s="5" t="s">
        <v>117</v>
      </c>
      <c r="B127" s="5" t="s">
        <v>118</v>
      </c>
      <c r="C127" s="6">
        <v>410560</v>
      </c>
      <c r="D127" s="6">
        <v>94002</v>
      </c>
      <c r="E127" s="6">
        <v>13028</v>
      </c>
    </row>
    <row r="128" spans="1:5" x14ac:dyDescent="0.2">
      <c r="A128" s="5" t="s">
        <v>119</v>
      </c>
      <c r="B128" s="5" t="s">
        <v>2718</v>
      </c>
      <c r="C128" s="6">
        <v>2222736</v>
      </c>
      <c r="D128" s="6">
        <v>1249334</v>
      </c>
      <c r="E128" s="6">
        <v>135153</v>
      </c>
    </row>
    <row r="129" spans="1:5" x14ac:dyDescent="0.2">
      <c r="A129" s="5" t="s">
        <v>883</v>
      </c>
      <c r="B129" s="5" t="s">
        <v>121</v>
      </c>
      <c r="C129" s="6">
        <v>41126</v>
      </c>
      <c r="D129" s="6">
        <v>101496</v>
      </c>
      <c r="E129" s="6">
        <v>3214</v>
      </c>
    </row>
    <row r="130" spans="1:5" x14ac:dyDescent="0.2">
      <c r="A130" s="5" t="s">
        <v>122</v>
      </c>
      <c r="B130" s="5" t="s">
        <v>57</v>
      </c>
      <c r="C130" s="6">
        <v>14546255</v>
      </c>
      <c r="D130" s="6">
        <v>4429102</v>
      </c>
      <c r="E130" s="6">
        <v>387609</v>
      </c>
    </row>
    <row r="131" spans="1:5" x14ac:dyDescent="0.2">
      <c r="A131" s="5" t="s">
        <v>123</v>
      </c>
      <c r="B131" s="5" t="s">
        <v>2743</v>
      </c>
      <c r="C131" s="6">
        <v>106397</v>
      </c>
      <c r="D131" s="6">
        <v>95399</v>
      </c>
      <c r="E131" s="6">
        <v>5506</v>
      </c>
    </row>
    <row r="132" spans="1:5" x14ac:dyDescent="0.2">
      <c r="A132" s="5" t="s">
        <v>124</v>
      </c>
      <c r="B132" s="5" t="s">
        <v>113</v>
      </c>
      <c r="C132" s="6">
        <v>21979036</v>
      </c>
      <c r="D132" s="6">
        <v>6795007</v>
      </c>
      <c r="E132" s="6">
        <v>1694087</v>
      </c>
    </row>
    <row r="133" spans="1:5" x14ac:dyDescent="0.2">
      <c r="A133" s="5" t="s">
        <v>884</v>
      </c>
      <c r="B133" s="5" t="s">
        <v>113</v>
      </c>
      <c r="C133" s="6">
        <v>15484179</v>
      </c>
      <c r="D133" s="6">
        <v>2040310</v>
      </c>
      <c r="E133" s="6">
        <v>1055368</v>
      </c>
    </row>
    <row r="134" spans="1:5" x14ac:dyDescent="0.2">
      <c r="A134" s="5" t="s">
        <v>126</v>
      </c>
      <c r="B134" s="5" t="s">
        <v>111</v>
      </c>
      <c r="C134" s="6">
        <v>612751</v>
      </c>
      <c r="D134" s="6">
        <v>347725</v>
      </c>
      <c r="E134" s="6">
        <v>9515</v>
      </c>
    </row>
    <row r="135" spans="1:5" x14ac:dyDescent="0.2">
      <c r="A135" s="5" t="s">
        <v>127</v>
      </c>
      <c r="B135" s="5" t="s">
        <v>2747</v>
      </c>
      <c r="C135" s="6">
        <v>101607</v>
      </c>
      <c r="D135" s="6">
        <v>20210</v>
      </c>
      <c r="E135" s="6">
        <v>5768</v>
      </c>
    </row>
    <row r="136" spans="1:5" x14ac:dyDescent="0.2">
      <c r="A136" s="5" t="s">
        <v>128</v>
      </c>
      <c r="B136" s="5" t="s">
        <v>118</v>
      </c>
      <c r="C136" s="6">
        <v>1755919</v>
      </c>
      <c r="D136" s="6">
        <v>977778</v>
      </c>
      <c r="E136" s="6">
        <v>67129</v>
      </c>
    </row>
    <row r="137" spans="1:5" x14ac:dyDescent="0.2">
      <c r="A137" s="5" t="s">
        <v>129</v>
      </c>
      <c r="B137" s="5" t="s">
        <v>2740</v>
      </c>
      <c r="C137" s="6">
        <v>1247762</v>
      </c>
      <c r="D137" s="6">
        <v>1273720</v>
      </c>
      <c r="E137" s="6">
        <v>13465</v>
      </c>
    </row>
    <row r="138" spans="1:5" x14ac:dyDescent="0.2">
      <c r="A138" s="5" t="s">
        <v>130</v>
      </c>
      <c r="B138" s="5" t="s">
        <v>2701</v>
      </c>
      <c r="C138" s="6">
        <v>113218</v>
      </c>
      <c r="D138" s="6">
        <v>69792</v>
      </c>
      <c r="E138" s="6">
        <v>13310</v>
      </c>
    </row>
    <row r="139" spans="1:5" x14ac:dyDescent="0.2">
      <c r="A139" s="5" t="s">
        <v>131</v>
      </c>
      <c r="B139" s="5" t="s">
        <v>2718</v>
      </c>
      <c r="C139" s="6">
        <v>2508128</v>
      </c>
      <c r="D139" s="6">
        <v>1181993</v>
      </c>
      <c r="E139" s="6">
        <v>6483</v>
      </c>
    </row>
    <row r="140" spans="1:5" x14ac:dyDescent="0.2">
      <c r="A140" s="5" t="s">
        <v>132</v>
      </c>
      <c r="B140" s="5" t="s">
        <v>133</v>
      </c>
      <c r="C140" s="6">
        <v>471969</v>
      </c>
      <c r="D140" s="6">
        <v>403593</v>
      </c>
      <c r="E140" s="6">
        <v>28212</v>
      </c>
    </row>
    <row r="141" spans="1:5" x14ac:dyDescent="0.2">
      <c r="A141" s="5" t="s">
        <v>134</v>
      </c>
      <c r="B141" s="5" t="s">
        <v>135</v>
      </c>
      <c r="C141" s="6">
        <v>203937</v>
      </c>
      <c r="D141" s="6">
        <v>135001</v>
      </c>
      <c r="E141" s="6">
        <v>426</v>
      </c>
    </row>
    <row r="142" spans="1:5" x14ac:dyDescent="0.2">
      <c r="A142" s="5" t="s">
        <v>136</v>
      </c>
      <c r="B142" s="5" t="s">
        <v>35</v>
      </c>
      <c r="C142" s="6">
        <v>136846</v>
      </c>
      <c r="D142" s="6">
        <v>100501</v>
      </c>
      <c r="E142" s="6">
        <v>2850</v>
      </c>
    </row>
    <row r="143" spans="1:5" x14ac:dyDescent="0.2">
      <c r="A143" s="5" t="s">
        <v>137</v>
      </c>
      <c r="B143" s="5" t="s">
        <v>108</v>
      </c>
      <c r="C143" s="6">
        <v>203388</v>
      </c>
      <c r="D143" s="6">
        <v>233220</v>
      </c>
      <c r="E143" s="6">
        <v>5552</v>
      </c>
    </row>
    <row r="144" spans="1:5" x14ac:dyDescent="0.2">
      <c r="A144" s="5" t="s">
        <v>138</v>
      </c>
      <c r="B144" s="5" t="s">
        <v>2699</v>
      </c>
      <c r="C144" s="6">
        <v>186544</v>
      </c>
      <c r="D144" s="6">
        <v>49999</v>
      </c>
      <c r="E144" s="6">
        <v>9932</v>
      </c>
    </row>
    <row r="145" spans="1:5" x14ac:dyDescent="0.2">
      <c r="A145" s="5" t="s">
        <v>139</v>
      </c>
      <c r="B145" s="5" t="s">
        <v>17</v>
      </c>
      <c r="C145" s="6">
        <v>194397</v>
      </c>
      <c r="D145" s="6">
        <v>75309</v>
      </c>
      <c r="E145" s="6">
        <v>37780</v>
      </c>
    </row>
    <row r="146" spans="1:5" x14ac:dyDescent="0.2">
      <c r="A146" s="5" t="s">
        <v>140</v>
      </c>
      <c r="B146" s="5" t="s">
        <v>2751</v>
      </c>
      <c r="C146" s="6">
        <v>108795</v>
      </c>
      <c r="D146" s="6">
        <v>163499</v>
      </c>
      <c r="E146" s="6">
        <v>22660</v>
      </c>
    </row>
    <row r="147" spans="1:5" x14ac:dyDescent="0.2">
      <c r="A147" s="5" t="s">
        <v>2751</v>
      </c>
      <c r="B147" s="5" t="s">
        <v>2703</v>
      </c>
      <c r="C147" s="6">
        <v>636230</v>
      </c>
      <c r="D147" s="6">
        <v>397689</v>
      </c>
      <c r="E147" s="6">
        <v>97878</v>
      </c>
    </row>
    <row r="148" spans="1:5" x14ac:dyDescent="0.2">
      <c r="A148" s="5" t="s">
        <v>141</v>
      </c>
      <c r="B148" s="5" t="s">
        <v>30</v>
      </c>
      <c r="C148" s="6">
        <v>34091</v>
      </c>
      <c r="D148" s="6">
        <v>29464</v>
      </c>
      <c r="E148" s="6">
        <v>0</v>
      </c>
    </row>
    <row r="149" spans="1:5" x14ac:dyDescent="0.2">
      <c r="A149" s="5" t="s">
        <v>142</v>
      </c>
      <c r="B149" s="5" t="s">
        <v>447</v>
      </c>
      <c r="C149" s="6">
        <v>257900</v>
      </c>
      <c r="D149" s="6">
        <v>185554</v>
      </c>
      <c r="E149" s="6">
        <v>3446</v>
      </c>
    </row>
    <row r="150" spans="1:5" x14ac:dyDescent="0.2">
      <c r="A150" s="5" t="s">
        <v>144</v>
      </c>
      <c r="B150" s="5" t="s">
        <v>28</v>
      </c>
      <c r="C150" s="6">
        <v>46077</v>
      </c>
      <c r="D150" s="6">
        <v>50000</v>
      </c>
      <c r="E150" s="6">
        <v>0</v>
      </c>
    </row>
    <row r="151" spans="1:5" x14ac:dyDescent="0.2">
      <c r="A151" s="5" t="s">
        <v>885</v>
      </c>
      <c r="B151" s="5" t="s">
        <v>4</v>
      </c>
      <c r="C151" s="6">
        <v>69117</v>
      </c>
      <c r="D151" s="6">
        <v>37266</v>
      </c>
      <c r="E151" s="6">
        <v>0</v>
      </c>
    </row>
    <row r="152" spans="1:5" x14ac:dyDescent="0.2">
      <c r="A152" s="5" t="s">
        <v>146</v>
      </c>
      <c r="B152" s="5" t="s">
        <v>6</v>
      </c>
      <c r="C152" s="6">
        <v>20706</v>
      </c>
      <c r="D152" s="6">
        <v>2244</v>
      </c>
      <c r="E152" s="6">
        <v>0</v>
      </c>
    </row>
    <row r="153" spans="1:5" x14ac:dyDescent="0.2">
      <c r="A153" s="5" t="s">
        <v>148</v>
      </c>
      <c r="B153" s="5" t="s">
        <v>2723</v>
      </c>
      <c r="C153" s="6">
        <v>41364</v>
      </c>
      <c r="D153" s="6">
        <v>13500</v>
      </c>
      <c r="E153" s="6">
        <v>0</v>
      </c>
    </row>
    <row r="154" spans="1:5" x14ac:dyDescent="0.2">
      <c r="A154" s="5" t="s">
        <v>149</v>
      </c>
      <c r="B154" s="5" t="s">
        <v>1</v>
      </c>
      <c r="C154" s="6">
        <v>5981048</v>
      </c>
      <c r="D154" s="6">
        <v>2497297</v>
      </c>
      <c r="E154" s="6">
        <v>66634</v>
      </c>
    </row>
    <row r="155" spans="1:5" x14ac:dyDescent="0.2">
      <c r="A155" s="5" t="s">
        <v>150</v>
      </c>
      <c r="B155" s="5" t="s">
        <v>2721</v>
      </c>
      <c r="C155" s="6">
        <v>151531</v>
      </c>
      <c r="D155" s="6">
        <v>32790</v>
      </c>
      <c r="E155" s="6">
        <v>0</v>
      </c>
    </row>
    <row r="156" spans="1:5" x14ac:dyDescent="0.2">
      <c r="A156" s="5" t="s">
        <v>151</v>
      </c>
      <c r="B156" s="5" t="s">
        <v>152</v>
      </c>
      <c r="C156" s="6">
        <v>20625</v>
      </c>
      <c r="D156" s="6">
        <v>1167</v>
      </c>
      <c r="E156" s="6">
        <v>0</v>
      </c>
    </row>
    <row r="157" spans="1:5" x14ac:dyDescent="0.2">
      <c r="A157" s="5" t="s">
        <v>153</v>
      </c>
      <c r="B157" s="5" t="s">
        <v>42</v>
      </c>
      <c r="C157" s="6">
        <v>6136938</v>
      </c>
      <c r="D157" s="6">
        <v>2398378</v>
      </c>
      <c r="E157" s="6">
        <v>28428</v>
      </c>
    </row>
    <row r="158" spans="1:5" x14ac:dyDescent="0.2">
      <c r="A158" s="5" t="s">
        <v>154</v>
      </c>
      <c r="B158" s="5" t="s">
        <v>2703</v>
      </c>
      <c r="C158" s="6">
        <v>1308188</v>
      </c>
      <c r="D158" s="6">
        <v>556323</v>
      </c>
      <c r="E158" s="6">
        <v>26813</v>
      </c>
    </row>
    <row r="159" spans="1:5" x14ac:dyDescent="0.2">
      <c r="A159" s="5" t="s">
        <v>155</v>
      </c>
      <c r="B159" s="5" t="s">
        <v>2697</v>
      </c>
      <c r="C159" s="6">
        <v>1487380</v>
      </c>
      <c r="D159" s="6">
        <v>835055</v>
      </c>
      <c r="E159" s="6">
        <v>157863</v>
      </c>
    </row>
    <row r="160" spans="1:5" x14ac:dyDescent="0.2">
      <c r="A160" s="5" t="s">
        <v>156</v>
      </c>
      <c r="B160" s="5" t="s">
        <v>42</v>
      </c>
      <c r="C160" s="6">
        <v>383037</v>
      </c>
      <c r="D160" s="6">
        <v>326650</v>
      </c>
      <c r="E160" s="6">
        <v>10980</v>
      </c>
    </row>
    <row r="161" spans="1:5" x14ac:dyDescent="0.2">
      <c r="A161" s="5" t="s">
        <v>886</v>
      </c>
      <c r="B161" s="5" t="s">
        <v>113</v>
      </c>
      <c r="C161" s="6">
        <v>619990</v>
      </c>
      <c r="D161" s="6">
        <v>311368</v>
      </c>
      <c r="E161" s="6">
        <v>28460</v>
      </c>
    </row>
    <row r="162" spans="1:5" x14ac:dyDescent="0.2">
      <c r="A162" s="5" t="s">
        <v>158</v>
      </c>
      <c r="B162" s="5" t="s">
        <v>2718</v>
      </c>
      <c r="C162" s="6">
        <v>9584132</v>
      </c>
      <c r="D162" s="6">
        <v>3780960</v>
      </c>
      <c r="E162" s="6">
        <v>292223</v>
      </c>
    </row>
    <row r="163" spans="1:5" x14ac:dyDescent="0.2">
      <c r="A163" s="5" t="s">
        <v>159</v>
      </c>
      <c r="B163" s="5" t="s">
        <v>152</v>
      </c>
      <c r="C163" s="6">
        <v>102545</v>
      </c>
      <c r="D163" s="6">
        <v>147977</v>
      </c>
      <c r="E163" s="6">
        <v>24036</v>
      </c>
    </row>
    <row r="164" spans="1:5" x14ac:dyDescent="0.2">
      <c r="A164" s="5" t="s">
        <v>160</v>
      </c>
      <c r="B164" s="5" t="s">
        <v>2755</v>
      </c>
      <c r="C164" s="6">
        <v>36418</v>
      </c>
      <c r="D164" s="6">
        <v>7000</v>
      </c>
      <c r="E164" s="6">
        <v>770</v>
      </c>
    </row>
    <row r="165" spans="1:5" x14ac:dyDescent="0.2">
      <c r="A165" s="5" t="s">
        <v>161</v>
      </c>
      <c r="B165" s="5" t="s">
        <v>2699</v>
      </c>
      <c r="C165" s="6">
        <v>45972</v>
      </c>
      <c r="D165" s="6">
        <v>27425</v>
      </c>
      <c r="E165" s="6">
        <v>0</v>
      </c>
    </row>
    <row r="166" spans="1:5" x14ac:dyDescent="0.2">
      <c r="A166" s="5" t="s">
        <v>162</v>
      </c>
      <c r="B166" s="5" t="s">
        <v>2740</v>
      </c>
      <c r="C166" s="6">
        <v>205415</v>
      </c>
      <c r="D166" s="6">
        <v>189104</v>
      </c>
      <c r="E166" s="6">
        <v>989</v>
      </c>
    </row>
    <row r="167" spans="1:5" x14ac:dyDescent="0.2">
      <c r="A167" s="5" t="s">
        <v>163</v>
      </c>
      <c r="B167" s="5" t="s">
        <v>2718</v>
      </c>
      <c r="C167" s="6">
        <v>42059884</v>
      </c>
      <c r="D167" s="6">
        <v>11177584</v>
      </c>
      <c r="E167" s="6">
        <v>2744729</v>
      </c>
    </row>
    <row r="168" spans="1:5" x14ac:dyDescent="0.2">
      <c r="A168" s="5" t="s">
        <v>164</v>
      </c>
      <c r="B168" s="5" t="s">
        <v>57</v>
      </c>
      <c r="C168" s="6">
        <v>4650282</v>
      </c>
      <c r="D168" s="6">
        <v>1336165</v>
      </c>
      <c r="E168" s="6">
        <v>40119</v>
      </c>
    </row>
    <row r="169" spans="1:5" x14ac:dyDescent="0.2">
      <c r="A169" s="5" t="s">
        <v>887</v>
      </c>
      <c r="B169" s="5" t="s">
        <v>4</v>
      </c>
      <c r="C169" s="6">
        <v>8163</v>
      </c>
      <c r="D169" s="6">
        <v>6190</v>
      </c>
      <c r="E169" s="6">
        <v>2278</v>
      </c>
    </row>
    <row r="170" spans="1:5" x14ac:dyDescent="0.2">
      <c r="A170" s="5" t="s">
        <v>888</v>
      </c>
      <c r="B170" s="5" t="s">
        <v>116</v>
      </c>
      <c r="C170" s="6">
        <v>162671</v>
      </c>
      <c r="D170" s="6">
        <v>85000</v>
      </c>
      <c r="E170" s="6">
        <v>22983</v>
      </c>
    </row>
    <row r="171" spans="1:5" x14ac:dyDescent="0.2">
      <c r="A171" s="5" t="s">
        <v>167</v>
      </c>
      <c r="B171" s="5" t="s">
        <v>2692</v>
      </c>
      <c r="C171" s="6">
        <v>19248157</v>
      </c>
      <c r="D171" s="6">
        <v>7548562</v>
      </c>
      <c r="E171" s="6">
        <v>1537134</v>
      </c>
    </row>
    <row r="172" spans="1:5" x14ac:dyDescent="0.2">
      <c r="A172" s="5" t="s">
        <v>44</v>
      </c>
      <c r="B172" s="5" t="s">
        <v>2753</v>
      </c>
      <c r="C172" s="6">
        <v>440890</v>
      </c>
      <c r="D172" s="6">
        <v>297753</v>
      </c>
      <c r="E172" s="6">
        <v>96532</v>
      </c>
    </row>
    <row r="173" spans="1:5" x14ac:dyDescent="0.2">
      <c r="A173" s="5" t="s">
        <v>168</v>
      </c>
      <c r="B173" s="5" t="s">
        <v>169</v>
      </c>
      <c r="C173" s="6">
        <v>265104</v>
      </c>
      <c r="D173" s="6">
        <v>97962</v>
      </c>
      <c r="E173" s="6">
        <v>111702</v>
      </c>
    </row>
    <row r="174" spans="1:5" x14ac:dyDescent="0.2">
      <c r="A174" s="5" t="s">
        <v>170</v>
      </c>
      <c r="B174" s="5" t="s">
        <v>1</v>
      </c>
      <c r="C174" s="6">
        <v>67756</v>
      </c>
      <c r="D174" s="6">
        <v>71500</v>
      </c>
      <c r="E174" s="6">
        <v>609</v>
      </c>
    </row>
    <row r="175" spans="1:5" x14ac:dyDescent="0.2">
      <c r="A175" s="5" t="s">
        <v>171</v>
      </c>
      <c r="B175" s="5" t="s">
        <v>28</v>
      </c>
      <c r="C175" s="6">
        <v>2043034</v>
      </c>
      <c r="D175" s="6">
        <v>1435454</v>
      </c>
      <c r="E175" s="6">
        <v>723198</v>
      </c>
    </row>
    <row r="176" spans="1:5" x14ac:dyDescent="0.2">
      <c r="A176" s="5" t="s">
        <v>172</v>
      </c>
      <c r="B176" s="5" t="s">
        <v>10</v>
      </c>
      <c r="C176" s="6">
        <v>776564</v>
      </c>
      <c r="D176" s="6">
        <v>854809</v>
      </c>
      <c r="E176" s="6">
        <v>51041</v>
      </c>
    </row>
    <row r="177" spans="1:5" x14ac:dyDescent="0.2">
      <c r="A177" s="5" t="s">
        <v>173</v>
      </c>
      <c r="B177" s="5" t="s">
        <v>10</v>
      </c>
      <c r="C177" s="6">
        <v>5607868</v>
      </c>
      <c r="D177" s="6">
        <v>1713767</v>
      </c>
      <c r="E177" s="6">
        <v>135774</v>
      </c>
    </row>
    <row r="178" spans="1:5" x14ac:dyDescent="0.2">
      <c r="A178" s="5" t="s">
        <v>174</v>
      </c>
      <c r="B178" s="5" t="s">
        <v>57</v>
      </c>
      <c r="C178" s="6">
        <v>13501914</v>
      </c>
      <c r="D178" s="6">
        <v>4546157</v>
      </c>
      <c r="E178" s="6">
        <v>802741</v>
      </c>
    </row>
    <row r="179" spans="1:5" x14ac:dyDescent="0.2">
      <c r="A179" s="5" t="s">
        <v>889</v>
      </c>
      <c r="B179" s="5" t="s">
        <v>2743</v>
      </c>
      <c r="C179" s="6">
        <v>42260</v>
      </c>
      <c r="D179" s="6">
        <v>58905</v>
      </c>
      <c r="E179" s="6">
        <v>9899</v>
      </c>
    </row>
    <row r="180" spans="1:5" x14ac:dyDescent="0.2">
      <c r="A180" s="5" t="s">
        <v>890</v>
      </c>
      <c r="B180" s="5" t="s">
        <v>10</v>
      </c>
      <c r="C180" s="6">
        <v>135707</v>
      </c>
      <c r="D180" s="6">
        <v>80709</v>
      </c>
      <c r="E180" s="6">
        <v>24276</v>
      </c>
    </row>
    <row r="181" spans="1:5" x14ac:dyDescent="0.2">
      <c r="A181" s="5" t="s">
        <v>177</v>
      </c>
      <c r="B181" s="5" t="s">
        <v>178</v>
      </c>
      <c r="C181" s="6">
        <v>64118</v>
      </c>
      <c r="D181" s="6">
        <v>30009</v>
      </c>
      <c r="E181" s="6">
        <v>1772</v>
      </c>
    </row>
    <row r="182" spans="1:5" x14ac:dyDescent="0.2">
      <c r="A182" s="5" t="s">
        <v>2721</v>
      </c>
      <c r="B182" s="5" t="s">
        <v>2712</v>
      </c>
      <c r="C182" s="6">
        <v>142511</v>
      </c>
      <c r="D182" s="6">
        <v>77268</v>
      </c>
      <c r="E182" s="6">
        <v>0</v>
      </c>
    </row>
    <row r="183" spans="1:5" x14ac:dyDescent="0.2">
      <c r="A183" s="5" t="s">
        <v>891</v>
      </c>
      <c r="B183" s="5" t="s">
        <v>6</v>
      </c>
      <c r="C183" s="6">
        <v>63686</v>
      </c>
      <c r="D183" s="6">
        <v>37999</v>
      </c>
      <c r="E183" s="6">
        <v>4518</v>
      </c>
    </row>
    <row r="184" spans="1:5" x14ac:dyDescent="0.2">
      <c r="A184" s="5" t="s">
        <v>892</v>
      </c>
      <c r="B184" s="5" t="s">
        <v>47</v>
      </c>
      <c r="C184" s="6">
        <v>133551</v>
      </c>
      <c r="D184" s="6">
        <v>133679</v>
      </c>
      <c r="E184" s="6">
        <v>13530</v>
      </c>
    </row>
    <row r="185" spans="1:5" x14ac:dyDescent="0.2">
      <c r="A185" s="5" t="s">
        <v>893</v>
      </c>
      <c r="B185" s="5" t="s">
        <v>2723</v>
      </c>
      <c r="C185" s="6">
        <v>42795</v>
      </c>
      <c r="D185" s="6">
        <v>23900</v>
      </c>
      <c r="E185" s="6">
        <v>0</v>
      </c>
    </row>
    <row r="186" spans="1:5" x14ac:dyDescent="0.2">
      <c r="A186" s="5" t="s">
        <v>894</v>
      </c>
      <c r="B186" s="5" t="s">
        <v>99</v>
      </c>
      <c r="C186" s="6">
        <v>20300</v>
      </c>
      <c r="D186" s="6">
        <v>25000</v>
      </c>
      <c r="E186" s="6">
        <v>0</v>
      </c>
    </row>
    <row r="187" spans="1:5" x14ac:dyDescent="0.2">
      <c r="A187" s="5" t="s">
        <v>183</v>
      </c>
      <c r="B187" s="5" t="s">
        <v>116</v>
      </c>
      <c r="C187" s="6">
        <v>113825</v>
      </c>
      <c r="D187" s="6">
        <v>22051</v>
      </c>
      <c r="E187" s="6">
        <v>0</v>
      </c>
    </row>
    <row r="188" spans="1:5" x14ac:dyDescent="0.2">
      <c r="A188" s="5" t="s">
        <v>895</v>
      </c>
      <c r="B188" s="5" t="s">
        <v>116</v>
      </c>
      <c r="C188" s="6">
        <v>517533</v>
      </c>
      <c r="D188" s="6">
        <v>405518</v>
      </c>
      <c r="E188" s="6">
        <v>76627</v>
      </c>
    </row>
    <row r="189" spans="1:5" x14ac:dyDescent="0.2">
      <c r="A189" s="5" t="s">
        <v>896</v>
      </c>
      <c r="B189" s="5" t="s">
        <v>26</v>
      </c>
      <c r="C189" s="6">
        <v>483276</v>
      </c>
      <c r="D189" s="6">
        <v>481488</v>
      </c>
      <c r="E189" s="6">
        <v>59457</v>
      </c>
    </row>
    <row r="190" spans="1:5" x14ac:dyDescent="0.2">
      <c r="A190" s="5" t="s">
        <v>897</v>
      </c>
      <c r="B190" s="5" t="s">
        <v>57</v>
      </c>
      <c r="C190" s="6">
        <v>3398727</v>
      </c>
      <c r="D190" s="6">
        <v>1657044</v>
      </c>
      <c r="E190" s="6">
        <v>201526</v>
      </c>
    </row>
    <row r="191" spans="1:5" x14ac:dyDescent="0.2">
      <c r="A191" s="5" t="s">
        <v>187</v>
      </c>
      <c r="B191" s="5" t="s">
        <v>2723</v>
      </c>
      <c r="C191" s="6">
        <v>28668</v>
      </c>
      <c r="D191" s="6">
        <v>13539</v>
      </c>
      <c r="E191" s="6">
        <v>0</v>
      </c>
    </row>
    <row r="192" spans="1:5" x14ac:dyDescent="0.2">
      <c r="A192" s="5" t="s">
        <v>188</v>
      </c>
      <c r="B192" s="5" t="s">
        <v>57</v>
      </c>
      <c r="C192" s="6">
        <v>6614348</v>
      </c>
      <c r="D192" s="6">
        <v>1310422</v>
      </c>
      <c r="E192" s="6">
        <v>49206</v>
      </c>
    </row>
    <row r="193" spans="1:5" x14ac:dyDescent="0.2">
      <c r="A193" s="5" t="s">
        <v>189</v>
      </c>
      <c r="B193" s="5" t="s">
        <v>6</v>
      </c>
      <c r="C193" s="6">
        <v>78691</v>
      </c>
      <c r="D193" s="6">
        <v>36773</v>
      </c>
      <c r="E193" s="6">
        <v>1503</v>
      </c>
    </row>
    <row r="194" spans="1:5" x14ac:dyDescent="0.2">
      <c r="A194" s="5" t="s">
        <v>190</v>
      </c>
      <c r="B194" s="5" t="s">
        <v>42</v>
      </c>
      <c r="C194" s="6">
        <v>224301</v>
      </c>
      <c r="D194" s="6">
        <v>258043</v>
      </c>
      <c r="E194" s="6">
        <v>44846</v>
      </c>
    </row>
    <row r="195" spans="1:5" x14ac:dyDescent="0.2">
      <c r="A195" s="5" t="s">
        <v>191</v>
      </c>
      <c r="B195" s="5" t="s">
        <v>10</v>
      </c>
      <c r="C195" s="6">
        <v>415041</v>
      </c>
      <c r="D195" s="6">
        <v>342624</v>
      </c>
      <c r="E195" s="6">
        <v>2695</v>
      </c>
    </row>
    <row r="196" spans="1:5" x14ac:dyDescent="0.2">
      <c r="A196" s="5" t="s">
        <v>192</v>
      </c>
      <c r="B196" s="5" t="s">
        <v>2703</v>
      </c>
      <c r="C196" s="6">
        <v>2814112</v>
      </c>
      <c r="D196" s="6">
        <v>1052966</v>
      </c>
      <c r="E196" s="6">
        <v>102923</v>
      </c>
    </row>
    <row r="197" spans="1:5" x14ac:dyDescent="0.2">
      <c r="A197" s="5" t="s">
        <v>898</v>
      </c>
      <c r="B197" s="5" t="s">
        <v>58</v>
      </c>
      <c r="C197" s="6">
        <v>57271</v>
      </c>
      <c r="D197" s="6">
        <v>98000</v>
      </c>
      <c r="E197" s="6">
        <v>1740</v>
      </c>
    </row>
    <row r="198" spans="1:5" x14ac:dyDescent="0.2">
      <c r="A198" s="5" t="s">
        <v>194</v>
      </c>
      <c r="B198" s="5" t="s">
        <v>30</v>
      </c>
      <c r="C198" s="6">
        <v>19650</v>
      </c>
      <c r="D198" s="6">
        <v>12500</v>
      </c>
      <c r="E198" s="6">
        <v>0</v>
      </c>
    </row>
    <row r="199" spans="1:5" x14ac:dyDescent="0.2">
      <c r="A199" s="5" t="s">
        <v>195</v>
      </c>
      <c r="B199" s="5" t="s">
        <v>2692</v>
      </c>
      <c r="C199" s="6">
        <v>2258483</v>
      </c>
      <c r="D199" s="6">
        <v>299200</v>
      </c>
      <c r="E199" s="6">
        <v>0</v>
      </c>
    </row>
    <row r="200" spans="1:5" x14ac:dyDescent="0.2">
      <c r="A200" s="5" t="s">
        <v>196</v>
      </c>
      <c r="B200" s="5" t="s">
        <v>2734</v>
      </c>
      <c r="C200" s="6">
        <v>22113</v>
      </c>
      <c r="D200" s="6">
        <v>8630</v>
      </c>
      <c r="E200" s="6">
        <v>0</v>
      </c>
    </row>
    <row r="201" spans="1:5" x14ac:dyDescent="0.2">
      <c r="A201" s="5" t="s">
        <v>197</v>
      </c>
      <c r="B201" s="5" t="s">
        <v>24</v>
      </c>
      <c r="C201" s="6">
        <v>82080</v>
      </c>
      <c r="D201" s="6">
        <v>32801</v>
      </c>
      <c r="E201" s="6">
        <v>17292</v>
      </c>
    </row>
    <row r="202" spans="1:5" x14ac:dyDescent="0.2">
      <c r="A202" s="5" t="s">
        <v>198</v>
      </c>
      <c r="B202" s="5" t="s">
        <v>6</v>
      </c>
      <c r="C202" s="6">
        <v>52023</v>
      </c>
      <c r="D202" s="6">
        <v>24000</v>
      </c>
      <c r="E202" s="6">
        <v>1336</v>
      </c>
    </row>
    <row r="203" spans="1:5" x14ac:dyDescent="0.2">
      <c r="A203" s="5" t="s">
        <v>199</v>
      </c>
      <c r="B203" s="5" t="s">
        <v>2738</v>
      </c>
      <c r="C203" s="6">
        <v>4821810</v>
      </c>
      <c r="D203" s="6">
        <v>1586528</v>
      </c>
      <c r="E203" s="6">
        <v>502855</v>
      </c>
    </row>
    <row r="204" spans="1:5" x14ac:dyDescent="0.2">
      <c r="A204" s="5" t="s">
        <v>899</v>
      </c>
      <c r="B204" s="5" t="s">
        <v>2688</v>
      </c>
      <c r="C204" s="6">
        <v>94293</v>
      </c>
      <c r="D204" s="6">
        <v>56537</v>
      </c>
      <c r="E204" s="6">
        <v>2828</v>
      </c>
    </row>
    <row r="205" spans="1:5" x14ac:dyDescent="0.2">
      <c r="A205" s="5" t="s">
        <v>201</v>
      </c>
      <c r="B205" s="5" t="s">
        <v>2755</v>
      </c>
      <c r="C205" s="6">
        <v>1049563</v>
      </c>
      <c r="D205" s="6">
        <v>486886</v>
      </c>
      <c r="E205" s="6">
        <v>388341</v>
      </c>
    </row>
    <row r="206" spans="1:5" x14ac:dyDescent="0.2">
      <c r="A206" s="5" t="s">
        <v>202</v>
      </c>
      <c r="B206" s="5" t="s">
        <v>135</v>
      </c>
      <c r="C206" s="6">
        <v>989144</v>
      </c>
      <c r="D206" s="6">
        <v>767142</v>
      </c>
      <c r="E206" s="6">
        <v>157825</v>
      </c>
    </row>
    <row r="207" spans="1:5" x14ac:dyDescent="0.2">
      <c r="A207" s="5" t="s">
        <v>203</v>
      </c>
      <c r="B207" s="5" t="s">
        <v>204</v>
      </c>
      <c r="C207" s="6">
        <v>20587</v>
      </c>
      <c r="D207" s="6">
        <v>10388</v>
      </c>
      <c r="E207" s="6">
        <v>419</v>
      </c>
    </row>
    <row r="208" spans="1:5" x14ac:dyDescent="0.2">
      <c r="A208" s="5" t="s">
        <v>205</v>
      </c>
      <c r="B208" s="5" t="s">
        <v>2701</v>
      </c>
      <c r="C208" s="6">
        <v>66486</v>
      </c>
      <c r="D208" s="6">
        <v>25641</v>
      </c>
      <c r="E208" s="6">
        <v>10563</v>
      </c>
    </row>
    <row r="209" spans="1:5" x14ac:dyDescent="0.2">
      <c r="A209" s="5" t="s">
        <v>206</v>
      </c>
      <c r="B209" s="5" t="s">
        <v>73</v>
      </c>
      <c r="C209" s="6">
        <v>8948</v>
      </c>
      <c r="D209" s="6">
        <v>7000</v>
      </c>
      <c r="E209" s="6">
        <v>0</v>
      </c>
    </row>
    <row r="210" spans="1:5" x14ac:dyDescent="0.2">
      <c r="A210" s="5" t="s">
        <v>207</v>
      </c>
      <c r="B210" s="5" t="s">
        <v>101</v>
      </c>
      <c r="C210" s="6">
        <v>184804</v>
      </c>
      <c r="D210" s="6">
        <v>63663</v>
      </c>
      <c r="E210" s="6">
        <v>7821</v>
      </c>
    </row>
    <row r="211" spans="1:5" x14ac:dyDescent="0.2">
      <c r="A211" s="5" t="s">
        <v>208</v>
      </c>
      <c r="B211" s="5" t="s">
        <v>2743</v>
      </c>
      <c r="C211" s="6">
        <v>21929</v>
      </c>
      <c r="D211" s="6">
        <v>9000</v>
      </c>
      <c r="E211" s="6">
        <v>0</v>
      </c>
    </row>
    <row r="212" spans="1:5" x14ac:dyDescent="0.2">
      <c r="A212" s="5" t="s">
        <v>900</v>
      </c>
      <c r="B212" s="5" t="s">
        <v>2740</v>
      </c>
      <c r="C212" s="6">
        <v>37889529</v>
      </c>
      <c r="D212" s="6">
        <v>9686147</v>
      </c>
      <c r="E212" s="6">
        <v>860057</v>
      </c>
    </row>
    <row r="213" spans="1:5" x14ac:dyDescent="0.2">
      <c r="A213" s="5" t="s">
        <v>210</v>
      </c>
      <c r="B213" s="5" t="s">
        <v>86</v>
      </c>
      <c r="C213" s="6">
        <v>31339</v>
      </c>
      <c r="D213" s="6">
        <v>28000</v>
      </c>
      <c r="E213" s="6">
        <v>0</v>
      </c>
    </row>
    <row r="214" spans="1:5" x14ac:dyDescent="0.2">
      <c r="A214" s="5" t="s">
        <v>901</v>
      </c>
      <c r="B214" s="5" t="s">
        <v>212</v>
      </c>
      <c r="C214" s="6">
        <v>562276</v>
      </c>
      <c r="D214" s="6">
        <v>309011</v>
      </c>
      <c r="E214" s="6">
        <v>131928</v>
      </c>
    </row>
    <row r="215" spans="1:5" x14ac:dyDescent="0.2">
      <c r="A215" s="5" t="s">
        <v>213</v>
      </c>
      <c r="B215" s="5" t="s">
        <v>2690</v>
      </c>
      <c r="C215" s="6">
        <v>12280</v>
      </c>
      <c r="D215" s="6">
        <v>14729</v>
      </c>
      <c r="E215" s="6">
        <v>280</v>
      </c>
    </row>
    <row r="216" spans="1:5" x14ac:dyDescent="0.2">
      <c r="A216" s="5" t="s">
        <v>214</v>
      </c>
      <c r="B216" s="5" t="s">
        <v>121</v>
      </c>
      <c r="C216" s="6">
        <v>33221</v>
      </c>
      <c r="D216" s="6">
        <v>46499</v>
      </c>
      <c r="E216" s="6">
        <v>0</v>
      </c>
    </row>
    <row r="217" spans="1:5" x14ac:dyDescent="0.2">
      <c r="A217" s="5" t="s">
        <v>215</v>
      </c>
      <c r="B217" s="5" t="s">
        <v>2721</v>
      </c>
      <c r="C217" s="6">
        <v>65854072</v>
      </c>
      <c r="D217" s="6">
        <v>16980375</v>
      </c>
      <c r="E217" s="6">
        <v>2200354</v>
      </c>
    </row>
    <row r="218" spans="1:5" x14ac:dyDescent="0.2">
      <c r="A218" s="5" t="s">
        <v>216</v>
      </c>
      <c r="B218" s="5" t="s">
        <v>35</v>
      </c>
      <c r="C218" s="6">
        <v>129626</v>
      </c>
      <c r="D218" s="6">
        <v>71452</v>
      </c>
      <c r="E218" s="6">
        <v>7982</v>
      </c>
    </row>
    <row r="219" spans="1:5" x14ac:dyDescent="0.2">
      <c r="A219" s="5" t="s">
        <v>217</v>
      </c>
      <c r="B219" s="5" t="s">
        <v>2716</v>
      </c>
      <c r="C219" s="6">
        <v>700829</v>
      </c>
      <c r="D219" s="6">
        <v>208459</v>
      </c>
      <c r="E219" s="6">
        <v>187354</v>
      </c>
    </row>
    <row r="220" spans="1:5" x14ac:dyDescent="0.2">
      <c r="A220" s="5" t="s">
        <v>218</v>
      </c>
      <c r="B220" s="5" t="s">
        <v>2718</v>
      </c>
      <c r="C220" s="6">
        <v>6151346</v>
      </c>
      <c r="D220" s="6">
        <v>1915839</v>
      </c>
      <c r="E220" s="6">
        <v>31027</v>
      </c>
    </row>
    <row r="221" spans="1:5" x14ac:dyDescent="0.2">
      <c r="A221" s="5" t="s">
        <v>219</v>
      </c>
      <c r="B221" s="5" t="s">
        <v>28</v>
      </c>
      <c r="C221" s="6">
        <v>2986517</v>
      </c>
      <c r="D221" s="6">
        <v>2070318</v>
      </c>
      <c r="E221" s="6">
        <v>640899</v>
      </c>
    </row>
    <row r="222" spans="1:5" x14ac:dyDescent="0.2">
      <c r="A222" s="5" t="s">
        <v>220</v>
      </c>
      <c r="B222" s="5" t="s">
        <v>2747</v>
      </c>
      <c r="C222" s="6">
        <v>2536909</v>
      </c>
      <c r="D222" s="6">
        <v>329849</v>
      </c>
      <c r="E222" s="6">
        <v>1903</v>
      </c>
    </row>
    <row r="223" spans="1:5" x14ac:dyDescent="0.2">
      <c r="A223" s="5" t="s">
        <v>221</v>
      </c>
      <c r="B223" s="5" t="s">
        <v>58</v>
      </c>
      <c r="C223" s="6">
        <v>61624</v>
      </c>
      <c r="D223" s="6">
        <v>74282</v>
      </c>
      <c r="E223" s="6">
        <v>1710</v>
      </c>
    </row>
    <row r="224" spans="1:5" x14ac:dyDescent="0.2">
      <c r="A224" s="5" t="s">
        <v>222</v>
      </c>
      <c r="B224" s="5" t="s">
        <v>108</v>
      </c>
      <c r="C224" s="6">
        <v>59288</v>
      </c>
      <c r="D224" s="6">
        <v>110000</v>
      </c>
      <c r="E224" s="6">
        <v>0</v>
      </c>
    </row>
    <row r="225" spans="1:5" x14ac:dyDescent="0.2">
      <c r="A225" s="5" t="s">
        <v>223</v>
      </c>
      <c r="B225" s="5" t="s">
        <v>57</v>
      </c>
      <c r="C225" s="6">
        <v>79738355</v>
      </c>
      <c r="D225" s="6">
        <v>23745535</v>
      </c>
      <c r="E225" s="6">
        <v>1178527</v>
      </c>
    </row>
    <row r="226" spans="1:5" x14ac:dyDescent="0.2">
      <c r="A226" s="5" t="s">
        <v>224</v>
      </c>
      <c r="B226" s="5" t="s">
        <v>116</v>
      </c>
      <c r="C226" s="6">
        <v>199337</v>
      </c>
      <c r="D226" s="6">
        <v>130129</v>
      </c>
      <c r="E226" s="6">
        <v>24224</v>
      </c>
    </row>
    <row r="227" spans="1:5" x14ac:dyDescent="0.2">
      <c r="A227" s="5" t="s">
        <v>225</v>
      </c>
      <c r="B227" s="5" t="s">
        <v>226</v>
      </c>
      <c r="C227" s="6">
        <v>397281</v>
      </c>
      <c r="D227" s="6">
        <v>214699</v>
      </c>
      <c r="E227" s="6">
        <v>584</v>
      </c>
    </row>
    <row r="228" spans="1:5" x14ac:dyDescent="0.2">
      <c r="A228" s="5" t="s">
        <v>227</v>
      </c>
      <c r="B228" s="5" t="s">
        <v>57</v>
      </c>
      <c r="C228" s="6">
        <v>78007658</v>
      </c>
      <c r="D228" s="6">
        <v>17236228</v>
      </c>
      <c r="E228" s="6">
        <v>996482</v>
      </c>
    </row>
    <row r="229" spans="1:5" x14ac:dyDescent="0.2">
      <c r="A229" s="5" t="s">
        <v>228</v>
      </c>
      <c r="B229" s="5" t="s">
        <v>42</v>
      </c>
      <c r="C229" s="6">
        <v>22148</v>
      </c>
      <c r="D229" s="6">
        <v>15000</v>
      </c>
      <c r="E229" s="6">
        <v>0</v>
      </c>
    </row>
    <row r="230" spans="1:5" x14ac:dyDescent="0.2">
      <c r="A230" s="5" t="s">
        <v>229</v>
      </c>
      <c r="B230" s="5" t="s">
        <v>89</v>
      </c>
      <c r="C230" s="6">
        <v>81769</v>
      </c>
      <c r="D230" s="6">
        <v>75000</v>
      </c>
      <c r="E230" s="6">
        <v>5799</v>
      </c>
    </row>
    <row r="231" spans="1:5" x14ac:dyDescent="0.2">
      <c r="A231" s="5" t="s">
        <v>230</v>
      </c>
      <c r="B231" s="5" t="s">
        <v>2712</v>
      </c>
      <c r="C231" s="6">
        <v>63075</v>
      </c>
      <c r="D231" s="6">
        <v>12976</v>
      </c>
      <c r="E231" s="6">
        <v>14758</v>
      </c>
    </row>
    <row r="232" spans="1:5" x14ac:dyDescent="0.2">
      <c r="A232" s="5" t="s">
        <v>231</v>
      </c>
      <c r="B232" s="5" t="s">
        <v>2732</v>
      </c>
      <c r="C232" s="6">
        <v>350086</v>
      </c>
      <c r="D232" s="6">
        <v>506414</v>
      </c>
      <c r="E232" s="6">
        <v>197324</v>
      </c>
    </row>
    <row r="233" spans="1:5" x14ac:dyDescent="0.2">
      <c r="A233" s="5" t="s">
        <v>232</v>
      </c>
      <c r="B233" s="5" t="s">
        <v>233</v>
      </c>
      <c r="C233" s="6">
        <v>308679</v>
      </c>
      <c r="D233" s="6">
        <v>179045</v>
      </c>
      <c r="E233" s="6">
        <v>15037</v>
      </c>
    </row>
    <row r="234" spans="1:5" x14ac:dyDescent="0.2">
      <c r="A234" s="5" t="s">
        <v>234</v>
      </c>
      <c r="B234" s="5" t="s">
        <v>6</v>
      </c>
      <c r="C234" s="6">
        <v>37227</v>
      </c>
      <c r="D234" s="6">
        <v>17752</v>
      </c>
      <c r="E234" s="6">
        <v>8547</v>
      </c>
    </row>
    <row r="235" spans="1:5" x14ac:dyDescent="0.2">
      <c r="A235" s="5" t="s">
        <v>235</v>
      </c>
      <c r="B235" s="5" t="s">
        <v>17</v>
      </c>
      <c r="C235" s="6">
        <v>13993235</v>
      </c>
      <c r="D235" s="6">
        <v>5980285</v>
      </c>
      <c r="E235" s="6">
        <v>1548269</v>
      </c>
    </row>
    <row r="236" spans="1:5" x14ac:dyDescent="0.2">
      <c r="A236" s="5" t="s">
        <v>236</v>
      </c>
      <c r="B236" s="5" t="s">
        <v>22</v>
      </c>
      <c r="C236" s="6">
        <v>438324</v>
      </c>
      <c r="D236" s="6">
        <v>316714</v>
      </c>
      <c r="E236" s="6">
        <v>990</v>
      </c>
    </row>
    <row r="237" spans="1:5" x14ac:dyDescent="0.2">
      <c r="A237" s="5" t="s">
        <v>237</v>
      </c>
      <c r="B237" s="5" t="s">
        <v>2688</v>
      </c>
      <c r="C237" s="6">
        <v>42224</v>
      </c>
      <c r="D237" s="6">
        <v>27575</v>
      </c>
      <c r="E237" s="6">
        <v>5367</v>
      </c>
    </row>
    <row r="238" spans="1:5" x14ac:dyDescent="0.2">
      <c r="A238" s="5" t="s">
        <v>238</v>
      </c>
      <c r="B238" s="5" t="s">
        <v>55</v>
      </c>
      <c r="C238" s="6">
        <v>226001</v>
      </c>
      <c r="D238" s="6">
        <v>145002</v>
      </c>
      <c r="E238" s="6">
        <v>13505</v>
      </c>
    </row>
    <row r="239" spans="1:5" x14ac:dyDescent="0.2">
      <c r="A239" s="5" t="s">
        <v>239</v>
      </c>
      <c r="B239" s="5" t="s">
        <v>2690</v>
      </c>
      <c r="C239" s="6">
        <v>96944</v>
      </c>
      <c r="D239" s="6">
        <v>133000</v>
      </c>
      <c r="E239" s="6">
        <v>1715</v>
      </c>
    </row>
    <row r="240" spans="1:5" x14ac:dyDescent="0.2">
      <c r="A240" s="5" t="s">
        <v>240</v>
      </c>
      <c r="B240" s="5" t="s">
        <v>65</v>
      </c>
      <c r="C240" s="6">
        <v>40947</v>
      </c>
      <c r="D240" s="6">
        <v>13536</v>
      </c>
      <c r="E240" s="6">
        <v>268</v>
      </c>
    </row>
    <row r="241" spans="1:5" x14ac:dyDescent="0.2">
      <c r="A241" s="5" t="s">
        <v>241</v>
      </c>
      <c r="B241" s="5" t="s">
        <v>58</v>
      </c>
      <c r="C241" s="6">
        <v>140574</v>
      </c>
      <c r="D241" s="6">
        <v>123707</v>
      </c>
      <c r="E241" s="6">
        <v>13866</v>
      </c>
    </row>
    <row r="242" spans="1:5" x14ac:dyDescent="0.2">
      <c r="A242" s="5" t="s">
        <v>242</v>
      </c>
      <c r="B242" s="5" t="s">
        <v>2697</v>
      </c>
      <c r="C242" s="6">
        <v>69883</v>
      </c>
      <c r="D242" s="6">
        <v>27461</v>
      </c>
      <c r="E242" s="6">
        <v>11175</v>
      </c>
    </row>
    <row r="243" spans="1:5" x14ac:dyDescent="0.2">
      <c r="A243" s="5" t="s">
        <v>243</v>
      </c>
      <c r="B243" s="5" t="s">
        <v>2740</v>
      </c>
      <c r="C243" s="6">
        <v>1326489</v>
      </c>
      <c r="D243" s="6">
        <v>984046</v>
      </c>
      <c r="E243" s="6">
        <v>2591</v>
      </c>
    </row>
    <row r="244" spans="1:5" x14ac:dyDescent="0.2">
      <c r="A244" s="5" t="s">
        <v>244</v>
      </c>
      <c r="B244" s="5" t="s">
        <v>447</v>
      </c>
      <c r="C244" s="6">
        <v>332373</v>
      </c>
      <c r="D244" s="6">
        <v>348310</v>
      </c>
      <c r="E244" s="6">
        <v>228143</v>
      </c>
    </row>
    <row r="245" spans="1:5" x14ac:dyDescent="0.2">
      <c r="A245" s="5" t="s">
        <v>245</v>
      </c>
      <c r="B245" s="5" t="s">
        <v>10</v>
      </c>
      <c r="C245" s="6">
        <v>1045289</v>
      </c>
      <c r="D245" s="6">
        <v>482677</v>
      </c>
      <c r="E245" s="6">
        <v>0</v>
      </c>
    </row>
    <row r="246" spans="1:5" x14ac:dyDescent="0.2">
      <c r="A246" s="5" t="s">
        <v>246</v>
      </c>
      <c r="B246" s="5" t="s">
        <v>2699</v>
      </c>
      <c r="C246" s="6">
        <v>112369</v>
      </c>
      <c r="D246" s="6">
        <v>75262</v>
      </c>
      <c r="E246" s="6">
        <v>23103</v>
      </c>
    </row>
    <row r="247" spans="1:5" x14ac:dyDescent="0.2">
      <c r="A247" s="5" t="s">
        <v>247</v>
      </c>
      <c r="B247" s="5" t="s">
        <v>6</v>
      </c>
      <c r="C247" s="6">
        <v>40783</v>
      </c>
      <c r="D247" s="6">
        <v>9104</v>
      </c>
      <c r="E247" s="6">
        <v>0</v>
      </c>
    </row>
    <row r="248" spans="1:5" x14ac:dyDescent="0.2">
      <c r="A248" s="5" t="s">
        <v>902</v>
      </c>
      <c r="B248" s="5" t="s">
        <v>28</v>
      </c>
      <c r="C248" s="6">
        <v>92156</v>
      </c>
      <c r="D248" s="6">
        <v>151210</v>
      </c>
      <c r="E248" s="6">
        <v>325</v>
      </c>
    </row>
    <row r="249" spans="1:5" x14ac:dyDescent="0.2">
      <c r="A249" s="5" t="s">
        <v>249</v>
      </c>
      <c r="B249" s="5" t="s">
        <v>152</v>
      </c>
      <c r="C249" s="6">
        <v>20627</v>
      </c>
      <c r="D249" s="6">
        <v>7069</v>
      </c>
      <c r="E249" s="6">
        <v>0</v>
      </c>
    </row>
    <row r="250" spans="1:5" x14ac:dyDescent="0.2">
      <c r="A250" s="5" t="s">
        <v>250</v>
      </c>
      <c r="B250" s="5" t="s">
        <v>2708</v>
      </c>
      <c r="C250" s="6">
        <v>176465</v>
      </c>
      <c r="D250" s="6">
        <v>90999</v>
      </c>
      <c r="E250" s="6">
        <v>10417</v>
      </c>
    </row>
    <row r="251" spans="1:5" x14ac:dyDescent="0.2">
      <c r="A251" s="5" t="s">
        <v>903</v>
      </c>
      <c r="B251" s="5" t="s">
        <v>2740</v>
      </c>
      <c r="C251" s="6">
        <v>904420</v>
      </c>
      <c r="D251" s="6">
        <v>774468</v>
      </c>
      <c r="E251" s="6">
        <v>13920</v>
      </c>
    </row>
    <row r="252" spans="1:5" x14ac:dyDescent="0.2">
      <c r="A252" s="5" t="s">
        <v>252</v>
      </c>
      <c r="B252" s="5" t="s">
        <v>57</v>
      </c>
      <c r="C252" s="6">
        <v>2367489</v>
      </c>
      <c r="D252" s="6">
        <v>792912</v>
      </c>
      <c r="E252" s="6">
        <v>25040</v>
      </c>
    </row>
    <row r="253" spans="1:5" x14ac:dyDescent="0.2">
      <c r="A253" s="5" t="s">
        <v>253</v>
      </c>
      <c r="B253" s="5" t="s">
        <v>101</v>
      </c>
      <c r="C253" s="6">
        <v>644231</v>
      </c>
      <c r="D253" s="6">
        <v>310983</v>
      </c>
      <c r="E253" s="6">
        <v>14329</v>
      </c>
    </row>
    <row r="254" spans="1:5" x14ac:dyDescent="0.2">
      <c r="A254" s="5" t="s">
        <v>904</v>
      </c>
      <c r="B254" s="5" t="s">
        <v>47</v>
      </c>
      <c r="C254" s="6">
        <v>322354</v>
      </c>
      <c r="D254" s="6">
        <v>300002</v>
      </c>
      <c r="E254" s="6">
        <v>9689</v>
      </c>
    </row>
    <row r="255" spans="1:5" x14ac:dyDescent="0.2">
      <c r="A255" s="5" t="s">
        <v>256</v>
      </c>
      <c r="B255" s="5" t="s">
        <v>121</v>
      </c>
      <c r="C255" s="6">
        <v>4447139</v>
      </c>
      <c r="D255" s="6">
        <v>1594250</v>
      </c>
      <c r="E255" s="6">
        <v>448515</v>
      </c>
    </row>
    <row r="256" spans="1:5" x14ac:dyDescent="0.2">
      <c r="A256" s="5" t="s">
        <v>257</v>
      </c>
      <c r="B256" s="5" t="s">
        <v>2727</v>
      </c>
      <c r="C256" s="6">
        <v>2981073</v>
      </c>
      <c r="D256" s="6">
        <v>712791</v>
      </c>
      <c r="E256" s="6">
        <v>85602</v>
      </c>
    </row>
    <row r="257" spans="1:5" x14ac:dyDescent="0.2">
      <c r="A257" s="5" t="s">
        <v>58</v>
      </c>
      <c r="B257" s="5" t="s">
        <v>212</v>
      </c>
      <c r="C257" s="6">
        <v>9987490</v>
      </c>
      <c r="D257" s="6">
        <v>2159551</v>
      </c>
      <c r="E257" s="6">
        <v>542537</v>
      </c>
    </row>
    <row r="258" spans="1:5" x14ac:dyDescent="0.2">
      <c r="A258" s="5" t="s">
        <v>258</v>
      </c>
      <c r="B258" s="5" t="s">
        <v>2721</v>
      </c>
      <c r="C258" s="6">
        <v>9234525</v>
      </c>
      <c r="D258" s="6">
        <v>3606627</v>
      </c>
      <c r="E258" s="6">
        <v>545270</v>
      </c>
    </row>
    <row r="259" spans="1:5" x14ac:dyDescent="0.2">
      <c r="A259" s="5" t="s">
        <v>259</v>
      </c>
      <c r="B259" s="5" t="s">
        <v>178</v>
      </c>
      <c r="C259" s="6">
        <v>9107</v>
      </c>
      <c r="D259" s="6">
        <v>5000</v>
      </c>
      <c r="E259" s="6">
        <v>0</v>
      </c>
    </row>
    <row r="260" spans="1:5" x14ac:dyDescent="0.2">
      <c r="A260" s="5" t="s">
        <v>260</v>
      </c>
      <c r="B260" s="5" t="s">
        <v>2747</v>
      </c>
      <c r="C260" s="6">
        <v>69519</v>
      </c>
      <c r="D260" s="6">
        <v>27999</v>
      </c>
      <c r="E260" s="6">
        <v>0</v>
      </c>
    </row>
    <row r="261" spans="1:5" x14ac:dyDescent="0.2">
      <c r="A261" s="5" t="s">
        <v>261</v>
      </c>
      <c r="B261" s="5" t="s">
        <v>2755</v>
      </c>
      <c r="C261" s="6">
        <v>50773</v>
      </c>
      <c r="D261" s="6">
        <v>11500</v>
      </c>
      <c r="E261" s="6">
        <v>0</v>
      </c>
    </row>
    <row r="262" spans="1:5" x14ac:dyDescent="0.2">
      <c r="A262" s="5" t="s">
        <v>262</v>
      </c>
      <c r="B262" s="5" t="s">
        <v>6</v>
      </c>
      <c r="C262" s="6">
        <v>7134224</v>
      </c>
      <c r="D262" s="6">
        <v>2338515</v>
      </c>
      <c r="E262" s="6">
        <v>225145</v>
      </c>
    </row>
    <row r="263" spans="1:5" x14ac:dyDescent="0.2">
      <c r="A263" s="5" t="s">
        <v>263</v>
      </c>
      <c r="B263" s="5" t="s">
        <v>28</v>
      </c>
      <c r="C263" s="6">
        <v>180061</v>
      </c>
      <c r="D263" s="6">
        <v>132500</v>
      </c>
      <c r="E263" s="6">
        <v>16299</v>
      </c>
    </row>
    <row r="264" spans="1:5" x14ac:dyDescent="0.2">
      <c r="A264" s="5" t="s">
        <v>264</v>
      </c>
      <c r="B264" s="5" t="s">
        <v>10</v>
      </c>
      <c r="C264" s="6">
        <v>913287</v>
      </c>
      <c r="D264" s="6">
        <v>300015</v>
      </c>
      <c r="E264" s="6">
        <v>11190</v>
      </c>
    </row>
    <row r="265" spans="1:5" x14ac:dyDescent="0.2">
      <c r="A265" s="5" t="s">
        <v>265</v>
      </c>
      <c r="B265" s="5" t="s">
        <v>2734</v>
      </c>
      <c r="C265" s="6">
        <v>121377</v>
      </c>
      <c r="D265" s="6">
        <v>68049</v>
      </c>
      <c r="E265" s="6">
        <v>4619</v>
      </c>
    </row>
    <row r="266" spans="1:5" x14ac:dyDescent="0.2">
      <c r="A266" s="5" t="s">
        <v>905</v>
      </c>
      <c r="B266" s="5" t="s">
        <v>28</v>
      </c>
      <c r="C266" s="6">
        <v>95987</v>
      </c>
      <c r="D266" s="6">
        <v>69465</v>
      </c>
      <c r="E266" s="6">
        <v>23369</v>
      </c>
    </row>
    <row r="267" spans="1:5" x14ac:dyDescent="0.2">
      <c r="A267" s="5" t="s">
        <v>267</v>
      </c>
      <c r="B267" s="5" t="s">
        <v>65</v>
      </c>
      <c r="C267" s="6">
        <v>71424</v>
      </c>
      <c r="D267" s="6">
        <v>16850</v>
      </c>
      <c r="E267" s="6">
        <v>4327</v>
      </c>
    </row>
    <row r="268" spans="1:5" x14ac:dyDescent="0.2">
      <c r="A268" s="5" t="s">
        <v>268</v>
      </c>
      <c r="B268" s="5" t="s">
        <v>2740</v>
      </c>
      <c r="C268" s="6">
        <v>112548</v>
      </c>
      <c r="D268" s="6">
        <v>145608</v>
      </c>
      <c r="E268" s="6">
        <v>510</v>
      </c>
    </row>
    <row r="269" spans="1:5" x14ac:dyDescent="0.2">
      <c r="A269" s="5" t="s">
        <v>269</v>
      </c>
      <c r="B269" s="5" t="s">
        <v>2753</v>
      </c>
      <c r="C269" s="6">
        <v>5892</v>
      </c>
      <c r="D269" s="6">
        <v>5500</v>
      </c>
      <c r="E269" s="6">
        <v>0</v>
      </c>
    </row>
    <row r="270" spans="1:5" x14ac:dyDescent="0.2">
      <c r="A270" s="5" t="s">
        <v>270</v>
      </c>
      <c r="B270" s="5" t="s">
        <v>271</v>
      </c>
      <c r="C270" s="6">
        <v>905573</v>
      </c>
      <c r="D270" s="6">
        <v>401981</v>
      </c>
      <c r="E270" s="6">
        <v>106112</v>
      </c>
    </row>
    <row r="271" spans="1:5" x14ac:dyDescent="0.2">
      <c r="A271" s="5" t="s">
        <v>906</v>
      </c>
      <c r="B271" s="5" t="s">
        <v>2708</v>
      </c>
      <c r="C271" s="6">
        <v>139369</v>
      </c>
      <c r="D271" s="6">
        <v>64620</v>
      </c>
      <c r="E271" s="6">
        <v>0</v>
      </c>
    </row>
    <row r="272" spans="1:5" x14ac:dyDescent="0.2">
      <c r="A272" s="5" t="s">
        <v>273</v>
      </c>
      <c r="B272" s="5" t="s">
        <v>2692</v>
      </c>
      <c r="C272" s="6">
        <v>12691412</v>
      </c>
      <c r="D272" s="6">
        <v>3335714</v>
      </c>
      <c r="E272" s="6">
        <v>670819</v>
      </c>
    </row>
    <row r="273" spans="1:5" x14ac:dyDescent="0.2">
      <c r="A273" s="5" t="s">
        <v>274</v>
      </c>
      <c r="B273" s="5" t="s">
        <v>61</v>
      </c>
      <c r="C273" s="6">
        <v>160076</v>
      </c>
      <c r="D273" s="6">
        <v>32001</v>
      </c>
      <c r="E273" s="6">
        <v>10196</v>
      </c>
    </row>
    <row r="274" spans="1:5" x14ac:dyDescent="0.2">
      <c r="A274" s="5" t="s">
        <v>275</v>
      </c>
      <c r="B274" s="5" t="s">
        <v>10</v>
      </c>
      <c r="C274" s="6">
        <v>38427</v>
      </c>
      <c r="D274" s="6">
        <v>7743</v>
      </c>
      <c r="E274" s="6">
        <v>0</v>
      </c>
    </row>
    <row r="275" spans="1:5" x14ac:dyDescent="0.2">
      <c r="A275" s="5" t="s">
        <v>907</v>
      </c>
      <c r="B275" s="5" t="s">
        <v>28</v>
      </c>
      <c r="C275" s="6">
        <v>416041</v>
      </c>
      <c r="D275" s="6">
        <v>287179</v>
      </c>
      <c r="E275" s="6">
        <v>4338</v>
      </c>
    </row>
    <row r="276" spans="1:5" x14ac:dyDescent="0.2">
      <c r="A276" s="5" t="s">
        <v>277</v>
      </c>
      <c r="B276" s="5" t="s">
        <v>111</v>
      </c>
      <c r="C276" s="6">
        <v>151507</v>
      </c>
      <c r="D276" s="6">
        <v>119216</v>
      </c>
      <c r="E276" s="6">
        <v>20936</v>
      </c>
    </row>
    <row r="277" spans="1:5" x14ac:dyDescent="0.2">
      <c r="A277" s="5" t="s">
        <v>278</v>
      </c>
      <c r="B277" s="5" t="s">
        <v>73</v>
      </c>
      <c r="C277" s="6">
        <v>24822</v>
      </c>
      <c r="D277" s="6">
        <v>14326</v>
      </c>
      <c r="E277" s="6">
        <v>0</v>
      </c>
    </row>
    <row r="278" spans="1:5" x14ac:dyDescent="0.2">
      <c r="A278" s="5" t="s">
        <v>279</v>
      </c>
      <c r="B278" s="5" t="s">
        <v>47</v>
      </c>
      <c r="C278" s="6">
        <v>90310</v>
      </c>
      <c r="D278" s="6">
        <v>114964</v>
      </c>
      <c r="E278" s="6">
        <v>7747</v>
      </c>
    </row>
    <row r="279" spans="1:5" x14ac:dyDescent="0.2">
      <c r="A279" s="5" t="s">
        <v>908</v>
      </c>
      <c r="B279" s="5" t="s">
        <v>2738</v>
      </c>
      <c r="C279" s="6">
        <v>275561</v>
      </c>
      <c r="D279" s="6">
        <v>212662</v>
      </c>
      <c r="E279" s="6">
        <v>35908</v>
      </c>
    </row>
    <row r="280" spans="1:5" x14ac:dyDescent="0.2">
      <c r="A280" s="5" t="s">
        <v>2699</v>
      </c>
      <c r="B280" s="5" t="s">
        <v>2699</v>
      </c>
      <c r="C280" s="6">
        <v>65254</v>
      </c>
      <c r="D280" s="6">
        <v>71200</v>
      </c>
      <c r="E280" s="6">
        <v>9705</v>
      </c>
    </row>
    <row r="281" spans="1:5" x14ac:dyDescent="0.2">
      <c r="A281" s="5" t="s">
        <v>281</v>
      </c>
      <c r="B281" s="5" t="s">
        <v>2697</v>
      </c>
      <c r="C281" s="6">
        <v>244026</v>
      </c>
      <c r="D281" s="6">
        <v>179195</v>
      </c>
      <c r="E281" s="6">
        <v>46237</v>
      </c>
    </row>
    <row r="282" spans="1:5" x14ac:dyDescent="0.2">
      <c r="A282" s="5" t="s">
        <v>282</v>
      </c>
      <c r="B282" s="5" t="s">
        <v>2718</v>
      </c>
      <c r="C282" s="6">
        <v>25007789</v>
      </c>
      <c r="D282" s="6">
        <v>5055122</v>
      </c>
      <c r="E282" s="6">
        <v>417661</v>
      </c>
    </row>
    <row r="283" spans="1:5" x14ac:dyDescent="0.2">
      <c r="A283" s="5" t="s">
        <v>283</v>
      </c>
      <c r="B283" s="5" t="s">
        <v>58</v>
      </c>
      <c r="C283" s="6">
        <v>36252</v>
      </c>
      <c r="D283" s="6">
        <v>81181</v>
      </c>
      <c r="E283" s="6">
        <v>2493</v>
      </c>
    </row>
    <row r="284" spans="1:5" x14ac:dyDescent="0.2">
      <c r="A284" s="5" t="s">
        <v>284</v>
      </c>
      <c r="B284" s="5" t="s">
        <v>2743</v>
      </c>
      <c r="C284" s="6">
        <v>296104</v>
      </c>
      <c r="D284" s="6">
        <v>217290</v>
      </c>
      <c r="E284" s="6">
        <v>12387</v>
      </c>
    </row>
    <row r="285" spans="1:5" x14ac:dyDescent="0.2">
      <c r="A285" s="5" t="s">
        <v>285</v>
      </c>
      <c r="B285" s="5" t="s">
        <v>27</v>
      </c>
      <c r="C285" s="6">
        <v>2852</v>
      </c>
      <c r="D285" s="6">
        <v>0</v>
      </c>
      <c r="E285" s="6">
        <v>0</v>
      </c>
    </row>
    <row r="286" spans="1:5" x14ac:dyDescent="0.2">
      <c r="A286" s="5" t="s">
        <v>286</v>
      </c>
      <c r="B286" s="5" t="s">
        <v>2708</v>
      </c>
      <c r="C286" s="6">
        <v>110189</v>
      </c>
      <c r="D286" s="6">
        <v>41810</v>
      </c>
      <c r="E286" s="6">
        <v>0</v>
      </c>
    </row>
    <row r="287" spans="1:5" x14ac:dyDescent="0.2">
      <c r="A287" s="5" t="s">
        <v>287</v>
      </c>
      <c r="B287" s="5" t="s">
        <v>10</v>
      </c>
      <c r="C287" s="6">
        <v>191768</v>
      </c>
      <c r="D287" s="6">
        <v>79961</v>
      </c>
      <c r="E287" s="6">
        <v>0</v>
      </c>
    </row>
    <row r="288" spans="1:5" x14ac:dyDescent="0.2">
      <c r="A288" s="5" t="s">
        <v>909</v>
      </c>
      <c r="B288" s="5" t="s">
        <v>2753</v>
      </c>
      <c r="C288" s="6">
        <v>17114</v>
      </c>
      <c r="D288" s="6">
        <v>32813</v>
      </c>
      <c r="E288" s="6">
        <v>0</v>
      </c>
    </row>
    <row r="289" spans="1:5" x14ac:dyDescent="0.2">
      <c r="A289" s="5" t="s">
        <v>289</v>
      </c>
      <c r="B289" s="5" t="s">
        <v>2686</v>
      </c>
      <c r="C289" s="6">
        <v>31570</v>
      </c>
      <c r="D289" s="6">
        <v>38171</v>
      </c>
      <c r="E289" s="6">
        <v>5413</v>
      </c>
    </row>
    <row r="290" spans="1:5" x14ac:dyDescent="0.2">
      <c r="A290" s="5" t="s">
        <v>910</v>
      </c>
      <c r="B290" s="5" t="s">
        <v>2730</v>
      </c>
      <c r="C290" s="6">
        <v>783777</v>
      </c>
      <c r="D290" s="6">
        <v>423596</v>
      </c>
      <c r="E290" s="6">
        <v>154577</v>
      </c>
    </row>
    <row r="291" spans="1:5" x14ac:dyDescent="0.2">
      <c r="A291" s="5" t="s">
        <v>291</v>
      </c>
      <c r="B291" s="5" t="s">
        <v>2727</v>
      </c>
      <c r="C291" s="6">
        <v>629005</v>
      </c>
      <c r="D291" s="6">
        <v>118006</v>
      </c>
      <c r="E291" s="6">
        <v>0</v>
      </c>
    </row>
    <row r="292" spans="1:5" x14ac:dyDescent="0.2">
      <c r="A292" s="5" t="s">
        <v>292</v>
      </c>
      <c r="B292" s="5" t="s">
        <v>2699</v>
      </c>
      <c r="C292" s="6">
        <v>164018</v>
      </c>
      <c r="D292" s="6">
        <v>68000</v>
      </c>
      <c r="E292" s="6">
        <v>9821</v>
      </c>
    </row>
    <row r="293" spans="1:5" x14ac:dyDescent="0.2">
      <c r="A293" s="5" t="s">
        <v>293</v>
      </c>
      <c r="B293" s="5" t="s">
        <v>65</v>
      </c>
      <c r="C293" s="6">
        <v>55012</v>
      </c>
      <c r="D293" s="6">
        <v>12900</v>
      </c>
      <c r="E293" s="6">
        <v>0</v>
      </c>
    </row>
    <row r="294" spans="1:5" x14ac:dyDescent="0.2">
      <c r="A294" s="5" t="s">
        <v>294</v>
      </c>
      <c r="B294" s="5" t="s">
        <v>2755</v>
      </c>
      <c r="C294" s="6">
        <v>28241</v>
      </c>
      <c r="D294" s="6">
        <v>19000</v>
      </c>
      <c r="E294" s="6">
        <v>5336</v>
      </c>
    </row>
    <row r="295" spans="1:5" x14ac:dyDescent="0.2">
      <c r="A295" s="5" t="s">
        <v>295</v>
      </c>
      <c r="B295" s="5" t="s">
        <v>2753</v>
      </c>
      <c r="C295" s="6">
        <v>88461</v>
      </c>
      <c r="D295" s="6">
        <v>44497</v>
      </c>
      <c r="E295" s="6">
        <v>10824</v>
      </c>
    </row>
    <row r="296" spans="1:5" x14ac:dyDescent="0.2">
      <c r="A296" s="5" t="s">
        <v>911</v>
      </c>
      <c r="B296" s="5" t="s">
        <v>2730</v>
      </c>
      <c r="C296" s="6">
        <v>214560</v>
      </c>
      <c r="D296" s="6">
        <v>241002</v>
      </c>
      <c r="E296" s="6">
        <v>898</v>
      </c>
    </row>
    <row r="297" spans="1:5" x14ac:dyDescent="0.2">
      <c r="A297" s="5" t="s">
        <v>912</v>
      </c>
      <c r="B297" s="5" t="s">
        <v>2740</v>
      </c>
      <c r="C297" s="6">
        <v>422228</v>
      </c>
      <c r="D297" s="6">
        <v>539252</v>
      </c>
      <c r="E297" s="6">
        <v>30299</v>
      </c>
    </row>
    <row r="298" spans="1:5" x14ac:dyDescent="0.2">
      <c r="A298" s="5" t="s">
        <v>298</v>
      </c>
      <c r="B298" s="5" t="s">
        <v>271</v>
      </c>
      <c r="C298" s="6">
        <v>82688</v>
      </c>
      <c r="D298" s="6">
        <v>8595</v>
      </c>
      <c r="E298" s="6">
        <v>229</v>
      </c>
    </row>
    <row r="299" spans="1:5" x14ac:dyDescent="0.2">
      <c r="A299" s="5" t="s">
        <v>913</v>
      </c>
      <c r="B299" s="5" t="s">
        <v>49</v>
      </c>
      <c r="C299" s="6">
        <v>2356061</v>
      </c>
      <c r="D299" s="6">
        <v>1378683</v>
      </c>
      <c r="E299" s="6">
        <v>86142</v>
      </c>
    </row>
    <row r="300" spans="1:5" x14ac:dyDescent="0.2">
      <c r="A300" s="5" t="s">
        <v>300</v>
      </c>
      <c r="B300" s="5" t="s">
        <v>2699</v>
      </c>
      <c r="C300" s="6">
        <v>197331</v>
      </c>
      <c r="D300" s="6">
        <v>97991</v>
      </c>
      <c r="E300" s="6">
        <v>4691</v>
      </c>
    </row>
    <row r="301" spans="1:5" x14ac:dyDescent="0.2">
      <c r="A301" s="5" t="s">
        <v>301</v>
      </c>
      <c r="B301" s="5" t="s">
        <v>178</v>
      </c>
      <c r="C301" s="6">
        <v>1087880</v>
      </c>
      <c r="D301" s="6">
        <v>696830</v>
      </c>
      <c r="E301" s="6">
        <v>110627</v>
      </c>
    </row>
    <row r="302" spans="1:5" x14ac:dyDescent="0.2">
      <c r="A302" s="5" t="s">
        <v>914</v>
      </c>
      <c r="B302" s="5" t="s">
        <v>2755</v>
      </c>
      <c r="C302" s="6">
        <v>302460</v>
      </c>
      <c r="D302" s="6">
        <v>221051</v>
      </c>
      <c r="E302" s="6">
        <v>138555</v>
      </c>
    </row>
    <row r="303" spans="1:5" x14ac:dyDescent="0.2">
      <c r="A303" s="5" t="s">
        <v>303</v>
      </c>
      <c r="B303" s="5" t="s">
        <v>57</v>
      </c>
      <c r="C303" s="6">
        <v>28681051</v>
      </c>
      <c r="D303" s="6">
        <v>10409110</v>
      </c>
      <c r="E303" s="6">
        <v>863278</v>
      </c>
    </row>
    <row r="304" spans="1:5" x14ac:dyDescent="0.2">
      <c r="A304" s="5" t="s">
        <v>915</v>
      </c>
      <c r="B304" s="5" t="s">
        <v>2751</v>
      </c>
      <c r="C304" s="6">
        <v>59021</v>
      </c>
      <c r="D304" s="6">
        <v>54142</v>
      </c>
      <c r="E304" s="6">
        <v>676</v>
      </c>
    </row>
    <row r="305" spans="1:5" x14ac:dyDescent="0.2">
      <c r="A305" s="5" t="s">
        <v>305</v>
      </c>
      <c r="B305" s="5" t="s">
        <v>2716</v>
      </c>
      <c r="C305" s="6">
        <v>174572</v>
      </c>
      <c r="D305" s="6">
        <v>191676</v>
      </c>
      <c r="E305" s="6">
        <v>20348</v>
      </c>
    </row>
    <row r="306" spans="1:5" x14ac:dyDescent="0.2">
      <c r="A306" s="5" t="s">
        <v>916</v>
      </c>
      <c r="B306" s="5" t="s">
        <v>24</v>
      </c>
      <c r="C306" s="6">
        <v>348038</v>
      </c>
      <c r="D306" s="6">
        <v>199769</v>
      </c>
      <c r="E306" s="6">
        <v>13042</v>
      </c>
    </row>
    <row r="307" spans="1:5" x14ac:dyDescent="0.2">
      <c r="A307" s="5" t="s">
        <v>306</v>
      </c>
      <c r="B307" s="5" t="s">
        <v>307</v>
      </c>
      <c r="C307" s="6">
        <v>9157</v>
      </c>
      <c r="D307" s="6">
        <v>7000</v>
      </c>
      <c r="E307" s="6">
        <v>5892</v>
      </c>
    </row>
    <row r="308" spans="1:5" x14ac:dyDescent="0.2">
      <c r="A308" s="5" t="s">
        <v>308</v>
      </c>
      <c r="B308" s="5" t="s">
        <v>2712</v>
      </c>
      <c r="C308" s="6">
        <v>1924865</v>
      </c>
      <c r="D308" s="6">
        <v>851532</v>
      </c>
      <c r="E308" s="6">
        <v>200207</v>
      </c>
    </row>
    <row r="309" spans="1:5" x14ac:dyDescent="0.2">
      <c r="A309" s="5" t="s">
        <v>309</v>
      </c>
      <c r="B309" s="5" t="s">
        <v>4</v>
      </c>
      <c r="C309" s="6">
        <v>115871</v>
      </c>
      <c r="D309" s="6">
        <v>130000</v>
      </c>
      <c r="E309" s="6">
        <v>7838</v>
      </c>
    </row>
    <row r="310" spans="1:5" x14ac:dyDescent="0.2">
      <c r="A310" s="5" t="s">
        <v>917</v>
      </c>
      <c r="B310" s="5" t="s">
        <v>121</v>
      </c>
      <c r="C310" s="6">
        <v>46358</v>
      </c>
      <c r="D310" s="6">
        <v>27016</v>
      </c>
      <c r="E310" s="6">
        <v>10967</v>
      </c>
    </row>
    <row r="311" spans="1:5" x14ac:dyDescent="0.2">
      <c r="A311" s="5" t="s">
        <v>311</v>
      </c>
      <c r="B311" s="5" t="s">
        <v>162</v>
      </c>
      <c r="C311" s="6">
        <v>931816</v>
      </c>
      <c r="D311" s="6">
        <v>580062</v>
      </c>
      <c r="E311" s="6">
        <v>40674</v>
      </c>
    </row>
    <row r="312" spans="1:5" x14ac:dyDescent="0.2">
      <c r="A312" s="5" t="s">
        <v>312</v>
      </c>
      <c r="B312" s="5" t="s">
        <v>2688</v>
      </c>
      <c r="C312" s="6">
        <v>321116</v>
      </c>
      <c r="D312" s="6">
        <v>192000</v>
      </c>
      <c r="E312" s="6">
        <v>20147</v>
      </c>
    </row>
    <row r="313" spans="1:5" x14ac:dyDescent="0.2">
      <c r="A313" s="5" t="s">
        <v>313</v>
      </c>
      <c r="B313" s="5" t="s">
        <v>42</v>
      </c>
      <c r="C313" s="6">
        <v>5100976</v>
      </c>
      <c r="D313" s="6">
        <v>3730405</v>
      </c>
      <c r="E313" s="6">
        <v>498965</v>
      </c>
    </row>
    <row r="314" spans="1:5" x14ac:dyDescent="0.2">
      <c r="A314" s="5" t="s">
        <v>314</v>
      </c>
      <c r="B314" s="5" t="s">
        <v>108</v>
      </c>
      <c r="C314" s="6">
        <v>793621</v>
      </c>
      <c r="D314" s="6">
        <v>345499</v>
      </c>
      <c r="E314" s="6">
        <v>36813</v>
      </c>
    </row>
    <row r="315" spans="1:5" x14ac:dyDescent="0.2">
      <c r="A315" s="5" t="s">
        <v>2732</v>
      </c>
      <c r="B315" s="5" t="s">
        <v>2692</v>
      </c>
      <c r="C315" s="6">
        <v>5049121</v>
      </c>
      <c r="D315" s="6">
        <v>626620</v>
      </c>
      <c r="E315" s="6">
        <v>14800</v>
      </c>
    </row>
    <row r="316" spans="1:5" x14ac:dyDescent="0.2">
      <c r="A316" s="5" t="s">
        <v>315</v>
      </c>
      <c r="B316" s="5" t="s">
        <v>316</v>
      </c>
      <c r="C316" s="6">
        <v>28009</v>
      </c>
      <c r="D316" s="6">
        <v>9025</v>
      </c>
      <c r="E316" s="6">
        <v>2287</v>
      </c>
    </row>
    <row r="317" spans="1:5" x14ac:dyDescent="0.2">
      <c r="A317" s="5" t="s">
        <v>317</v>
      </c>
      <c r="B317" s="5" t="s">
        <v>2730</v>
      </c>
      <c r="C317" s="6">
        <v>139271</v>
      </c>
      <c r="D317" s="6">
        <v>210755</v>
      </c>
      <c r="E317" s="6">
        <v>22781</v>
      </c>
    </row>
    <row r="318" spans="1:5" x14ac:dyDescent="0.2">
      <c r="A318" s="5" t="s">
        <v>318</v>
      </c>
      <c r="B318" s="5" t="s">
        <v>2749</v>
      </c>
      <c r="C318" s="6">
        <v>181984</v>
      </c>
      <c r="D318" s="6">
        <v>137918</v>
      </c>
      <c r="E318" s="6">
        <v>25691</v>
      </c>
    </row>
    <row r="319" spans="1:5" x14ac:dyDescent="0.2">
      <c r="A319" s="5" t="s">
        <v>319</v>
      </c>
      <c r="B319" s="5" t="s">
        <v>57</v>
      </c>
      <c r="C319" s="6">
        <v>2204087</v>
      </c>
      <c r="D319" s="6">
        <v>830065</v>
      </c>
      <c r="E319" s="6">
        <v>297848</v>
      </c>
    </row>
    <row r="320" spans="1:5" x14ac:dyDescent="0.2">
      <c r="A320" s="5" t="s">
        <v>320</v>
      </c>
      <c r="B320" s="5" t="s">
        <v>2697</v>
      </c>
      <c r="C320" s="6">
        <v>78964</v>
      </c>
      <c r="D320" s="6">
        <v>22000</v>
      </c>
      <c r="E320" s="6">
        <v>15454</v>
      </c>
    </row>
    <row r="321" spans="1:5" x14ac:dyDescent="0.2">
      <c r="A321" s="5" t="s">
        <v>321</v>
      </c>
      <c r="B321" s="5" t="s">
        <v>57</v>
      </c>
      <c r="C321" s="6">
        <v>1542956</v>
      </c>
      <c r="D321" s="6">
        <v>272207</v>
      </c>
      <c r="E321" s="6">
        <v>3122</v>
      </c>
    </row>
    <row r="322" spans="1:5" x14ac:dyDescent="0.2">
      <c r="A322" s="5" t="s">
        <v>322</v>
      </c>
      <c r="B322" s="5" t="s">
        <v>35</v>
      </c>
      <c r="C322" s="6">
        <v>93140</v>
      </c>
      <c r="D322" s="6">
        <v>47909</v>
      </c>
      <c r="E322" s="6">
        <v>10915</v>
      </c>
    </row>
    <row r="323" spans="1:5" x14ac:dyDescent="0.2">
      <c r="A323" s="5" t="s">
        <v>323</v>
      </c>
      <c r="B323" s="5" t="s">
        <v>116</v>
      </c>
      <c r="C323" s="6">
        <v>146474</v>
      </c>
      <c r="D323" s="6">
        <v>75001</v>
      </c>
      <c r="E323" s="6">
        <v>294</v>
      </c>
    </row>
    <row r="324" spans="1:5" x14ac:dyDescent="0.2">
      <c r="A324" s="5" t="s">
        <v>918</v>
      </c>
      <c r="B324" s="5" t="s">
        <v>2714</v>
      </c>
      <c r="C324" s="6">
        <v>51615</v>
      </c>
      <c r="D324" s="6">
        <v>40500</v>
      </c>
      <c r="E324" s="6">
        <v>8635</v>
      </c>
    </row>
    <row r="325" spans="1:5" x14ac:dyDescent="0.2">
      <c r="A325" s="5" t="s">
        <v>325</v>
      </c>
      <c r="B325" s="5" t="s">
        <v>28</v>
      </c>
      <c r="C325" s="6">
        <v>13944</v>
      </c>
      <c r="D325" s="6">
        <v>6337</v>
      </c>
      <c r="E325" s="6">
        <v>4604</v>
      </c>
    </row>
    <row r="326" spans="1:5" x14ac:dyDescent="0.2">
      <c r="A326" s="5" t="s">
        <v>326</v>
      </c>
      <c r="B326" s="5" t="s">
        <v>2747</v>
      </c>
      <c r="C326" s="6">
        <v>248394</v>
      </c>
      <c r="D326" s="6">
        <v>119999</v>
      </c>
      <c r="E326" s="6">
        <v>22174</v>
      </c>
    </row>
    <row r="327" spans="1:5" x14ac:dyDescent="0.2">
      <c r="A327" s="5" t="s">
        <v>327</v>
      </c>
      <c r="B327" s="5" t="s">
        <v>2743</v>
      </c>
      <c r="C327" s="6">
        <v>20168</v>
      </c>
      <c r="D327" s="6">
        <v>24000</v>
      </c>
      <c r="E327" s="6">
        <v>34</v>
      </c>
    </row>
    <row r="328" spans="1:5" x14ac:dyDescent="0.2">
      <c r="A328" s="5" t="s">
        <v>328</v>
      </c>
      <c r="B328" s="5" t="s">
        <v>204</v>
      </c>
      <c r="C328" s="6">
        <v>294019</v>
      </c>
      <c r="D328" s="6">
        <v>210500</v>
      </c>
      <c r="E328" s="6">
        <v>82743</v>
      </c>
    </row>
    <row r="329" spans="1:5" x14ac:dyDescent="0.2">
      <c r="A329" s="5" t="s">
        <v>329</v>
      </c>
      <c r="B329" s="5" t="s">
        <v>204</v>
      </c>
      <c r="C329" s="6">
        <v>7713</v>
      </c>
      <c r="D329" s="6">
        <v>2501</v>
      </c>
      <c r="E329" s="6">
        <v>0</v>
      </c>
    </row>
    <row r="330" spans="1:5" x14ac:dyDescent="0.2">
      <c r="A330" s="5" t="s">
        <v>919</v>
      </c>
      <c r="B330" s="5" t="s">
        <v>2686</v>
      </c>
      <c r="C330" s="6">
        <v>129058</v>
      </c>
      <c r="D330" s="6">
        <v>177801</v>
      </c>
      <c r="E330" s="6">
        <v>21504</v>
      </c>
    </row>
    <row r="331" spans="1:5" x14ac:dyDescent="0.2">
      <c r="A331" s="5" t="s">
        <v>331</v>
      </c>
      <c r="B331" s="5" t="s">
        <v>2718</v>
      </c>
      <c r="C331" s="6">
        <v>10254617</v>
      </c>
      <c r="D331" s="6">
        <v>2189305</v>
      </c>
      <c r="E331" s="6">
        <v>268975</v>
      </c>
    </row>
    <row r="332" spans="1:5" x14ac:dyDescent="0.2">
      <c r="A332" s="5" t="s">
        <v>920</v>
      </c>
      <c r="B332" s="5" t="s">
        <v>113</v>
      </c>
      <c r="C332" s="6">
        <v>235077</v>
      </c>
      <c r="D332" s="6">
        <v>204968</v>
      </c>
      <c r="E332" s="6">
        <v>15436</v>
      </c>
    </row>
    <row r="333" spans="1:5" x14ac:dyDescent="0.2">
      <c r="A333" s="5" t="s">
        <v>921</v>
      </c>
      <c r="B333" s="5" t="s">
        <v>233</v>
      </c>
      <c r="C333" s="6">
        <v>32517</v>
      </c>
      <c r="D333" s="6">
        <v>12755</v>
      </c>
      <c r="E333" s="6">
        <v>1317</v>
      </c>
    </row>
    <row r="334" spans="1:5" x14ac:dyDescent="0.2">
      <c r="A334" s="5" t="s">
        <v>334</v>
      </c>
      <c r="B334" s="5" t="s">
        <v>2721</v>
      </c>
      <c r="C334" s="6">
        <v>313900</v>
      </c>
      <c r="D334" s="6">
        <v>76137</v>
      </c>
      <c r="E334" s="6">
        <v>1236</v>
      </c>
    </row>
    <row r="335" spans="1:5" x14ac:dyDescent="0.2">
      <c r="A335" s="5" t="s">
        <v>922</v>
      </c>
      <c r="B335" s="5" t="s">
        <v>2701</v>
      </c>
      <c r="C335" s="6">
        <v>146252</v>
      </c>
      <c r="D335" s="6">
        <v>162501</v>
      </c>
      <c r="E335" s="6">
        <v>8577</v>
      </c>
    </row>
    <row r="336" spans="1:5" x14ac:dyDescent="0.2">
      <c r="A336" s="5" t="s">
        <v>336</v>
      </c>
      <c r="B336" s="5" t="s">
        <v>108</v>
      </c>
      <c r="C336" s="6">
        <v>42619</v>
      </c>
      <c r="D336" s="6">
        <v>83561</v>
      </c>
      <c r="E336" s="6">
        <v>16897</v>
      </c>
    </row>
    <row r="337" spans="1:5" x14ac:dyDescent="0.2">
      <c r="A337" s="5" t="s">
        <v>337</v>
      </c>
      <c r="B337" s="5" t="s">
        <v>2703</v>
      </c>
      <c r="C337" s="6">
        <v>1024610</v>
      </c>
      <c r="D337" s="6">
        <v>501506</v>
      </c>
      <c r="E337" s="6">
        <v>241742</v>
      </c>
    </row>
    <row r="338" spans="1:5" x14ac:dyDescent="0.2">
      <c r="A338" s="5" t="s">
        <v>338</v>
      </c>
      <c r="B338" s="5" t="s">
        <v>152</v>
      </c>
      <c r="C338" s="6">
        <v>115809</v>
      </c>
      <c r="D338" s="6">
        <v>80001</v>
      </c>
      <c r="E338" s="6">
        <v>9513</v>
      </c>
    </row>
    <row r="339" spans="1:5" x14ac:dyDescent="0.2">
      <c r="A339" s="5" t="s">
        <v>339</v>
      </c>
      <c r="B339" s="5" t="s">
        <v>65</v>
      </c>
      <c r="C339" s="6">
        <v>36045</v>
      </c>
      <c r="D339" s="6">
        <v>5700</v>
      </c>
      <c r="E339" s="6">
        <v>480</v>
      </c>
    </row>
    <row r="340" spans="1:5" x14ac:dyDescent="0.2">
      <c r="A340" s="5" t="s">
        <v>340</v>
      </c>
      <c r="B340" s="5" t="s">
        <v>16</v>
      </c>
      <c r="C340" s="6">
        <v>38968</v>
      </c>
      <c r="D340" s="6">
        <v>21030</v>
      </c>
      <c r="E340" s="6">
        <v>0</v>
      </c>
    </row>
    <row r="341" spans="1:5" x14ac:dyDescent="0.2">
      <c r="A341" s="5" t="s">
        <v>923</v>
      </c>
      <c r="B341" s="5" t="s">
        <v>111</v>
      </c>
      <c r="C341" s="6">
        <v>433905</v>
      </c>
      <c r="D341" s="6">
        <v>352054</v>
      </c>
      <c r="E341" s="6">
        <v>42148</v>
      </c>
    </row>
    <row r="342" spans="1:5" x14ac:dyDescent="0.2">
      <c r="A342" s="5" t="s">
        <v>924</v>
      </c>
      <c r="B342" s="5" t="s">
        <v>118</v>
      </c>
      <c r="C342" s="6">
        <v>602256</v>
      </c>
      <c r="D342" s="6">
        <v>317002</v>
      </c>
      <c r="E342" s="6">
        <v>12807</v>
      </c>
    </row>
    <row r="343" spans="1:5" x14ac:dyDescent="0.2">
      <c r="A343" s="5" t="s">
        <v>343</v>
      </c>
      <c r="B343" s="5" t="s">
        <v>2699</v>
      </c>
      <c r="C343" s="6">
        <v>77196</v>
      </c>
      <c r="D343" s="6">
        <v>80343</v>
      </c>
      <c r="E343" s="6">
        <v>5852</v>
      </c>
    </row>
    <row r="344" spans="1:5" x14ac:dyDescent="0.2">
      <c r="A344" s="5" t="s">
        <v>344</v>
      </c>
      <c r="B344" s="5" t="s">
        <v>2721</v>
      </c>
      <c r="C344" s="6">
        <v>11615008</v>
      </c>
      <c r="D344" s="6">
        <v>5347282</v>
      </c>
      <c r="E344" s="6">
        <v>419242</v>
      </c>
    </row>
    <row r="345" spans="1:5" x14ac:dyDescent="0.2">
      <c r="A345" s="5" t="s">
        <v>345</v>
      </c>
      <c r="B345" s="5" t="s">
        <v>226</v>
      </c>
      <c r="C345" s="6">
        <v>21718</v>
      </c>
      <c r="D345" s="6">
        <v>6999</v>
      </c>
      <c r="E345" s="6">
        <v>90</v>
      </c>
    </row>
    <row r="346" spans="1:5" x14ac:dyDescent="0.2">
      <c r="A346" s="5" t="s">
        <v>925</v>
      </c>
      <c r="B346" s="5" t="s">
        <v>2755</v>
      </c>
      <c r="C346" s="6">
        <v>543075</v>
      </c>
      <c r="D346" s="6">
        <v>233100</v>
      </c>
      <c r="E346" s="6">
        <v>198597</v>
      </c>
    </row>
    <row r="347" spans="1:5" x14ac:dyDescent="0.2">
      <c r="A347" s="5" t="s">
        <v>347</v>
      </c>
      <c r="B347" s="5" t="s">
        <v>135</v>
      </c>
      <c r="C347" s="6">
        <v>470477</v>
      </c>
      <c r="D347" s="6">
        <v>373501</v>
      </c>
      <c r="E347" s="6">
        <v>39191</v>
      </c>
    </row>
    <row r="348" spans="1:5" x14ac:dyDescent="0.2">
      <c r="A348" s="5" t="s">
        <v>348</v>
      </c>
      <c r="B348" s="5" t="s">
        <v>2699</v>
      </c>
      <c r="C348" s="6">
        <v>87795</v>
      </c>
      <c r="D348" s="6">
        <v>109905</v>
      </c>
      <c r="E348" s="6">
        <v>0</v>
      </c>
    </row>
    <row r="349" spans="1:5" x14ac:dyDescent="0.2">
      <c r="A349" s="5" t="s">
        <v>349</v>
      </c>
      <c r="B349" s="5" t="s">
        <v>108</v>
      </c>
      <c r="C349" s="6">
        <v>11469</v>
      </c>
      <c r="D349" s="6">
        <v>5000</v>
      </c>
      <c r="E349" s="6">
        <v>0</v>
      </c>
    </row>
    <row r="350" spans="1:5" x14ac:dyDescent="0.2">
      <c r="A350" s="5" t="s">
        <v>926</v>
      </c>
      <c r="B350" s="5" t="s">
        <v>47</v>
      </c>
      <c r="C350" s="6">
        <v>390794</v>
      </c>
      <c r="D350" s="6">
        <v>416383</v>
      </c>
      <c r="E350" s="6">
        <v>36764</v>
      </c>
    </row>
    <row r="351" spans="1:5" x14ac:dyDescent="0.2">
      <c r="A351" s="5" t="s">
        <v>351</v>
      </c>
      <c r="B351" s="5" t="s">
        <v>447</v>
      </c>
      <c r="C351" s="6">
        <v>69442</v>
      </c>
      <c r="D351" s="6">
        <v>12000</v>
      </c>
      <c r="E351" s="6">
        <v>0</v>
      </c>
    </row>
    <row r="352" spans="1:5" x14ac:dyDescent="0.2">
      <c r="A352" s="5" t="s">
        <v>352</v>
      </c>
      <c r="B352" s="5" t="s">
        <v>2730</v>
      </c>
      <c r="C352" s="6">
        <v>307329</v>
      </c>
      <c r="D352" s="6">
        <v>329197</v>
      </c>
      <c r="E352" s="6">
        <v>51734</v>
      </c>
    </row>
    <row r="353" spans="1:5" x14ac:dyDescent="0.2">
      <c r="A353" s="5" t="s">
        <v>353</v>
      </c>
      <c r="B353" s="5" t="s">
        <v>2725</v>
      </c>
      <c r="C353" s="6">
        <v>161310</v>
      </c>
      <c r="D353" s="6">
        <v>226315</v>
      </c>
      <c r="E353" s="6">
        <v>3652</v>
      </c>
    </row>
    <row r="354" spans="1:5" x14ac:dyDescent="0.2">
      <c r="A354" s="5" t="s">
        <v>354</v>
      </c>
      <c r="B354" s="5" t="s">
        <v>2686</v>
      </c>
      <c r="C354" s="6">
        <v>50144</v>
      </c>
      <c r="D354" s="6">
        <v>71000</v>
      </c>
      <c r="E354" s="6">
        <v>9330</v>
      </c>
    </row>
    <row r="355" spans="1:5" x14ac:dyDescent="0.2">
      <c r="A355" s="5" t="s">
        <v>927</v>
      </c>
      <c r="B355" s="5" t="s">
        <v>6</v>
      </c>
      <c r="C355" s="6">
        <v>224203</v>
      </c>
      <c r="D355" s="6">
        <v>156225</v>
      </c>
      <c r="E355" s="6">
        <v>721</v>
      </c>
    </row>
    <row r="356" spans="1:5" x14ac:dyDescent="0.2">
      <c r="A356" s="5" t="s">
        <v>356</v>
      </c>
      <c r="B356" s="5" t="s">
        <v>2734</v>
      </c>
      <c r="C356" s="6">
        <v>16659</v>
      </c>
      <c r="D356" s="6">
        <v>5000</v>
      </c>
      <c r="E356" s="6">
        <v>0</v>
      </c>
    </row>
    <row r="357" spans="1:5" x14ac:dyDescent="0.2">
      <c r="A357" s="5" t="s">
        <v>357</v>
      </c>
      <c r="B357" s="5" t="s">
        <v>2732</v>
      </c>
      <c r="C357" s="6">
        <v>109941</v>
      </c>
      <c r="D357" s="6">
        <v>108632</v>
      </c>
      <c r="E357" s="6">
        <v>0</v>
      </c>
    </row>
    <row r="358" spans="1:5" x14ac:dyDescent="0.2">
      <c r="A358" s="5" t="s">
        <v>358</v>
      </c>
      <c r="B358" s="5" t="s">
        <v>2740</v>
      </c>
      <c r="C358" s="6">
        <v>5119165</v>
      </c>
      <c r="D358" s="6">
        <v>1357844</v>
      </c>
      <c r="E358" s="6">
        <v>238953</v>
      </c>
    </row>
    <row r="359" spans="1:5" x14ac:dyDescent="0.2">
      <c r="A359" s="5" t="s">
        <v>359</v>
      </c>
      <c r="B359" s="5" t="s">
        <v>2710</v>
      </c>
      <c r="C359" s="6">
        <v>172231</v>
      </c>
      <c r="D359" s="6">
        <v>173008</v>
      </c>
      <c r="E359" s="6">
        <v>2236</v>
      </c>
    </row>
    <row r="360" spans="1:5" x14ac:dyDescent="0.2">
      <c r="A360" s="5" t="s">
        <v>928</v>
      </c>
      <c r="B360" s="5" t="s">
        <v>35</v>
      </c>
      <c r="C360" s="6">
        <v>37823</v>
      </c>
      <c r="D360" s="6">
        <v>36773</v>
      </c>
      <c r="E360" s="6">
        <v>1548</v>
      </c>
    </row>
    <row r="361" spans="1:5" x14ac:dyDescent="0.2">
      <c r="A361" s="5" t="s">
        <v>929</v>
      </c>
      <c r="B361" s="5" t="s">
        <v>2740</v>
      </c>
      <c r="C361" s="6">
        <v>5746906</v>
      </c>
      <c r="D361" s="6">
        <v>4110016</v>
      </c>
      <c r="E361" s="6">
        <v>71084</v>
      </c>
    </row>
    <row r="362" spans="1:5" x14ac:dyDescent="0.2">
      <c r="A362" s="5" t="s">
        <v>362</v>
      </c>
      <c r="B362" s="5" t="s">
        <v>2693</v>
      </c>
      <c r="C362" s="6">
        <v>157375</v>
      </c>
      <c r="D362" s="6">
        <v>249993</v>
      </c>
      <c r="E362" s="6">
        <v>9929</v>
      </c>
    </row>
    <row r="363" spans="1:5" x14ac:dyDescent="0.2">
      <c r="A363" s="5" t="s">
        <v>363</v>
      </c>
      <c r="B363" s="5" t="s">
        <v>65</v>
      </c>
      <c r="C363" s="6">
        <v>8734</v>
      </c>
      <c r="D363" s="6">
        <v>4000</v>
      </c>
      <c r="E363" s="6">
        <v>172</v>
      </c>
    </row>
    <row r="364" spans="1:5" x14ac:dyDescent="0.2">
      <c r="A364" s="5" t="s">
        <v>364</v>
      </c>
      <c r="B364" s="5" t="s">
        <v>16</v>
      </c>
      <c r="C364" s="6">
        <v>187541</v>
      </c>
      <c r="D364" s="6">
        <v>52091</v>
      </c>
      <c r="E364" s="6">
        <v>5260</v>
      </c>
    </row>
    <row r="365" spans="1:5" x14ac:dyDescent="0.2">
      <c r="A365" s="5" t="s">
        <v>365</v>
      </c>
      <c r="B365" s="5" t="s">
        <v>2718</v>
      </c>
      <c r="C365" s="6">
        <v>221093</v>
      </c>
      <c r="D365" s="6">
        <v>177452</v>
      </c>
      <c r="E365" s="6">
        <v>0</v>
      </c>
    </row>
    <row r="366" spans="1:5" x14ac:dyDescent="0.2">
      <c r="A366" s="5" t="s">
        <v>366</v>
      </c>
      <c r="B366" s="5" t="s">
        <v>2734</v>
      </c>
      <c r="C366" s="6">
        <v>1186221</v>
      </c>
      <c r="D366" s="6">
        <v>365189</v>
      </c>
      <c r="E366" s="6">
        <v>60297</v>
      </c>
    </row>
    <row r="367" spans="1:5" x14ac:dyDescent="0.2">
      <c r="A367" s="5" t="s">
        <v>367</v>
      </c>
      <c r="B367" s="5" t="s">
        <v>2755</v>
      </c>
      <c r="C367" s="6">
        <v>34872</v>
      </c>
      <c r="D367" s="6">
        <v>18000</v>
      </c>
      <c r="E367" s="6">
        <v>2825</v>
      </c>
    </row>
    <row r="368" spans="1:5" x14ac:dyDescent="0.2">
      <c r="A368" s="5" t="s">
        <v>930</v>
      </c>
      <c r="B368" s="5" t="s">
        <v>2732</v>
      </c>
      <c r="C368" s="6">
        <v>187080</v>
      </c>
      <c r="D368" s="6">
        <v>67876</v>
      </c>
      <c r="E368" s="6">
        <v>20581</v>
      </c>
    </row>
    <row r="369" spans="1:5" x14ac:dyDescent="0.2">
      <c r="A369" s="5" t="s">
        <v>369</v>
      </c>
      <c r="B369" s="5" t="s">
        <v>89</v>
      </c>
      <c r="C369" s="6">
        <v>187111</v>
      </c>
      <c r="D369" s="6">
        <v>151861</v>
      </c>
      <c r="E369" s="6">
        <v>4559</v>
      </c>
    </row>
    <row r="370" spans="1:5" x14ac:dyDescent="0.2">
      <c r="A370" s="5" t="s">
        <v>370</v>
      </c>
      <c r="B370" s="5" t="s">
        <v>2697</v>
      </c>
      <c r="C370" s="6">
        <v>238063</v>
      </c>
      <c r="D370" s="6">
        <v>258662</v>
      </c>
      <c r="E370" s="6">
        <v>20887</v>
      </c>
    </row>
    <row r="371" spans="1:5" x14ac:dyDescent="0.2">
      <c r="A371" s="5" t="s">
        <v>371</v>
      </c>
      <c r="B371" s="5" t="s">
        <v>226</v>
      </c>
      <c r="C371" s="6">
        <v>41032</v>
      </c>
      <c r="D371" s="6">
        <v>26592</v>
      </c>
      <c r="E371" s="6">
        <v>2768</v>
      </c>
    </row>
    <row r="372" spans="1:5" x14ac:dyDescent="0.2">
      <c r="A372" s="5" t="s">
        <v>372</v>
      </c>
      <c r="B372" s="5" t="s">
        <v>2699</v>
      </c>
      <c r="C372" s="6">
        <v>93433</v>
      </c>
      <c r="D372" s="6">
        <v>70000</v>
      </c>
      <c r="E372" s="6">
        <v>735</v>
      </c>
    </row>
    <row r="373" spans="1:5" x14ac:dyDescent="0.2">
      <c r="A373" s="5" t="s">
        <v>373</v>
      </c>
      <c r="B373" s="5" t="s">
        <v>2723</v>
      </c>
      <c r="C373" s="6">
        <v>74414</v>
      </c>
      <c r="D373" s="6">
        <v>54500</v>
      </c>
      <c r="E373" s="6">
        <v>0</v>
      </c>
    </row>
    <row r="374" spans="1:5" x14ac:dyDescent="0.2">
      <c r="A374" s="5" t="s">
        <v>374</v>
      </c>
      <c r="B374" s="5" t="s">
        <v>2714</v>
      </c>
      <c r="C374" s="6">
        <v>11347</v>
      </c>
      <c r="D374" s="6">
        <v>5000</v>
      </c>
      <c r="E374" s="6">
        <v>0</v>
      </c>
    </row>
    <row r="375" spans="1:5" x14ac:dyDescent="0.2">
      <c r="A375" s="5" t="s">
        <v>375</v>
      </c>
      <c r="B375" s="5" t="s">
        <v>57</v>
      </c>
      <c r="C375" s="6">
        <v>14192644</v>
      </c>
      <c r="D375" s="6">
        <v>6242986</v>
      </c>
      <c r="E375" s="6">
        <v>1246619</v>
      </c>
    </row>
    <row r="376" spans="1:5" x14ac:dyDescent="0.2">
      <c r="A376" s="5" t="s">
        <v>931</v>
      </c>
      <c r="B376" s="5" t="s">
        <v>89</v>
      </c>
      <c r="C376" s="6">
        <v>293583</v>
      </c>
      <c r="D376" s="6">
        <v>354005</v>
      </c>
      <c r="E376" s="6">
        <v>18571</v>
      </c>
    </row>
    <row r="377" spans="1:5" x14ac:dyDescent="0.2">
      <c r="A377" s="5" t="s">
        <v>376</v>
      </c>
      <c r="B377" s="5" t="s">
        <v>2703</v>
      </c>
      <c r="C377" s="6">
        <v>928149</v>
      </c>
      <c r="D377" s="6">
        <v>565039</v>
      </c>
      <c r="E377" s="6">
        <v>174512</v>
      </c>
    </row>
    <row r="378" spans="1:5" x14ac:dyDescent="0.2">
      <c r="A378" s="5" t="s">
        <v>377</v>
      </c>
      <c r="B378" s="5" t="s">
        <v>2740</v>
      </c>
      <c r="C378" s="6">
        <v>943290</v>
      </c>
      <c r="D378" s="6">
        <v>872267</v>
      </c>
      <c r="E378" s="6">
        <v>2326</v>
      </c>
    </row>
    <row r="379" spans="1:5" x14ac:dyDescent="0.2">
      <c r="A379" s="5" t="s">
        <v>378</v>
      </c>
      <c r="B379" s="5" t="s">
        <v>2692</v>
      </c>
      <c r="C379" s="6">
        <v>6510736</v>
      </c>
      <c r="D379" s="6">
        <v>2226908</v>
      </c>
      <c r="E379" s="6">
        <v>57469</v>
      </c>
    </row>
    <row r="380" spans="1:5" x14ac:dyDescent="0.2">
      <c r="A380" s="5" t="s">
        <v>379</v>
      </c>
      <c r="B380" s="5" t="s">
        <v>204</v>
      </c>
      <c r="C380" s="6">
        <v>12584</v>
      </c>
      <c r="D380" s="6">
        <v>2705</v>
      </c>
      <c r="E380" s="6">
        <v>0</v>
      </c>
    </row>
    <row r="381" spans="1:5" x14ac:dyDescent="0.2">
      <c r="A381" s="5" t="s">
        <v>380</v>
      </c>
      <c r="B381" s="5" t="s">
        <v>49</v>
      </c>
      <c r="C381" s="6">
        <v>7456960</v>
      </c>
      <c r="D381" s="6">
        <v>4144606</v>
      </c>
      <c r="E381" s="6">
        <v>872991</v>
      </c>
    </row>
    <row r="382" spans="1:5" x14ac:dyDescent="0.2">
      <c r="A382" s="5" t="s">
        <v>381</v>
      </c>
      <c r="B382" s="5" t="s">
        <v>226</v>
      </c>
      <c r="C382" s="6">
        <v>17230</v>
      </c>
      <c r="D382" s="6">
        <v>12200</v>
      </c>
      <c r="E382" s="6">
        <v>6045</v>
      </c>
    </row>
    <row r="383" spans="1:5" x14ac:dyDescent="0.2">
      <c r="A383" s="5" t="s">
        <v>382</v>
      </c>
      <c r="B383" s="5" t="s">
        <v>57</v>
      </c>
      <c r="C383" s="6">
        <v>4178771</v>
      </c>
      <c r="D383" s="6">
        <v>1701110</v>
      </c>
      <c r="E383" s="6">
        <v>108847</v>
      </c>
    </row>
    <row r="384" spans="1:5" x14ac:dyDescent="0.2">
      <c r="A384" s="5" t="s">
        <v>383</v>
      </c>
      <c r="B384" s="5" t="s">
        <v>38</v>
      </c>
      <c r="C384" s="6">
        <v>2920506</v>
      </c>
      <c r="D384" s="6">
        <v>1555716</v>
      </c>
      <c r="E384" s="6">
        <v>8024</v>
      </c>
    </row>
    <row r="385" spans="1:5" x14ac:dyDescent="0.2">
      <c r="A385" s="5" t="s">
        <v>384</v>
      </c>
      <c r="B385" s="5" t="s">
        <v>2721</v>
      </c>
      <c r="C385" s="6">
        <v>19795953</v>
      </c>
      <c r="D385" s="6">
        <v>7848201</v>
      </c>
      <c r="E385" s="6">
        <v>620409</v>
      </c>
    </row>
    <row r="386" spans="1:5" x14ac:dyDescent="0.2">
      <c r="A386" s="5" t="s">
        <v>385</v>
      </c>
      <c r="B386" s="5" t="s">
        <v>2743</v>
      </c>
      <c r="C386" s="6">
        <v>30204</v>
      </c>
      <c r="D386" s="6">
        <v>29735</v>
      </c>
      <c r="E386" s="6">
        <v>2116</v>
      </c>
    </row>
    <row r="387" spans="1:5" x14ac:dyDescent="0.2">
      <c r="A387" s="5" t="s">
        <v>389</v>
      </c>
      <c r="B387" s="5" t="s">
        <v>2740</v>
      </c>
      <c r="C387" s="6">
        <v>32100</v>
      </c>
      <c r="D387" s="6">
        <v>5100</v>
      </c>
      <c r="E387" s="6">
        <v>0</v>
      </c>
    </row>
    <row r="388" spans="1:5" x14ac:dyDescent="0.2">
      <c r="A388" s="5" t="s">
        <v>932</v>
      </c>
      <c r="B388" s="5" t="s">
        <v>10</v>
      </c>
      <c r="C388" s="6">
        <v>185517</v>
      </c>
      <c r="D388" s="6">
        <v>200523</v>
      </c>
      <c r="E388" s="6">
        <v>1263</v>
      </c>
    </row>
    <row r="389" spans="1:5" x14ac:dyDescent="0.2">
      <c r="A389" s="5" t="s">
        <v>933</v>
      </c>
      <c r="B389" s="5" t="s">
        <v>69</v>
      </c>
      <c r="C389" s="6">
        <v>1359899</v>
      </c>
      <c r="D389" s="6">
        <v>1045751</v>
      </c>
      <c r="E389" s="6">
        <v>129288</v>
      </c>
    </row>
    <row r="390" spans="1:5" x14ac:dyDescent="0.2">
      <c r="A390" s="5" t="s">
        <v>391</v>
      </c>
      <c r="B390" s="5" t="s">
        <v>61</v>
      </c>
      <c r="C390" s="6">
        <v>425270</v>
      </c>
      <c r="D390" s="6">
        <v>279479</v>
      </c>
      <c r="E390" s="6">
        <v>22843</v>
      </c>
    </row>
    <row r="391" spans="1:5" x14ac:dyDescent="0.2">
      <c r="A391" s="5" t="s">
        <v>934</v>
      </c>
      <c r="B391" s="5" t="s">
        <v>2725</v>
      </c>
      <c r="C391" s="6">
        <v>124863</v>
      </c>
      <c r="D391" s="6">
        <v>142203</v>
      </c>
      <c r="E391" s="6">
        <v>2204</v>
      </c>
    </row>
    <row r="392" spans="1:5" x14ac:dyDescent="0.2">
      <c r="A392" s="5" t="s">
        <v>2710</v>
      </c>
      <c r="B392" s="5" t="s">
        <v>2710</v>
      </c>
      <c r="C392" s="6">
        <v>1060047</v>
      </c>
      <c r="D392" s="6">
        <v>656482</v>
      </c>
      <c r="E392" s="6">
        <v>37076</v>
      </c>
    </row>
    <row r="393" spans="1:5" x14ac:dyDescent="0.2">
      <c r="A393" s="5" t="s">
        <v>393</v>
      </c>
      <c r="B393" s="5" t="s">
        <v>394</v>
      </c>
      <c r="C393" s="6">
        <v>649448</v>
      </c>
      <c r="D393" s="6">
        <v>405717</v>
      </c>
      <c r="E393" s="6">
        <v>121387</v>
      </c>
    </row>
    <row r="394" spans="1:5" x14ac:dyDescent="0.2">
      <c r="A394" s="5" t="s">
        <v>395</v>
      </c>
      <c r="B394" s="5" t="s">
        <v>226</v>
      </c>
      <c r="C394" s="6">
        <v>99440</v>
      </c>
      <c r="D394" s="6">
        <v>50405</v>
      </c>
      <c r="E394" s="6">
        <v>3406</v>
      </c>
    </row>
    <row r="395" spans="1:5" x14ac:dyDescent="0.2">
      <c r="A395" s="5" t="s">
        <v>396</v>
      </c>
      <c r="B395" s="5" t="s">
        <v>44</v>
      </c>
      <c r="C395" s="6">
        <v>67972</v>
      </c>
      <c r="D395" s="6">
        <v>47501</v>
      </c>
      <c r="E395" s="6">
        <v>5781</v>
      </c>
    </row>
    <row r="396" spans="1:5" x14ac:dyDescent="0.2">
      <c r="A396" s="5" t="s">
        <v>397</v>
      </c>
      <c r="B396" s="5" t="s">
        <v>10</v>
      </c>
      <c r="C396" s="6">
        <v>214406</v>
      </c>
      <c r="D396" s="6">
        <v>93702</v>
      </c>
      <c r="E396" s="6">
        <v>0</v>
      </c>
    </row>
    <row r="397" spans="1:5" x14ac:dyDescent="0.2">
      <c r="A397" s="5" t="s">
        <v>398</v>
      </c>
      <c r="B397" s="5" t="s">
        <v>4</v>
      </c>
      <c r="C397" s="6">
        <v>6499</v>
      </c>
      <c r="D397" s="6">
        <v>5500</v>
      </c>
      <c r="E397" s="6">
        <v>0</v>
      </c>
    </row>
    <row r="398" spans="1:5" x14ac:dyDescent="0.2">
      <c r="A398" s="5" t="s">
        <v>935</v>
      </c>
      <c r="B398" s="5" t="s">
        <v>22</v>
      </c>
      <c r="C398" s="6">
        <v>1983434</v>
      </c>
      <c r="D398" s="6">
        <v>1099168</v>
      </c>
      <c r="E398" s="6">
        <v>304501</v>
      </c>
    </row>
    <row r="399" spans="1:5" x14ac:dyDescent="0.2">
      <c r="A399" s="5" t="s">
        <v>2736</v>
      </c>
      <c r="B399" s="5" t="s">
        <v>2736</v>
      </c>
      <c r="C399" s="6">
        <v>148695</v>
      </c>
      <c r="D399" s="6">
        <v>73504</v>
      </c>
      <c r="E399" s="6">
        <v>13329</v>
      </c>
    </row>
    <row r="400" spans="1:5" x14ac:dyDescent="0.2">
      <c r="A400" s="5" t="s">
        <v>400</v>
      </c>
      <c r="B400" s="5" t="s">
        <v>204</v>
      </c>
      <c r="C400" s="6">
        <v>181621</v>
      </c>
      <c r="D400" s="6">
        <v>155998</v>
      </c>
      <c r="E400" s="6">
        <v>45048</v>
      </c>
    </row>
    <row r="401" spans="1:5" x14ac:dyDescent="0.2">
      <c r="A401" s="5" t="s">
        <v>936</v>
      </c>
      <c r="B401" s="5" t="s">
        <v>447</v>
      </c>
      <c r="C401" s="6">
        <v>216632</v>
      </c>
      <c r="D401" s="6">
        <v>43565</v>
      </c>
      <c r="E401" s="6">
        <v>7867</v>
      </c>
    </row>
    <row r="402" spans="1:5" x14ac:dyDescent="0.2">
      <c r="A402" s="5" t="s">
        <v>937</v>
      </c>
      <c r="B402" s="5" t="s">
        <v>135</v>
      </c>
      <c r="C402" s="6">
        <v>1887369</v>
      </c>
      <c r="D402" s="6">
        <v>977620</v>
      </c>
      <c r="E402" s="6">
        <v>169456</v>
      </c>
    </row>
    <row r="403" spans="1:5" x14ac:dyDescent="0.2">
      <c r="A403" s="5" t="s">
        <v>403</v>
      </c>
      <c r="B403" s="5" t="s">
        <v>42</v>
      </c>
      <c r="C403" s="6">
        <v>213259</v>
      </c>
      <c r="D403" s="6">
        <v>206033</v>
      </c>
      <c r="E403" s="6">
        <v>0</v>
      </c>
    </row>
    <row r="404" spans="1:5" x14ac:dyDescent="0.2">
      <c r="A404" s="5" t="s">
        <v>404</v>
      </c>
      <c r="B404" s="5" t="s">
        <v>27</v>
      </c>
      <c r="C404" s="6">
        <v>65986</v>
      </c>
      <c r="D404" s="6">
        <v>31281</v>
      </c>
      <c r="E404" s="6">
        <v>19804</v>
      </c>
    </row>
    <row r="405" spans="1:5" x14ac:dyDescent="0.2">
      <c r="A405" s="5" t="s">
        <v>405</v>
      </c>
      <c r="B405" s="5" t="s">
        <v>233</v>
      </c>
      <c r="C405" s="6">
        <v>141832</v>
      </c>
      <c r="D405" s="6">
        <v>56743</v>
      </c>
      <c r="E405" s="6">
        <v>25555</v>
      </c>
    </row>
    <row r="406" spans="1:5" x14ac:dyDescent="0.2">
      <c r="A406" s="5" t="s">
        <v>406</v>
      </c>
      <c r="B406" s="5" t="s">
        <v>204</v>
      </c>
      <c r="C406" s="6">
        <v>45732</v>
      </c>
      <c r="D406" s="6">
        <v>73755</v>
      </c>
      <c r="E406" s="6">
        <v>14705</v>
      </c>
    </row>
    <row r="407" spans="1:5" x14ac:dyDescent="0.2">
      <c r="A407" s="5" t="s">
        <v>938</v>
      </c>
      <c r="B407" s="5" t="s">
        <v>16</v>
      </c>
      <c r="C407" s="6">
        <v>17352</v>
      </c>
      <c r="D407" s="6">
        <v>5000</v>
      </c>
      <c r="E407" s="6">
        <v>0</v>
      </c>
    </row>
    <row r="408" spans="1:5" x14ac:dyDescent="0.2">
      <c r="A408" s="5" t="s">
        <v>408</v>
      </c>
      <c r="B408" s="5" t="s">
        <v>2708</v>
      </c>
      <c r="C408" s="6">
        <v>74500</v>
      </c>
      <c r="D408" s="6">
        <v>34690</v>
      </c>
      <c r="E408" s="6">
        <v>0</v>
      </c>
    </row>
    <row r="409" spans="1:5" x14ac:dyDescent="0.2">
      <c r="A409" s="5" t="s">
        <v>409</v>
      </c>
      <c r="B409" s="5" t="s">
        <v>73</v>
      </c>
      <c r="C409" s="6">
        <v>18438</v>
      </c>
      <c r="D409" s="6">
        <v>9000</v>
      </c>
      <c r="E409" s="6">
        <v>0</v>
      </c>
    </row>
    <row r="410" spans="1:5" x14ac:dyDescent="0.2">
      <c r="A410" s="5" t="s">
        <v>939</v>
      </c>
      <c r="B410" s="5" t="s">
        <v>24</v>
      </c>
      <c r="C410" s="6">
        <v>763366</v>
      </c>
      <c r="D410" s="6">
        <v>548081</v>
      </c>
      <c r="E410" s="6">
        <v>75289</v>
      </c>
    </row>
    <row r="411" spans="1:5" x14ac:dyDescent="0.2">
      <c r="A411" s="5" t="s">
        <v>411</v>
      </c>
      <c r="B411" s="5" t="s">
        <v>2723</v>
      </c>
      <c r="C411" s="6">
        <v>219904</v>
      </c>
      <c r="D411" s="6">
        <v>120930</v>
      </c>
      <c r="E411" s="6">
        <v>0</v>
      </c>
    </row>
    <row r="412" spans="1:5" x14ac:dyDescent="0.2">
      <c r="A412" s="5" t="s">
        <v>412</v>
      </c>
      <c r="B412" s="5" t="s">
        <v>2734</v>
      </c>
      <c r="C412" s="6">
        <v>19483</v>
      </c>
      <c r="D412" s="6">
        <v>10597</v>
      </c>
      <c r="E412" s="6">
        <v>0</v>
      </c>
    </row>
    <row r="413" spans="1:5" x14ac:dyDescent="0.2">
      <c r="A413" s="5" t="s">
        <v>413</v>
      </c>
      <c r="B413" s="5" t="s">
        <v>1</v>
      </c>
      <c r="C413" s="6">
        <v>46598</v>
      </c>
      <c r="D413" s="6">
        <v>45392</v>
      </c>
      <c r="E413" s="6">
        <v>847</v>
      </c>
    </row>
    <row r="414" spans="1:5" x14ac:dyDescent="0.2">
      <c r="A414" s="5" t="s">
        <v>414</v>
      </c>
      <c r="B414" s="5" t="s">
        <v>58</v>
      </c>
      <c r="C414" s="6">
        <v>108208</v>
      </c>
      <c r="D414" s="6">
        <v>135000</v>
      </c>
      <c r="E414" s="6">
        <v>9001</v>
      </c>
    </row>
    <row r="415" spans="1:5" x14ac:dyDescent="0.2">
      <c r="A415" s="5" t="s">
        <v>415</v>
      </c>
      <c r="B415" s="5" t="s">
        <v>447</v>
      </c>
      <c r="C415" s="6">
        <v>32197</v>
      </c>
      <c r="D415" s="6">
        <v>17989</v>
      </c>
      <c r="E415" s="6">
        <v>60</v>
      </c>
    </row>
    <row r="416" spans="1:5" x14ac:dyDescent="0.2">
      <c r="A416" s="5" t="s">
        <v>416</v>
      </c>
      <c r="B416" s="5" t="s">
        <v>2697</v>
      </c>
      <c r="C416" s="6">
        <v>248238</v>
      </c>
      <c r="D416" s="6">
        <v>251767</v>
      </c>
      <c r="E416" s="6">
        <v>3265</v>
      </c>
    </row>
    <row r="417" spans="1:5" x14ac:dyDescent="0.2">
      <c r="A417" s="5" t="s">
        <v>417</v>
      </c>
      <c r="B417" s="5" t="s">
        <v>2690</v>
      </c>
      <c r="C417" s="6">
        <v>10904</v>
      </c>
      <c r="D417" s="6">
        <v>3115</v>
      </c>
      <c r="E417" s="6">
        <v>0</v>
      </c>
    </row>
    <row r="418" spans="1:5" x14ac:dyDescent="0.2">
      <c r="A418" s="5" t="s">
        <v>418</v>
      </c>
      <c r="B418" s="5" t="s">
        <v>116</v>
      </c>
      <c r="C418" s="6">
        <v>33996</v>
      </c>
      <c r="D418" s="6">
        <v>8932</v>
      </c>
      <c r="E418" s="6">
        <v>0</v>
      </c>
    </row>
    <row r="419" spans="1:5" x14ac:dyDescent="0.2">
      <c r="A419" s="5" t="s">
        <v>940</v>
      </c>
      <c r="B419" s="5" t="s">
        <v>2740</v>
      </c>
      <c r="C419" s="6">
        <v>33558</v>
      </c>
      <c r="D419" s="6">
        <v>79796</v>
      </c>
      <c r="E419" s="6">
        <v>0</v>
      </c>
    </row>
    <row r="420" spans="1:5" x14ac:dyDescent="0.2">
      <c r="A420" s="5" t="s">
        <v>420</v>
      </c>
      <c r="B420" s="5" t="s">
        <v>89</v>
      </c>
      <c r="C420" s="6">
        <v>2409992</v>
      </c>
      <c r="D420" s="6">
        <v>1315079</v>
      </c>
      <c r="E420" s="6">
        <v>282720</v>
      </c>
    </row>
    <row r="421" spans="1:5" x14ac:dyDescent="0.2">
      <c r="A421" s="5" t="s">
        <v>421</v>
      </c>
      <c r="B421" s="5" t="s">
        <v>42</v>
      </c>
      <c r="C421" s="6">
        <v>348513</v>
      </c>
      <c r="D421" s="6">
        <v>178328</v>
      </c>
      <c r="E421" s="6">
        <v>38201</v>
      </c>
    </row>
    <row r="422" spans="1:5" x14ac:dyDescent="0.2">
      <c r="A422" s="5" t="s">
        <v>422</v>
      </c>
      <c r="B422" s="5" t="s">
        <v>99</v>
      </c>
      <c r="C422" s="6">
        <v>21588</v>
      </c>
      <c r="D422" s="6">
        <v>14000</v>
      </c>
      <c r="E422" s="6">
        <v>0</v>
      </c>
    </row>
    <row r="423" spans="1:5" x14ac:dyDescent="0.2">
      <c r="A423" s="5" t="s">
        <v>423</v>
      </c>
      <c r="B423" s="5" t="s">
        <v>169</v>
      </c>
      <c r="C423" s="6">
        <v>150772</v>
      </c>
      <c r="D423" s="6">
        <v>77149</v>
      </c>
      <c r="E423" s="6">
        <v>108</v>
      </c>
    </row>
    <row r="424" spans="1:5" x14ac:dyDescent="0.2">
      <c r="A424" s="5" t="s">
        <v>424</v>
      </c>
      <c r="B424" s="5" t="s">
        <v>2725</v>
      </c>
      <c r="C424" s="6">
        <v>169759</v>
      </c>
      <c r="D424" s="6">
        <v>90001</v>
      </c>
      <c r="E424" s="6">
        <v>0</v>
      </c>
    </row>
    <row r="425" spans="1:5" x14ac:dyDescent="0.2">
      <c r="A425" s="5" t="s">
        <v>425</v>
      </c>
      <c r="B425" s="5" t="s">
        <v>204</v>
      </c>
      <c r="C425" s="6">
        <v>31554</v>
      </c>
      <c r="D425" s="6">
        <v>29012</v>
      </c>
      <c r="E425" s="6">
        <v>0</v>
      </c>
    </row>
    <row r="426" spans="1:5" x14ac:dyDescent="0.2">
      <c r="A426" s="5" t="s">
        <v>426</v>
      </c>
      <c r="B426" s="5" t="s">
        <v>233</v>
      </c>
      <c r="C426" s="6">
        <v>2272373</v>
      </c>
      <c r="D426" s="6">
        <v>804861</v>
      </c>
      <c r="E426" s="6">
        <v>108676</v>
      </c>
    </row>
    <row r="427" spans="1:5" x14ac:dyDescent="0.2">
      <c r="A427" s="5" t="s">
        <v>427</v>
      </c>
      <c r="B427" s="5" t="s">
        <v>2716</v>
      </c>
      <c r="C427" s="6">
        <v>908312</v>
      </c>
      <c r="D427" s="6">
        <v>650266</v>
      </c>
      <c r="E427" s="6">
        <v>126700</v>
      </c>
    </row>
    <row r="428" spans="1:5" x14ac:dyDescent="0.2">
      <c r="A428" s="5" t="s">
        <v>428</v>
      </c>
      <c r="B428" s="5" t="s">
        <v>2692</v>
      </c>
      <c r="C428" s="6">
        <v>7115769</v>
      </c>
      <c r="D428" s="6">
        <v>1554462</v>
      </c>
      <c r="E428" s="6">
        <v>150612</v>
      </c>
    </row>
    <row r="429" spans="1:5" x14ac:dyDescent="0.2">
      <c r="A429" s="5" t="s">
        <v>429</v>
      </c>
      <c r="B429" s="5" t="s">
        <v>2697</v>
      </c>
      <c r="C429" s="6">
        <v>21003</v>
      </c>
      <c r="D429" s="6">
        <v>16877</v>
      </c>
      <c r="E429" s="6">
        <v>0</v>
      </c>
    </row>
    <row r="430" spans="1:5" x14ac:dyDescent="0.2">
      <c r="A430" s="5" t="s">
        <v>430</v>
      </c>
      <c r="B430" s="5" t="s">
        <v>2736</v>
      </c>
      <c r="C430" s="6">
        <v>76507</v>
      </c>
      <c r="D430" s="6">
        <v>53501</v>
      </c>
      <c r="E430" s="6">
        <v>1356</v>
      </c>
    </row>
    <row r="431" spans="1:5" x14ac:dyDescent="0.2">
      <c r="A431" s="5" t="s">
        <v>431</v>
      </c>
      <c r="B431" s="5" t="s">
        <v>2738</v>
      </c>
      <c r="C431" s="6">
        <v>182411</v>
      </c>
      <c r="D431" s="6">
        <v>76140</v>
      </c>
      <c r="E431" s="6">
        <v>1187</v>
      </c>
    </row>
    <row r="432" spans="1:5" x14ac:dyDescent="0.2">
      <c r="A432" s="5" t="s">
        <v>432</v>
      </c>
      <c r="B432" s="5" t="s">
        <v>2747</v>
      </c>
      <c r="C432" s="6">
        <v>2363282</v>
      </c>
      <c r="D432" s="6">
        <v>621519</v>
      </c>
      <c r="E432" s="6">
        <v>34750</v>
      </c>
    </row>
    <row r="433" spans="1:5" x14ac:dyDescent="0.2">
      <c r="A433" s="5" t="s">
        <v>433</v>
      </c>
      <c r="B433" s="5" t="s">
        <v>2692</v>
      </c>
      <c r="C433" s="6">
        <v>679806</v>
      </c>
      <c r="D433" s="6">
        <v>304136</v>
      </c>
      <c r="E433" s="6">
        <v>70051</v>
      </c>
    </row>
    <row r="434" spans="1:5" x14ac:dyDescent="0.2">
      <c r="A434" s="5" t="s">
        <v>434</v>
      </c>
      <c r="B434" s="5" t="s">
        <v>2743</v>
      </c>
      <c r="C434" s="6">
        <v>60980</v>
      </c>
      <c r="D434" s="6">
        <v>28500</v>
      </c>
      <c r="E434" s="6">
        <v>0</v>
      </c>
    </row>
    <row r="435" spans="1:5" x14ac:dyDescent="0.2">
      <c r="A435" s="5" t="s">
        <v>435</v>
      </c>
      <c r="B435" s="5" t="s">
        <v>2710</v>
      </c>
      <c r="C435" s="6">
        <v>428944</v>
      </c>
      <c r="D435" s="6">
        <v>268170</v>
      </c>
      <c r="E435" s="6">
        <v>51114</v>
      </c>
    </row>
    <row r="436" spans="1:5" x14ac:dyDescent="0.2">
      <c r="A436" s="5" t="s">
        <v>436</v>
      </c>
      <c r="B436" s="5" t="s">
        <v>2692</v>
      </c>
      <c r="C436" s="6">
        <v>1455389</v>
      </c>
      <c r="D436" s="6">
        <v>471724</v>
      </c>
      <c r="E436" s="6">
        <v>110014</v>
      </c>
    </row>
    <row r="437" spans="1:5" x14ac:dyDescent="0.2">
      <c r="A437" s="5" t="s">
        <v>437</v>
      </c>
      <c r="B437" s="5" t="s">
        <v>2692</v>
      </c>
      <c r="C437" s="6">
        <v>359296</v>
      </c>
      <c r="D437" s="6">
        <v>63050</v>
      </c>
      <c r="E437" s="6">
        <v>12793</v>
      </c>
    </row>
    <row r="438" spans="1:5" x14ac:dyDescent="0.2">
      <c r="A438" s="5" t="s">
        <v>438</v>
      </c>
      <c r="B438" s="5" t="s">
        <v>2721</v>
      </c>
      <c r="C438" s="6">
        <v>35160455</v>
      </c>
      <c r="D438" s="6">
        <v>10346442</v>
      </c>
      <c r="E438" s="6">
        <v>962519</v>
      </c>
    </row>
    <row r="439" spans="1:5" x14ac:dyDescent="0.2">
      <c r="A439" s="5" t="s">
        <v>439</v>
      </c>
      <c r="B439" s="5" t="s">
        <v>30</v>
      </c>
      <c r="C439" s="6">
        <v>215212</v>
      </c>
      <c r="D439" s="6">
        <v>217881</v>
      </c>
      <c r="E439" s="6">
        <v>11268</v>
      </c>
    </row>
    <row r="440" spans="1:5" x14ac:dyDescent="0.2">
      <c r="A440" s="5" t="s">
        <v>440</v>
      </c>
      <c r="B440" s="5" t="s">
        <v>204</v>
      </c>
      <c r="C440" s="6">
        <v>56059</v>
      </c>
      <c r="D440" s="6">
        <v>34000</v>
      </c>
      <c r="E440" s="6">
        <v>17434</v>
      </c>
    </row>
    <row r="441" spans="1:5" x14ac:dyDescent="0.2">
      <c r="A441" s="5" t="s">
        <v>441</v>
      </c>
      <c r="B441" s="5" t="s">
        <v>2692</v>
      </c>
      <c r="C441" s="6">
        <v>106971</v>
      </c>
      <c r="D441" s="6">
        <v>28461</v>
      </c>
      <c r="E441" s="6">
        <v>0</v>
      </c>
    </row>
    <row r="442" spans="1:5" x14ac:dyDescent="0.2">
      <c r="A442" s="5" t="s">
        <v>442</v>
      </c>
      <c r="B442" s="5" t="s">
        <v>111</v>
      </c>
      <c r="C442" s="6">
        <v>387164</v>
      </c>
      <c r="D442" s="6">
        <v>287143</v>
      </c>
      <c r="E442" s="6">
        <v>9314</v>
      </c>
    </row>
    <row r="443" spans="1:5" x14ac:dyDescent="0.2">
      <c r="A443" s="5" t="s">
        <v>941</v>
      </c>
      <c r="B443" s="5" t="s">
        <v>2695</v>
      </c>
      <c r="C443" s="6">
        <v>43745</v>
      </c>
      <c r="D443" s="6">
        <v>8633</v>
      </c>
      <c r="E443" s="6">
        <v>0</v>
      </c>
    </row>
    <row r="444" spans="1:5" x14ac:dyDescent="0.2">
      <c r="A444" s="5" t="s">
        <v>444</v>
      </c>
      <c r="B444" s="5" t="s">
        <v>65</v>
      </c>
      <c r="C444" s="6">
        <v>50613</v>
      </c>
      <c r="D444" s="6">
        <v>9000</v>
      </c>
      <c r="E444" s="6">
        <v>0</v>
      </c>
    </row>
    <row r="445" spans="1:5" x14ac:dyDescent="0.2">
      <c r="A445" s="5" t="s">
        <v>445</v>
      </c>
      <c r="B445" s="5" t="s">
        <v>2727</v>
      </c>
      <c r="C445" s="6">
        <v>1474829</v>
      </c>
      <c r="D445" s="6">
        <v>396967</v>
      </c>
      <c r="E445" s="6">
        <v>139902</v>
      </c>
    </row>
    <row r="446" spans="1:5" x14ac:dyDescent="0.2">
      <c r="A446" s="5" t="s">
        <v>446</v>
      </c>
      <c r="B446" s="5" t="s">
        <v>447</v>
      </c>
      <c r="C446" s="6">
        <v>908706</v>
      </c>
      <c r="D446" s="6">
        <v>319442</v>
      </c>
      <c r="E446" s="6">
        <v>161934</v>
      </c>
    </row>
    <row r="447" spans="1:5" x14ac:dyDescent="0.2">
      <c r="A447" s="5" t="s">
        <v>942</v>
      </c>
      <c r="B447" s="5" t="s">
        <v>447</v>
      </c>
      <c r="C447" s="6">
        <v>2030878</v>
      </c>
      <c r="D447" s="6">
        <v>773355</v>
      </c>
      <c r="E447" s="6">
        <v>63200</v>
      </c>
    </row>
    <row r="448" spans="1:5" x14ac:dyDescent="0.2">
      <c r="A448" s="5" t="s">
        <v>448</v>
      </c>
      <c r="B448" s="5" t="s">
        <v>28</v>
      </c>
      <c r="C448" s="6">
        <v>13259</v>
      </c>
      <c r="D448" s="6">
        <v>7021</v>
      </c>
      <c r="E448" s="6">
        <v>1286</v>
      </c>
    </row>
    <row r="449" spans="1:5" x14ac:dyDescent="0.2">
      <c r="A449" s="5" t="s">
        <v>449</v>
      </c>
      <c r="B449" s="5" t="s">
        <v>2751</v>
      </c>
      <c r="C449" s="6">
        <v>8148</v>
      </c>
      <c r="D449" s="6">
        <v>2750</v>
      </c>
      <c r="E449" s="6">
        <v>0</v>
      </c>
    </row>
    <row r="450" spans="1:5" x14ac:dyDescent="0.2">
      <c r="A450" s="5" t="s">
        <v>450</v>
      </c>
      <c r="B450" s="5" t="s">
        <v>2740</v>
      </c>
      <c r="C450" s="6">
        <v>13589</v>
      </c>
      <c r="D450" s="6">
        <v>12214</v>
      </c>
      <c r="E450" s="6">
        <v>0</v>
      </c>
    </row>
    <row r="451" spans="1:5" x14ac:dyDescent="0.2">
      <c r="A451" s="5" t="s">
        <v>451</v>
      </c>
      <c r="B451" s="5" t="s">
        <v>2688</v>
      </c>
      <c r="C451" s="6">
        <v>294824</v>
      </c>
      <c r="D451" s="6">
        <v>294771</v>
      </c>
      <c r="E451" s="6">
        <v>32124</v>
      </c>
    </row>
    <row r="452" spans="1:5" x14ac:dyDescent="0.2">
      <c r="A452" s="5" t="s">
        <v>452</v>
      </c>
      <c r="B452" s="5" t="s">
        <v>49</v>
      </c>
      <c r="C452" s="6">
        <v>529269</v>
      </c>
      <c r="D452" s="6">
        <v>349913</v>
      </c>
      <c r="E452" s="6">
        <v>13150</v>
      </c>
    </row>
    <row r="453" spans="1:5" x14ac:dyDescent="0.2">
      <c r="A453" s="5" t="s">
        <v>453</v>
      </c>
      <c r="B453" s="5" t="s">
        <v>2712</v>
      </c>
      <c r="C453" s="6">
        <v>656989</v>
      </c>
      <c r="D453" s="6">
        <v>305504</v>
      </c>
      <c r="E453" s="6">
        <v>2700</v>
      </c>
    </row>
    <row r="454" spans="1:5" x14ac:dyDescent="0.2">
      <c r="A454" s="5" t="s">
        <v>454</v>
      </c>
      <c r="B454" s="5" t="s">
        <v>99</v>
      </c>
      <c r="C454" s="6">
        <v>44086</v>
      </c>
      <c r="D454" s="6">
        <v>43665</v>
      </c>
      <c r="E454" s="6">
        <v>0</v>
      </c>
    </row>
    <row r="455" spans="1:5" x14ac:dyDescent="0.2">
      <c r="A455" s="5" t="s">
        <v>455</v>
      </c>
      <c r="B455" s="5" t="s">
        <v>2718</v>
      </c>
      <c r="C455" s="6">
        <v>986468</v>
      </c>
      <c r="D455" s="6">
        <v>523606</v>
      </c>
      <c r="E455" s="6">
        <v>95994</v>
      </c>
    </row>
    <row r="456" spans="1:5" x14ac:dyDescent="0.2">
      <c r="A456" s="5" t="s">
        <v>456</v>
      </c>
      <c r="B456" s="5" t="s">
        <v>2721</v>
      </c>
      <c r="C456" s="6">
        <v>1138346</v>
      </c>
      <c r="D456" s="6">
        <v>216026</v>
      </c>
      <c r="E456" s="6">
        <v>1160</v>
      </c>
    </row>
    <row r="457" spans="1:5" x14ac:dyDescent="0.2">
      <c r="A457" s="5" t="s">
        <v>457</v>
      </c>
      <c r="B457" s="5" t="s">
        <v>118</v>
      </c>
      <c r="C457" s="6">
        <v>2131837</v>
      </c>
      <c r="D457" s="6">
        <v>690663</v>
      </c>
      <c r="E457" s="6">
        <v>89950</v>
      </c>
    </row>
    <row r="458" spans="1:5" x14ac:dyDescent="0.2">
      <c r="A458" s="5" t="s">
        <v>458</v>
      </c>
      <c r="B458" s="5" t="s">
        <v>2718</v>
      </c>
      <c r="C458" s="6">
        <v>12387915</v>
      </c>
      <c r="D458" s="6">
        <v>5307214</v>
      </c>
      <c r="E458" s="6">
        <v>551635</v>
      </c>
    </row>
    <row r="459" spans="1:5" x14ac:dyDescent="0.2">
      <c r="A459" s="5" t="s">
        <v>459</v>
      </c>
      <c r="B459" s="5" t="s">
        <v>2690</v>
      </c>
      <c r="C459" s="6">
        <v>47832</v>
      </c>
      <c r="D459" s="6">
        <v>52539</v>
      </c>
      <c r="E459" s="6">
        <v>955</v>
      </c>
    </row>
    <row r="460" spans="1:5" x14ac:dyDescent="0.2">
      <c r="A460" s="5" t="s">
        <v>460</v>
      </c>
      <c r="B460" s="5" t="s">
        <v>116</v>
      </c>
      <c r="C460" s="6">
        <v>2532940</v>
      </c>
      <c r="D460" s="6">
        <v>1243143</v>
      </c>
      <c r="E460" s="6">
        <v>153239</v>
      </c>
    </row>
    <row r="461" spans="1:5" x14ac:dyDescent="0.2">
      <c r="A461" s="5" t="s">
        <v>461</v>
      </c>
      <c r="B461" s="5" t="s">
        <v>2727</v>
      </c>
      <c r="C461" s="6">
        <v>7498490</v>
      </c>
      <c r="D461" s="6">
        <v>1736576</v>
      </c>
      <c r="E461" s="6">
        <v>178577</v>
      </c>
    </row>
    <row r="462" spans="1:5" x14ac:dyDescent="0.2">
      <c r="A462" s="5" t="s">
        <v>462</v>
      </c>
      <c r="B462" s="5" t="s">
        <v>65</v>
      </c>
      <c r="C462" s="6">
        <v>3124751</v>
      </c>
      <c r="D462" s="6">
        <v>1720636</v>
      </c>
      <c r="E462" s="6">
        <v>496226</v>
      </c>
    </row>
    <row r="463" spans="1:5" x14ac:dyDescent="0.2">
      <c r="A463" s="5" t="s">
        <v>463</v>
      </c>
      <c r="B463" s="5" t="s">
        <v>38</v>
      </c>
      <c r="C463" s="6">
        <v>143348</v>
      </c>
      <c r="D463" s="6">
        <v>108390</v>
      </c>
      <c r="E463" s="6">
        <v>21123</v>
      </c>
    </row>
    <row r="464" spans="1:5" x14ac:dyDescent="0.2">
      <c r="A464" s="5" t="s">
        <v>464</v>
      </c>
      <c r="B464" s="5" t="s">
        <v>178</v>
      </c>
      <c r="C464" s="6">
        <v>199214</v>
      </c>
      <c r="D464" s="6">
        <v>48349</v>
      </c>
      <c r="E464" s="6">
        <v>17016</v>
      </c>
    </row>
    <row r="465" spans="1:5" x14ac:dyDescent="0.2">
      <c r="A465" s="5" t="s">
        <v>465</v>
      </c>
      <c r="B465" s="5" t="s">
        <v>57</v>
      </c>
      <c r="C465" s="6">
        <v>2025727</v>
      </c>
      <c r="D465" s="6">
        <v>710809</v>
      </c>
      <c r="E465" s="6">
        <v>156633</v>
      </c>
    </row>
    <row r="466" spans="1:5" x14ac:dyDescent="0.2">
      <c r="A466" s="5" t="s">
        <v>466</v>
      </c>
      <c r="B466" s="5" t="s">
        <v>35</v>
      </c>
      <c r="C466" s="6">
        <v>1105836</v>
      </c>
      <c r="D466" s="6">
        <v>362925</v>
      </c>
      <c r="E466" s="6">
        <v>64014</v>
      </c>
    </row>
    <row r="467" spans="1:5" x14ac:dyDescent="0.2">
      <c r="A467" s="5" t="s">
        <v>467</v>
      </c>
      <c r="B467" s="5" t="s">
        <v>2747</v>
      </c>
      <c r="C467" s="6">
        <v>250192</v>
      </c>
      <c r="D467" s="6">
        <v>152097</v>
      </c>
      <c r="E467" s="6">
        <v>2966</v>
      </c>
    </row>
    <row r="468" spans="1:5" x14ac:dyDescent="0.2">
      <c r="A468" s="5" t="s">
        <v>468</v>
      </c>
      <c r="B468" s="5" t="s">
        <v>212</v>
      </c>
      <c r="C468" s="6">
        <v>966067</v>
      </c>
      <c r="D468" s="6">
        <v>513088</v>
      </c>
      <c r="E468" s="6">
        <v>40167</v>
      </c>
    </row>
    <row r="469" spans="1:5" x14ac:dyDescent="0.2">
      <c r="A469" s="5" t="s">
        <v>469</v>
      </c>
      <c r="B469" s="5" t="s">
        <v>57</v>
      </c>
      <c r="C469" s="6">
        <v>553558</v>
      </c>
      <c r="D469" s="6">
        <v>209635</v>
      </c>
      <c r="E469" s="6">
        <v>0</v>
      </c>
    </row>
    <row r="470" spans="1:5" x14ac:dyDescent="0.2">
      <c r="A470" s="5" t="s">
        <v>470</v>
      </c>
      <c r="B470" s="5" t="s">
        <v>26</v>
      </c>
      <c r="C470" s="6">
        <v>11989</v>
      </c>
      <c r="D470" s="6">
        <v>7491</v>
      </c>
      <c r="E470" s="6">
        <v>0</v>
      </c>
    </row>
    <row r="471" spans="1:5" x14ac:dyDescent="0.2">
      <c r="A471" s="5" t="s">
        <v>471</v>
      </c>
      <c r="B471" s="5" t="s">
        <v>178</v>
      </c>
      <c r="C471" s="6">
        <v>84404</v>
      </c>
      <c r="D471" s="6">
        <v>50000</v>
      </c>
      <c r="E471" s="6">
        <v>0</v>
      </c>
    </row>
    <row r="472" spans="1:5" x14ac:dyDescent="0.2">
      <c r="A472" s="5" t="s">
        <v>472</v>
      </c>
      <c r="B472" s="5" t="s">
        <v>30</v>
      </c>
      <c r="C472" s="6">
        <v>43613</v>
      </c>
      <c r="D472" s="6">
        <v>23931</v>
      </c>
      <c r="E472" s="6">
        <v>0</v>
      </c>
    </row>
    <row r="473" spans="1:5" x14ac:dyDescent="0.2">
      <c r="A473" s="5" t="s">
        <v>473</v>
      </c>
      <c r="B473" s="5" t="s">
        <v>16</v>
      </c>
      <c r="C473" s="6">
        <v>1744610</v>
      </c>
      <c r="D473" s="6">
        <v>534829</v>
      </c>
      <c r="E473" s="6">
        <v>170779</v>
      </c>
    </row>
    <row r="474" spans="1:5" x14ac:dyDescent="0.2">
      <c r="A474" s="5" t="s">
        <v>474</v>
      </c>
      <c r="B474" s="5" t="s">
        <v>2688</v>
      </c>
      <c r="C474" s="6">
        <v>120676</v>
      </c>
      <c r="D474" s="6">
        <v>58000</v>
      </c>
      <c r="E474" s="6">
        <v>5415</v>
      </c>
    </row>
    <row r="475" spans="1:5" x14ac:dyDescent="0.2">
      <c r="A475" s="5" t="s">
        <v>475</v>
      </c>
      <c r="B475" s="5" t="s">
        <v>2753</v>
      </c>
      <c r="C475" s="6">
        <v>55832</v>
      </c>
      <c r="D475" s="6">
        <v>68168</v>
      </c>
      <c r="E475" s="6">
        <v>366</v>
      </c>
    </row>
    <row r="476" spans="1:5" x14ac:dyDescent="0.2">
      <c r="A476" s="5" t="s">
        <v>476</v>
      </c>
      <c r="B476" s="5" t="s">
        <v>111</v>
      </c>
      <c r="C476" s="6">
        <v>203385</v>
      </c>
      <c r="D476" s="6">
        <v>204942</v>
      </c>
      <c r="E476" s="6">
        <v>14661</v>
      </c>
    </row>
    <row r="477" spans="1:5" x14ac:dyDescent="0.2">
      <c r="A477" s="5" t="s">
        <v>943</v>
      </c>
      <c r="B477" s="5" t="s">
        <v>99</v>
      </c>
      <c r="C477" s="6">
        <v>598327</v>
      </c>
      <c r="D477" s="6">
        <v>364298</v>
      </c>
      <c r="E477" s="6">
        <v>38282</v>
      </c>
    </row>
    <row r="478" spans="1:5" x14ac:dyDescent="0.2">
      <c r="A478" s="5" t="s">
        <v>944</v>
      </c>
      <c r="B478" s="5" t="s">
        <v>26</v>
      </c>
      <c r="C478" s="6">
        <v>355159</v>
      </c>
      <c r="D478" s="6">
        <v>317998</v>
      </c>
      <c r="E478" s="6">
        <v>22577</v>
      </c>
    </row>
    <row r="479" spans="1:5" x14ac:dyDescent="0.2">
      <c r="A479" s="5" t="s">
        <v>479</v>
      </c>
      <c r="B479" s="5" t="s">
        <v>2716</v>
      </c>
      <c r="C479" s="6">
        <v>367754</v>
      </c>
      <c r="D479" s="6">
        <v>202600</v>
      </c>
      <c r="E479" s="6">
        <v>49702</v>
      </c>
    </row>
    <row r="480" spans="1:5" x14ac:dyDescent="0.2">
      <c r="A480" s="5" t="s">
        <v>480</v>
      </c>
      <c r="B480" s="5" t="s">
        <v>16</v>
      </c>
      <c r="C480" s="6">
        <v>55839</v>
      </c>
      <c r="D480" s="6">
        <v>19568</v>
      </c>
      <c r="E480" s="6">
        <v>405</v>
      </c>
    </row>
    <row r="481" spans="1:5" x14ac:dyDescent="0.2">
      <c r="A481" s="5" t="s">
        <v>19</v>
      </c>
      <c r="B481" s="5" t="s">
        <v>19</v>
      </c>
      <c r="C481" s="6">
        <v>818458</v>
      </c>
      <c r="D481" s="6">
        <v>279504</v>
      </c>
      <c r="E481" s="6">
        <v>101831</v>
      </c>
    </row>
    <row r="482" spans="1:5" x14ac:dyDescent="0.2">
      <c r="A482" s="5" t="s">
        <v>481</v>
      </c>
      <c r="B482" s="5" t="s">
        <v>2692</v>
      </c>
      <c r="C482" s="6">
        <v>6389832</v>
      </c>
      <c r="D482" s="6">
        <v>1946881</v>
      </c>
      <c r="E482" s="6">
        <v>282072</v>
      </c>
    </row>
    <row r="483" spans="1:5" x14ac:dyDescent="0.2">
      <c r="A483" s="5" t="s">
        <v>482</v>
      </c>
      <c r="B483" s="5" t="s">
        <v>2699</v>
      </c>
      <c r="C483" s="6">
        <v>15122</v>
      </c>
      <c r="D483" s="6">
        <v>4900</v>
      </c>
      <c r="E483" s="6">
        <v>1302</v>
      </c>
    </row>
    <row r="484" spans="1:5" x14ac:dyDescent="0.2">
      <c r="A484" s="5" t="s">
        <v>483</v>
      </c>
      <c r="B484" s="5" t="s">
        <v>10</v>
      </c>
      <c r="C484" s="6">
        <v>156791</v>
      </c>
      <c r="D484" s="6">
        <v>26000</v>
      </c>
      <c r="E484" s="6">
        <v>0</v>
      </c>
    </row>
    <row r="485" spans="1:5" x14ac:dyDescent="0.2">
      <c r="A485" s="5" t="s">
        <v>945</v>
      </c>
      <c r="B485" s="5" t="s">
        <v>2716</v>
      </c>
      <c r="C485" s="6">
        <v>19296387</v>
      </c>
      <c r="D485" s="6">
        <v>6371792</v>
      </c>
      <c r="E485" s="6">
        <v>2195847</v>
      </c>
    </row>
    <row r="486" spans="1:5" x14ac:dyDescent="0.2">
      <c r="A486" s="5" t="s">
        <v>485</v>
      </c>
      <c r="B486" s="5" t="s">
        <v>135</v>
      </c>
      <c r="C486" s="6">
        <v>517744</v>
      </c>
      <c r="D486" s="6">
        <v>303240</v>
      </c>
      <c r="E486" s="6">
        <v>2860</v>
      </c>
    </row>
    <row r="487" spans="1:5" x14ac:dyDescent="0.2">
      <c r="A487" s="5" t="s">
        <v>486</v>
      </c>
      <c r="B487" s="5" t="s">
        <v>57</v>
      </c>
      <c r="C487" s="6">
        <v>53314650</v>
      </c>
      <c r="D487" s="6">
        <v>16067617</v>
      </c>
      <c r="E487" s="6">
        <v>7004019</v>
      </c>
    </row>
    <row r="488" spans="1:5" x14ac:dyDescent="0.2">
      <c r="A488" s="5" t="s">
        <v>487</v>
      </c>
      <c r="B488" s="5" t="s">
        <v>2703</v>
      </c>
      <c r="C488" s="6">
        <v>971822</v>
      </c>
      <c r="D488" s="6">
        <v>344091</v>
      </c>
      <c r="E488" s="6">
        <v>180339</v>
      </c>
    </row>
    <row r="489" spans="1:5" x14ac:dyDescent="0.2">
      <c r="A489" s="5" t="s">
        <v>488</v>
      </c>
      <c r="B489" s="5" t="s">
        <v>57</v>
      </c>
      <c r="C489" s="6">
        <v>1712400</v>
      </c>
      <c r="D489" s="6">
        <v>563108</v>
      </c>
      <c r="E489" s="6">
        <v>67034</v>
      </c>
    </row>
    <row r="490" spans="1:5" x14ac:dyDescent="0.2">
      <c r="A490" s="5" t="s">
        <v>489</v>
      </c>
      <c r="B490" s="5" t="s">
        <v>2716</v>
      </c>
      <c r="C490" s="6">
        <v>526295</v>
      </c>
      <c r="D490" s="6">
        <v>306544</v>
      </c>
      <c r="E490" s="6">
        <v>122738</v>
      </c>
    </row>
    <row r="491" spans="1:5" x14ac:dyDescent="0.2">
      <c r="A491" s="5" t="s">
        <v>490</v>
      </c>
      <c r="B491" s="5" t="s">
        <v>2688</v>
      </c>
      <c r="C491" s="6">
        <v>30893</v>
      </c>
      <c r="D491" s="6">
        <v>16461</v>
      </c>
      <c r="E491" s="6">
        <v>245</v>
      </c>
    </row>
    <row r="492" spans="1:5" x14ac:dyDescent="0.2">
      <c r="A492" s="5" t="s">
        <v>491</v>
      </c>
      <c r="B492" s="5" t="s">
        <v>2727</v>
      </c>
      <c r="C492" s="6">
        <v>32839785</v>
      </c>
      <c r="D492" s="6">
        <v>10234590</v>
      </c>
      <c r="E492" s="6">
        <v>772241</v>
      </c>
    </row>
    <row r="493" spans="1:5" x14ac:dyDescent="0.2">
      <c r="A493" s="5" t="s">
        <v>946</v>
      </c>
      <c r="B493" s="5" t="s">
        <v>42</v>
      </c>
      <c r="C493" s="6">
        <v>131820</v>
      </c>
      <c r="D493" s="6">
        <v>143077</v>
      </c>
      <c r="E493" s="6">
        <v>1297</v>
      </c>
    </row>
    <row r="494" spans="1:5" x14ac:dyDescent="0.2">
      <c r="A494" s="5" t="s">
        <v>493</v>
      </c>
      <c r="B494" s="5" t="s">
        <v>26</v>
      </c>
      <c r="C494" s="6">
        <v>20999</v>
      </c>
      <c r="D494" s="6">
        <v>9250</v>
      </c>
      <c r="E494" s="6">
        <v>11962</v>
      </c>
    </row>
    <row r="495" spans="1:5" x14ac:dyDescent="0.2">
      <c r="A495" s="5" t="s">
        <v>494</v>
      </c>
      <c r="B495" s="5" t="s">
        <v>2692</v>
      </c>
      <c r="C495" s="6">
        <v>980529</v>
      </c>
      <c r="D495" s="6">
        <v>417873</v>
      </c>
      <c r="E495" s="6">
        <v>1706</v>
      </c>
    </row>
    <row r="496" spans="1:5" x14ac:dyDescent="0.2">
      <c r="A496" s="5" t="s">
        <v>2714</v>
      </c>
      <c r="B496" s="5" t="s">
        <v>2753</v>
      </c>
      <c r="C496" s="6">
        <v>6939084</v>
      </c>
      <c r="D496" s="6">
        <v>2696610</v>
      </c>
      <c r="E496" s="6">
        <v>253054</v>
      </c>
    </row>
    <row r="497" spans="1:5" x14ac:dyDescent="0.2">
      <c r="A497" s="5" t="s">
        <v>495</v>
      </c>
      <c r="B497" s="5" t="s">
        <v>113</v>
      </c>
      <c r="C497" s="6">
        <v>365436</v>
      </c>
      <c r="D497" s="6">
        <v>292155</v>
      </c>
      <c r="E497" s="6">
        <v>1801</v>
      </c>
    </row>
    <row r="498" spans="1:5" x14ac:dyDescent="0.2">
      <c r="A498" s="5" t="s">
        <v>947</v>
      </c>
      <c r="B498" s="5" t="s">
        <v>133</v>
      </c>
      <c r="C498" s="6">
        <v>98702</v>
      </c>
      <c r="D498" s="6">
        <v>87001</v>
      </c>
      <c r="E498" s="6">
        <v>28644</v>
      </c>
    </row>
    <row r="499" spans="1:5" x14ac:dyDescent="0.2">
      <c r="A499" s="5" t="s">
        <v>948</v>
      </c>
      <c r="B499" s="5" t="s">
        <v>233</v>
      </c>
      <c r="C499" s="6">
        <v>269862</v>
      </c>
      <c r="D499" s="6">
        <v>134999</v>
      </c>
      <c r="E499" s="6">
        <v>935</v>
      </c>
    </row>
    <row r="500" spans="1:5" x14ac:dyDescent="0.2">
      <c r="A500" s="5" t="s">
        <v>949</v>
      </c>
      <c r="B500" s="5" t="s">
        <v>2693</v>
      </c>
      <c r="C500" s="6">
        <v>10149</v>
      </c>
      <c r="D500" s="6">
        <v>4000</v>
      </c>
      <c r="E500" s="6">
        <v>0</v>
      </c>
    </row>
    <row r="501" spans="1:5" x14ac:dyDescent="0.2">
      <c r="A501" s="5" t="s">
        <v>501</v>
      </c>
      <c r="B501" s="5" t="s">
        <v>2693</v>
      </c>
      <c r="C501" s="6">
        <v>128235</v>
      </c>
      <c r="D501" s="6">
        <v>115000</v>
      </c>
      <c r="E501" s="6">
        <v>2876</v>
      </c>
    </row>
    <row r="502" spans="1:5" x14ac:dyDescent="0.2">
      <c r="A502" s="5" t="s">
        <v>502</v>
      </c>
      <c r="B502" s="5" t="s">
        <v>28</v>
      </c>
      <c r="C502" s="6">
        <v>108898</v>
      </c>
      <c r="D502" s="6">
        <v>69685</v>
      </c>
      <c r="E502" s="6">
        <v>17256</v>
      </c>
    </row>
    <row r="503" spans="1:5" x14ac:dyDescent="0.2">
      <c r="A503" s="5" t="s">
        <v>503</v>
      </c>
      <c r="B503" s="5" t="s">
        <v>2740</v>
      </c>
      <c r="C503" s="6">
        <v>21571</v>
      </c>
      <c r="D503" s="6">
        <v>3760</v>
      </c>
      <c r="E503" s="6">
        <v>0</v>
      </c>
    </row>
    <row r="504" spans="1:5" x14ac:dyDescent="0.2">
      <c r="A504" s="5" t="s">
        <v>504</v>
      </c>
      <c r="B504" s="5" t="s">
        <v>2740</v>
      </c>
      <c r="C504" s="6">
        <v>24655</v>
      </c>
      <c r="D504" s="6">
        <v>28719</v>
      </c>
      <c r="E504" s="6">
        <v>0</v>
      </c>
    </row>
    <row r="505" spans="1:5" x14ac:dyDescent="0.2">
      <c r="A505" s="5" t="s">
        <v>950</v>
      </c>
      <c r="B505" s="5" t="s">
        <v>55</v>
      </c>
      <c r="C505" s="6">
        <v>643386</v>
      </c>
      <c r="D505" s="6">
        <v>412827</v>
      </c>
      <c r="E505" s="6">
        <v>148712</v>
      </c>
    </row>
    <row r="506" spans="1:5" x14ac:dyDescent="0.2">
      <c r="A506" s="5" t="s">
        <v>506</v>
      </c>
      <c r="B506" s="5" t="s">
        <v>57</v>
      </c>
      <c r="C506" s="6">
        <v>477997</v>
      </c>
      <c r="D506" s="6">
        <v>213777</v>
      </c>
      <c r="E506" s="6">
        <v>0</v>
      </c>
    </row>
    <row r="507" spans="1:5" x14ac:dyDescent="0.2">
      <c r="A507" s="5" t="s">
        <v>951</v>
      </c>
      <c r="B507" s="5" t="s">
        <v>57</v>
      </c>
      <c r="C507" s="6">
        <v>7756655</v>
      </c>
      <c r="D507" s="6">
        <v>1405955</v>
      </c>
      <c r="E507" s="6">
        <v>373731</v>
      </c>
    </row>
    <row r="508" spans="1:5" x14ac:dyDescent="0.2">
      <c r="A508" s="5" t="s">
        <v>508</v>
      </c>
      <c r="B508" s="5" t="s">
        <v>2697</v>
      </c>
      <c r="C508" s="6">
        <v>47268</v>
      </c>
      <c r="D508" s="6">
        <v>20000</v>
      </c>
      <c r="E508" s="6">
        <v>8460</v>
      </c>
    </row>
    <row r="509" spans="1:5" x14ac:dyDescent="0.2">
      <c r="A509" s="5" t="s">
        <v>952</v>
      </c>
      <c r="B509" s="5" t="s">
        <v>2697</v>
      </c>
      <c r="C509" s="6">
        <v>1279398</v>
      </c>
      <c r="D509" s="6">
        <v>480543</v>
      </c>
      <c r="E509" s="6">
        <v>105938</v>
      </c>
    </row>
    <row r="510" spans="1:5" x14ac:dyDescent="0.2">
      <c r="A510" s="5" t="s">
        <v>953</v>
      </c>
      <c r="B510" s="5" t="s">
        <v>2706</v>
      </c>
      <c r="C510" s="6">
        <v>392478</v>
      </c>
      <c r="D510" s="6">
        <v>240537</v>
      </c>
      <c r="E510" s="6">
        <v>65679</v>
      </c>
    </row>
    <row r="511" spans="1:5" x14ac:dyDescent="0.2">
      <c r="A511" s="5" t="s">
        <v>511</v>
      </c>
      <c r="B511" s="5" t="s">
        <v>2721</v>
      </c>
      <c r="C511" s="6">
        <v>131425</v>
      </c>
      <c r="D511" s="6">
        <v>67606</v>
      </c>
      <c r="E511" s="6">
        <v>6341</v>
      </c>
    </row>
    <row r="512" spans="1:5" x14ac:dyDescent="0.2">
      <c r="A512" s="5" t="s">
        <v>512</v>
      </c>
      <c r="B512" s="5" t="s">
        <v>2721</v>
      </c>
      <c r="C512" s="6">
        <v>15235488</v>
      </c>
      <c r="D512" s="6">
        <v>3444630</v>
      </c>
      <c r="E512" s="6">
        <v>425370</v>
      </c>
    </row>
    <row r="513" spans="1:5" x14ac:dyDescent="0.2">
      <c r="A513" s="5" t="s">
        <v>954</v>
      </c>
      <c r="B513" s="5" t="s">
        <v>28</v>
      </c>
      <c r="C513" s="6">
        <v>30518</v>
      </c>
      <c r="D513" s="6">
        <v>27270</v>
      </c>
      <c r="E513" s="6">
        <v>0</v>
      </c>
    </row>
    <row r="514" spans="1:5" x14ac:dyDescent="0.2">
      <c r="A514" s="5" t="s">
        <v>514</v>
      </c>
      <c r="B514" s="5" t="s">
        <v>2714</v>
      </c>
      <c r="C514" s="6">
        <v>49498</v>
      </c>
      <c r="D514" s="6">
        <v>48355</v>
      </c>
      <c r="E514" s="6">
        <v>120</v>
      </c>
    </row>
    <row r="515" spans="1:5" x14ac:dyDescent="0.2">
      <c r="A515" s="5" t="s">
        <v>515</v>
      </c>
      <c r="B515" s="5" t="s">
        <v>2721</v>
      </c>
      <c r="C515" s="6">
        <v>108513</v>
      </c>
      <c r="D515" s="6">
        <v>30101</v>
      </c>
      <c r="E515" s="6">
        <v>0</v>
      </c>
    </row>
    <row r="516" spans="1:5" x14ac:dyDescent="0.2">
      <c r="A516" s="5" t="s">
        <v>955</v>
      </c>
      <c r="B516" s="5" t="s">
        <v>61</v>
      </c>
      <c r="C516" s="6">
        <v>944462</v>
      </c>
      <c r="D516" s="6">
        <v>467396</v>
      </c>
      <c r="E516" s="6">
        <v>74741</v>
      </c>
    </row>
    <row r="517" spans="1:5" x14ac:dyDescent="0.2">
      <c r="A517" s="5" t="s">
        <v>517</v>
      </c>
      <c r="B517" s="5" t="s">
        <v>133</v>
      </c>
      <c r="C517" s="6">
        <v>68947</v>
      </c>
      <c r="D517" s="6">
        <v>95000</v>
      </c>
      <c r="E517" s="6">
        <v>885</v>
      </c>
    </row>
    <row r="518" spans="1:5" x14ac:dyDescent="0.2">
      <c r="A518" s="5" t="s">
        <v>518</v>
      </c>
      <c r="B518" s="5" t="s">
        <v>2708</v>
      </c>
      <c r="C518" s="6">
        <v>34132</v>
      </c>
      <c r="D518" s="6">
        <v>631</v>
      </c>
      <c r="E518" s="6">
        <v>0</v>
      </c>
    </row>
    <row r="519" spans="1:5" x14ac:dyDescent="0.2">
      <c r="A519" s="5" t="s">
        <v>519</v>
      </c>
      <c r="B519" s="5" t="s">
        <v>233</v>
      </c>
      <c r="C519" s="6">
        <v>54517</v>
      </c>
      <c r="D519" s="6">
        <v>20000</v>
      </c>
      <c r="E519" s="6">
        <v>0</v>
      </c>
    </row>
    <row r="520" spans="1:5" x14ac:dyDescent="0.2">
      <c r="A520" s="5" t="s">
        <v>956</v>
      </c>
      <c r="B520" s="5" t="s">
        <v>30</v>
      </c>
      <c r="C520" s="6">
        <v>63711</v>
      </c>
      <c r="D520" s="6">
        <v>89510</v>
      </c>
      <c r="E520" s="6">
        <v>6374</v>
      </c>
    </row>
    <row r="521" spans="1:5" x14ac:dyDescent="0.2">
      <c r="A521" s="5" t="s">
        <v>521</v>
      </c>
      <c r="B521" s="5" t="s">
        <v>2708</v>
      </c>
      <c r="C521" s="6">
        <v>117795</v>
      </c>
      <c r="D521" s="6">
        <v>65651</v>
      </c>
      <c r="E521" s="6">
        <v>0</v>
      </c>
    </row>
    <row r="522" spans="1:5" x14ac:dyDescent="0.2">
      <c r="A522" s="5" t="s">
        <v>522</v>
      </c>
      <c r="B522" s="5" t="s">
        <v>57</v>
      </c>
      <c r="C522" s="6">
        <v>295253837</v>
      </c>
      <c r="D522" s="6">
        <v>137359636</v>
      </c>
      <c r="E522" s="6">
        <v>10318654</v>
      </c>
    </row>
    <row r="523" spans="1:5" x14ac:dyDescent="0.2">
      <c r="A523" s="5" t="s">
        <v>523</v>
      </c>
      <c r="B523" s="5" t="s">
        <v>233</v>
      </c>
      <c r="C523" s="6">
        <v>27146</v>
      </c>
      <c r="D523" s="6">
        <v>4993</v>
      </c>
      <c r="E523" s="6">
        <v>0</v>
      </c>
    </row>
    <row r="524" spans="1:5" x14ac:dyDescent="0.2">
      <c r="A524" s="5" t="s">
        <v>524</v>
      </c>
      <c r="B524" s="5" t="s">
        <v>2753</v>
      </c>
      <c r="C524" s="6">
        <v>443209</v>
      </c>
      <c r="D524" s="6">
        <v>316137</v>
      </c>
      <c r="E524" s="6">
        <v>3742</v>
      </c>
    </row>
    <row r="525" spans="1:5" x14ac:dyDescent="0.2">
      <c r="A525" s="5" t="s">
        <v>525</v>
      </c>
      <c r="B525" s="5" t="s">
        <v>2712</v>
      </c>
      <c r="C525" s="6">
        <v>77104</v>
      </c>
      <c r="D525" s="6">
        <v>30000</v>
      </c>
      <c r="E525" s="6">
        <v>0</v>
      </c>
    </row>
    <row r="526" spans="1:5" x14ac:dyDescent="0.2">
      <c r="A526" s="5" t="s">
        <v>526</v>
      </c>
      <c r="B526" s="5" t="s">
        <v>58</v>
      </c>
      <c r="C526" s="6">
        <v>207820</v>
      </c>
      <c r="D526" s="6">
        <v>152396</v>
      </c>
      <c r="E526" s="6">
        <v>8939</v>
      </c>
    </row>
    <row r="527" spans="1:5" x14ac:dyDescent="0.2">
      <c r="A527" s="5" t="s">
        <v>527</v>
      </c>
      <c r="B527" s="5" t="s">
        <v>57</v>
      </c>
      <c r="C527" s="6">
        <v>74062869</v>
      </c>
      <c r="D527" s="6">
        <v>18433271</v>
      </c>
      <c r="E527" s="6">
        <v>1000202</v>
      </c>
    </row>
    <row r="528" spans="1:5" x14ac:dyDescent="0.2">
      <c r="A528" s="5" t="s">
        <v>528</v>
      </c>
      <c r="B528" s="5" t="s">
        <v>57</v>
      </c>
      <c r="C528" s="6">
        <v>1600715</v>
      </c>
      <c r="D528" s="6">
        <v>497032</v>
      </c>
      <c r="E528" s="6">
        <v>973</v>
      </c>
    </row>
    <row r="529" spans="1:5" x14ac:dyDescent="0.2">
      <c r="A529" s="5" t="s">
        <v>529</v>
      </c>
      <c r="B529" s="5" t="s">
        <v>57</v>
      </c>
      <c r="C529" s="6">
        <v>7040794</v>
      </c>
      <c r="D529" s="6">
        <v>2338993</v>
      </c>
      <c r="E529" s="6">
        <v>242659</v>
      </c>
    </row>
    <row r="530" spans="1:5" x14ac:dyDescent="0.2">
      <c r="A530" s="5" t="s">
        <v>530</v>
      </c>
      <c r="B530" s="5" t="s">
        <v>38</v>
      </c>
      <c r="C530" s="6">
        <v>9241</v>
      </c>
      <c r="D530" s="6">
        <v>2000</v>
      </c>
      <c r="E530" s="6">
        <v>0</v>
      </c>
    </row>
    <row r="531" spans="1:5" x14ac:dyDescent="0.2">
      <c r="A531" s="5" t="s">
        <v>531</v>
      </c>
      <c r="B531" s="5" t="s">
        <v>133</v>
      </c>
      <c r="C531" s="6">
        <v>1855056</v>
      </c>
      <c r="D531" s="6">
        <v>1385660</v>
      </c>
      <c r="E531" s="6">
        <v>200596</v>
      </c>
    </row>
    <row r="532" spans="1:5" x14ac:dyDescent="0.2">
      <c r="A532" s="5" t="s">
        <v>532</v>
      </c>
      <c r="B532" s="5" t="s">
        <v>447</v>
      </c>
      <c r="C532" s="6">
        <v>1385948</v>
      </c>
      <c r="D532" s="6">
        <v>748001</v>
      </c>
      <c r="E532" s="6">
        <v>114604</v>
      </c>
    </row>
    <row r="533" spans="1:5" x14ac:dyDescent="0.2">
      <c r="A533" s="5" t="s">
        <v>533</v>
      </c>
      <c r="B533" s="5" t="s">
        <v>2703</v>
      </c>
      <c r="C533" s="6">
        <v>10919247</v>
      </c>
      <c r="D533" s="6">
        <v>6781946</v>
      </c>
      <c r="E533" s="6">
        <v>808166</v>
      </c>
    </row>
    <row r="534" spans="1:5" x14ac:dyDescent="0.2">
      <c r="A534" s="5" t="s">
        <v>534</v>
      </c>
      <c r="B534" s="5" t="s">
        <v>2703</v>
      </c>
      <c r="C534" s="6">
        <v>604146</v>
      </c>
      <c r="D534" s="6">
        <v>266528</v>
      </c>
      <c r="E534" s="6">
        <v>68408</v>
      </c>
    </row>
    <row r="535" spans="1:5" x14ac:dyDescent="0.2">
      <c r="A535" s="5" t="s">
        <v>535</v>
      </c>
      <c r="B535" s="5" t="s">
        <v>2755</v>
      </c>
      <c r="C535" s="6">
        <v>11631355</v>
      </c>
      <c r="D535" s="6">
        <v>4523936</v>
      </c>
      <c r="E535" s="6">
        <v>55425</v>
      </c>
    </row>
    <row r="536" spans="1:5" x14ac:dyDescent="0.2">
      <c r="A536" s="5" t="s">
        <v>536</v>
      </c>
      <c r="B536" s="5" t="s">
        <v>1</v>
      </c>
      <c r="C536" s="6">
        <v>525947</v>
      </c>
      <c r="D536" s="6">
        <v>220003</v>
      </c>
      <c r="E536" s="6">
        <v>7130</v>
      </c>
    </row>
    <row r="537" spans="1:5" x14ac:dyDescent="0.2">
      <c r="A537" s="5" t="s">
        <v>537</v>
      </c>
      <c r="B537" s="5" t="s">
        <v>316</v>
      </c>
      <c r="C537" s="6">
        <v>1337151</v>
      </c>
      <c r="D537" s="6">
        <v>353594</v>
      </c>
      <c r="E537" s="6">
        <v>21775</v>
      </c>
    </row>
    <row r="538" spans="1:5" x14ac:dyDescent="0.2">
      <c r="A538" s="5" t="s">
        <v>957</v>
      </c>
      <c r="B538" s="5" t="s">
        <v>30</v>
      </c>
      <c r="C538" s="6">
        <v>236375</v>
      </c>
      <c r="D538" s="6">
        <v>250001</v>
      </c>
      <c r="E538" s="6">
        <v>4391</v>
      </c>
    </row>
    <row r="539" spans="1:5" x14ac:dyDescent="0.2">
      <c r="A539" s="5" t="s">
        <v>539</v>
      </c>
      <c r="B539" s="5" t="s">
        <v>2701</v>
      </c>
      <c r="C539" s="6">
        <v>1644904</v>
      </c>
      <c r="D539" s="6">
        <v>771005</v>
      </c>
      <c r="E539" s="6">
        <v>149453</v>
      </c>
    </row>
    <row r="540" spans="1:5" x14ac:dyDescent="0.2">
      <c r="A540" s="5" t="s">
        <v>540</v>
      </c>
      <c r="B540" s="5" t="s">
        <v>212</v>
      </c>
      <c r="C540" s="6">
        <v>308407</v>
      </c>
      <c r="D540" s="6">
        <v>92501</v>
      </c>
      <c r="E540" s="6">
        <v>1674</v>
      </c>
    </row>
    <row r="541" spans="1:5" x14ac:dyDescent="0.2">
      <c r="A541" s="5" t="s">
        <v>958</v>
      </c>
      <c r="B541" s="5" t="s">
        <v>47</v>
      </c>
      <c r="C541" s="6">
        <v>97522</v>
      </c>
      <c r="D541" s="6">
        <v>113092</v>
      </c>
      <c r="E541" s="6">
        <v>5866</v>
      </c>
    </row>
    <row r="542" spans="1:5" x14ac:dyDescent="0.2">
      <c r="A542" s="5" t="s">
        <v>959</v>
      </c>
      <c r="B542" s="5" t="s">
        <v>65</v>
      </c>
      <c r="C542" s="6">
        <v>267692</v>
      </c>
      <c r="D542" s="6">
        <v>193387</v>
      </c>
      <c r="E542" s="6">
        <v>17175</v>
      </c>
    </row>
    <row r="543" spans="1:5" x14ac:dyDescent="0.2">
      <c r="A543" s="5" t="s">
        <v>543</v>
      </c>
      <c r="B543" s="5" t="s">
        <v>57</v>
      </c>
      <c r="C543" s="6">
        <v>7414020</v>
      </c>
      <c r="D543" s="6">
        <v>2581146</v>
      </c>
      <c r="E543" s="6">
        <v>225333</v>
      </c>
    </row>
    <row r="544" spans="1:5" x14ac:dyDescent="0.2">
      <c r="A544" s="5" t="s">
        <v>544</v>
      </c>
      <c r="B544" s="5" t="s">
        <v>2727</v>
      </c>
      <c r="C544" s="6">
        <v>7769872</v>
      </c>
      <c r="D544" s="6">
        <v>2001532</v>
      </c>
      <c r="E544" s="6">
        <v>26038</v>
      </c>
    </row>
    <row r="545" spans="1:5" x14ac:dyDescent="0.2">
      <c r="A545" s="5" t="s">
        <v>545</v>
      </c>
      <c r="B545" s="5" t="s">
        <v>2740</v>
      </c>
      <c r="C545" s="6">
        <v>1328542</v>
      </c>
      <c r="D545" s="6">
        <v>849688</v>
      </c>
      <c r="E545" s="6">
        <v>47867</v>
      </c>
    </row>
    <row r="546" spans="1:5" x14ac:dyDescent="0.2">
      <c r="A546" s="5" t="s">
        <v>546</v>
      </c>
      <c r="B546" s="5" t="s">
        <v>44</v>
      </c>
      <c r="C546" s="6">
        <v>419355</v>
      </c>
      <c r="D546" s="6">
        <v>443546</v>
      </c>
      <c r="E546" s="6">
        <v>34905</v>
      </c>
    </row>
    <row r="547" spans="1:5" x14ac:dyDescent="0.2">
      <c r="A547" s="5" t="s">
        <v>960</v>
      </c>
      <c r="B547" s="5" t="s">
        <v>2723</v>
      </c>
      <c r="C547" s="6">
        <v>99418</v>
      </c>
      <c r="D547" s="6">
        <v>59760</v>
      </c>
      <c r="E547" s="6">
        <v>19057</v>
      </c>
    </row>
    <row r="548" spans="1:5" x14ac:dyDescent="0.2">
      <c r="A548" s="5" t="s">
        <v>548</v>
      </c>
      <c r="B548" s="5" t="s">
        <v>2699</v>
      </c>
      <c r="C548" s="6">
        <v>19384</v>
      </c>
      <c r="D548" s="6">
        <v>7500</v>
      </c>
      <c r="E548" s="6">
        <v>471</v>
      </c>
    </row>
    <row r="549" spans="1:5" x14ac:dyDescent="0.2">
      <c r="A549" s="5" t="s">
        <v>549</v>
      </c>
      <c r="B549" s="5" t="s">
        <v>73</v>
      </c>
      <c r="C549" s="6">
        <v>40215</v>
      </c>
      <c r="D549" s="6">
        <v>7001</v>
      </c>
      <c r="E549" s="6">
        <v>0</v>
      </c>
    </row>
    <row r="550" spans="1:5" x14ac:dyDescent="0.2">
      <c r="A550" s="5" t="s">
        <v>550</v>
      </c>
      <c r="B550" s="5" t="s">
        <v>42</v>
      </c>
      <c r="C550" s="6">
        <v>300828</v>
      </c>
      <c r="D550" s="6">
        <v>184049</v>
      </c>
      <c r="E550" s="6">
        <v>2228</v>
      </c>
    </row>
    <row r="551" spans="1:5" x14ac:dyDescent="0.2">
      <c r="A551" s="5" t="s">
        <v>551</v>
      </c>
      <c r="B551" s="5" t="s">
        <v>26</v>
      </c>
      <c r="C551" s="6">
        <v>19301</v>
      </c>
      <c r="D551" s="6">
        <v>11542</v>
      </c>
      <c r="E551" s="6">
        <v>838</v>
      </c>
    </row>
    <row r="552" spans="1:5" x14ac:dyDescent="0.2">
      <c r="A552" s="5" t="s">
        <v>552</v>
      </c>
      <c r="B552" s="5" t="s">
        <v>2708</v>
      </c>
      <c r="C552" s="6">
        <v>50096</v>
      </c>
      <c r="D552" s="6">
        <v>30000</v>
      </c>
      <c r="E552" s="6">
        <v>6699</v>
      </c>
    </row>
    <row r="553" spans="1:5" x14ac:dyDescent="0.2">
      <c r="A553" s="5" t="s">
        <v>553</v>
      </c>
      <c r="B553" s="5" t="s">
        <v>212</v>
      </c>
      <c r="C553" s="6">
        <v>137423</v>
      </c>
      <c r="D553" s="6">
        <v>37567</v>
      </c>
      <c r="E553" s="6">
        <v>855</v>
      </c>
    </row>
    <row r="554" spans="1:5" x14ac:dyDescent="0.2">
      <c r="A554" s="5" t="s">
        <v>554</v>
      </c>
      <c r="B554" s="5" t="s">
        <v>2695</v>
      </c>
      <c r="C554" s="6">
        <v>141192</v>
      </c>
      <c r="D554" s="6">
        <v>110237</v>
      </c>
      <c r="E554" s="6">
        <v>14130</v>
      </c>
    </row>
    <row r="555" spans="1:5" x14ac:dyDescent="0.2">
      <c r="A555" s="5" t="s">
        <v>555</v>
      </c>
      <c r="B555" s="5" t="s">
        <v>2730</v>
      </c>
      <c r="C555" s="6">
        <v>92890</v>
      </c>
      <c r="D555" s="6">
        <v>81595</v>
      </c>
      <c r="E555" s="6">
        <v>14262</v>
      </c>
    </row>
    <row r="556" spans="1:5" x14ac:dyDescent="0.2">
      <c r="A556" s="5" t="s">
        <v>556</v>
      </c>
      <c r="B556" s="5" t="s">
        <v>2727</v>
      </c>
      <c r="C556" s="6">
        <v>16596512</v>
      </c>
      <c r="D556" s="6">
        <v>4694776</v>
      </c>
      <c r="E556" s="6">
        <v>428461</v>
      </c>
    </row>
    <row r="557" spans="1:5" x14ac:dyDescent="0.2">
      <c r="A557" s="5" t="s">
        <v>557</v>
      </c>
      <c r="B557" s="5" t="s">
        <v>113</v>
      </c>
      <c r="C557" s="6">
        <v>162763</v>
      </c>
      <c r="D557" s="6">
        <v>84640</v>
      </c>
      <c r="E557" s="6">
        <v>4536</v>
      </c>
    </row>
    <row r="558" spans="1:5" x14ac:dyDescent="0.2">
      <c r="A558" s="5" t="s">
        <v>558</v>
      </c>
      <c r="B558" s="5" t="s">
        <v>57</v>
      </c>
      <c r="C558" s="6">
        <v>15258784</v>
      </c>
      <c r="D558" s="6">
        <v>6277853</v>
      </c>
      <c r="E558" s="6">
        <v>355569</v>
      </c>
    </row>
    <row r="559" spans="1:5" x14ac:dyDescent="0.2">
      <c r="A559" s="5" t="s">
        <v>559</v>
      </c>
      <c r="B559" s="5" t="s">
        <v>2736</v>
      </c>
      <c r="C559" s="6">
        <v>433394</v>
      </c>
      <c r="D559" s="6">
        <v>204855</v>
      </c>
      <c r="E559" s="6">
        <v>145378</v>
      </c>
    </row>
    <row r="560" spans="1:5" x14ac:dyDescent="0.2">
      <c r="A560" s="5" t="s">
        <v>560</v>
      </c>
      <c r="B560" s="5" t="s">
        <v>22</v>
      </c>
      <c r="C560" s="6">
        <v>620471</v>
      </c>
      <c r="D560" s="6">
        <v>294240</v>
      </c>
      <c r="E560" s="6">
        <v>3101</v>
      </c>
    </row>
    <row r="561" spans="1:5" x14ac:dyDescent="0.2">
      <c r="A561" s="5" t="s">
        <v>561</v>
      </c>
      <c r="B561" s="5" t="s">
        <v>2697</v>
      </c>
      <c r="C561" s="6">
        <v>94485</v>
      </c>
      <c r="D561" s="6">
        <v>29000</v>
      </c>
      <c r="E561" s="6">
        <v>5556</v>
      </c>
    </row>
    <row r="562" spans="1:5" x14ac:dyDescent="0.2">
      <c r="A562" s="5" t="s">
        <v>562</v>
      </c>
      <c r="B562" s="5" t="s">
        <v>22</v>
      </c>
      <c r="C562" s="6">
        <v>1947101</v>
      </c>
      <c r="D562" s="6">
        <v>1239248</v>
      </c>
      <c r="E562" s="6">
        <v>139268</v>
      </c>
    </row>
    <row r="563" spans="1:5" x14ac:dyDescent="0.2">
      <c r="A563" s="5" t="s">
        <v>563</v>
      </c>
      <c r="B563" s="5" t="s">
        <v>394</v>
      </c>
      <c r="C563" s="6">
        <v>335913</v>
      </c>
      <c r="D563" s="6">
        <v>193285</v>
      </c>
      <c r="E563" s="6">
        <v>8332</v>
      </c>
    </row>
    <row r="564" spans="1:5" x14ac:dyDescent="0.2">
      <c r="A564" s="5" t="s">
        <v>564</v>
      </c>
      <c r="B564" s="5" t="s">
        <v>2721</v>
      </c>
      <c r="C564" s="6">
        <v>40472</v>
      </c>
      <c r="D564" s="6">
        <v>8864</v>
      </c>
      <c r="E564" s="6">
        <v>401</v>
      </c>
    </row>
    <row r="565" spans="1:5" x14ac:dyDescent="0.2">
      <c r="A565" s="5" t="s">
        <v>961</v>
      </c>
      <c r="B565" s="5" t="s">
        <v>152</v>
      </c>
      <c r="C565" s="6">
        <v>6339567</v>
      </c>
      <c r="D565" s="6">
        <v>3667288</v>
      </c>
      <c r="E565" s="6">
        <v>681579</v>
      </c>
    </row>
    <row r="566" spans="1:5" x14ac:dyDescent="0.2">
      <c r="A566" s="5" t="s">
        <v>566</v>
      </c>
      <c r="B566" s="5" t="s">
        <v>6</v>
      </c>
      <c r="C566" s="6">
        <v>403631</v>
      </c>
      <c r="D566" s="6">
        <v>230000</v>
      </c>
      <c r="E566" s="6">
        <v>43168</v>
      </c>
    </row>
    <row r="567" spans="1:5" x14ac:dyDescent="0.2">
      <c r="A567" s="5" t="s">
        <v>567</v>
      </c>
      <c r="B567" s="5" t="s">
        <v>2714</v>
      </c>
      <c r="C567" s="6">
        <v>60691</v>
      </c>
      <c r="D567" s="6">
        <v>29500</v>
      </c>
      <c r="E567" s="6">
        <v>36292</v>
      </c>
    </row>
    <row r="568" spans="1:5" x14ac:dyDescent="0.2">
      <c r="A568" s="5" t="s">
        <v>962</v>
      </c>
      <c r="B568" s="5" t="s">
        <v>2692</v>
      </c>
      <c r="C568" s="6">
        <v>2788251</v>
      </c>
      <c r="D568" s="6">
        <v>1198166</v>
      </c>
      <c r="E568" s="6">
        <v>51871</v>
      </c>
    </row>
    <row r="569" spans="1:5" x14ac:dyDescent="0.2">
      <c r="A569" s="5" t="s">
        <v>169</v>
      </c>
      <c r="B569" s="5" t="s">
        <v>169</v>
      </c>
      <c r="C569" s="6">
        <v>425661</v>
      </c>
      <c r="D569" s="6">
        <v>121762</v>
      </c>
      <c r="E569" s="6">
        <v>63313</v>
      </c>
    </row>
    <row r="570" spans="1:5" x14ac:dyDescent="0.2">
      <c r="A570" s="5" t="s">
        <v>569</v>
      </c>
      <c r="B570" s="5" t="s">
        <v>28</v>
      </c>
      <c r="C570" s="6">
        <v>8731</v>
      </c>
      <c r="D570" s="6">
        <v>17563</v>
      </c>
      <c r="E570" s="6">
        <v>0</v>
      </c>
    </row>
    <row r="571" spans="1:5" x14ac:dyDescent="0.2">
      <c r="A571" s="5" t="s">
        <v>570</v>
      </c>
      <c r="B571" s="5" t="s">
        <v>2706</v>
      </c>
      <c r="C571" s="6">
        <v>19207</v>
      </c>
      <c r="D571" s="6">
        <v>9000</v>
      </c>
      <c r="E571" s="6">
        <v>0</v>
      </c>
    </row>
    <row r="572" spans="1:5" x14ac:dyDescent="0.2">
      <c r="A572" s="5" t="s">
        <v>963</v>
      </c>
      <c r="B572" s="5" t="s">
        <v>10</v>
      </c>
      <c r="C572" s="6">
        <v>3302551</v>
      </c>
      <c r="D572" s="6">
        <v>1067072</v>
      </c>
      <c r="E572" s="6">
        <v>68999</v>
      </c>
    </row>
    <row r="573" spans="1:5" x14ac:dyDescent="0.2">
      <c r="A573" s="5" t="s">
        <v>572</v>
      </c>
      <c r="B573" s="5" t="s">
        <v>2732</v>
      </c>
      <c r="C573" s="6">
        <v>17454</v>
      </c>
      <c r="D573" s="6">
        <v>23122</v>
      </c>
      <c r="E573" s="6">
        <v>0</v>
      </c>
    </row>
    <row r="574" spans="1:5" x14ac:dyDescent="0.2">
      <c r="A574" s="5" t="s">
        <v>573</v>
      </c>
      <c r="B574" s="5" t="s">
        <v>118</v>
      </c>
      <c r="C574" s="6">
        <v>4877204</v>
      </c>
      <c r="D574" s="6">
        <v>1983624</v>
      </c>
      <c r="E574" s="6">
        <v>485770</v>
      </c>
    </row>
    <row r="575" spans="1:5" x14ac:dyDescent="0.2">
      <c r="A575" s="5" t="s">
        <v>574</v>
      </c>
      <c r="B575" s="5" t="s">
        <v>169</v>
      </c>
      <c r="C575" s="6">
        <v>7827176</v>
      </c>
      <c r="D575" s="6">
        <v>2889191</v>
      </c>
      <c r="E575" s="6">
        <v>447395</v>
      </c>
    </row>
    <row r="576" spans="1:5" x14ac:dyDescent="0.2">
      <c r="A576" s="5" t="s">
        <v>575</v>
      </c>
      <c r="B576" s="5" t="s">
        <v>2727</v>
      </c>
      <c r="C576" s="6">
        <v>7801602</v>
      </c>
      <c r="D576" s="6">
        <v>834987</v>
      </c>
      <c r="E576" s="6">
        <v>33151</v>
      </c>
    </row>
    <row r="577" spans="1:5" x14ac:dyDescent="0.2">
      <c r="A577" s="5" t="s">
        <v>576</v>
      </c>
      <c r="B577" s="5" t="s">
        <v>2727</v>
      </c>
      <c r="C577" s="6">
        <v>6777394</v>
      </c>
      <c r="D577" s="6">
        <v>1213740</v>
      </c>
      <c r="E577" s="6">
        <v>93944</v>
      </c>
    </row>
    <row r="578" spans="1:5" x14ac:dyDescent="0.2">
      <c r="A578" s="5" t="s">
        <v>577</v>
      </c>
      <c r="B578" s="5" t="s">
        <v>212</v>
      </c>
      <c r="C578" s="6">
        <v>8584164</v>
      </c>
      <c r="D578" s="6">
        <v>3230026</v>
      </c>
      <c r="E578" s="6">
        <v>104952</v>
      </c>
    </row>
    <row r="579" spans="1:5" x14ac:dyDescent="0.2">
      <c r="A579" s="5" t="s">
        <v>578</v>
      </c>
      <c r="B579" s="5" t="s">
        <v>38</v>
      </c>
      <c r="C579" s="6">
        <v>39873</v>
      </c>
      <c r="D579" s="6">
        <v>33000</v>
      </c>
      <c r="E579" s="6">
        <v>0</v>
      </c>
    </row>
    <row r="580" spans="1:5" x14ac:dyDescent="0.2">
      <c r="A580" s="5" t="s">
        <v>579</v>
      </c>
      <c r="B580" s="5" t="s">
        <v>121</v>
      </c>
      <c r="C580" s="6">
        <v>59214</v>
      </c>
      <c r="D580" s="6">
        <v>49610</v>
      </c>
      <c r="E580" s="6">
        <v>0</v>
      </c>
    </row>
    <row r="581" spans="1:5" x14ac:dyDescent="0.2">
      <c r="A581" s="5" t="s">
        <v>580</v>
      </c>
      <c r="B581" s="5" t="s">
        <v>113</v>
      </c>
      <c r="C581" s="6">
        <v>1603157</v>
      </c>
      <c r="D581" s="6">
        <v>678008</v>
      </c>
      <c r="E581" s="6">
        <v>25657</v>
      </c>
    </row>
    <row r="582" spans="1:5" x14ac:dyDescent="0.2">
      <c r="A582" s="5" t="s">
        <v>581</v>
      </c>
      <c r="B582" s="5" t="s">
        <v>2718</v>
      </c>
      <c r="C582" s="6">
        <v>4652137</v>
      </c>
      <c r="D582" s="6">
        <v>1729201</v>
      </c>
      <c r="E582" s="6">
        <v>203428</v>
      </c>
    </row>
    <row r="583" spans="1:5" x14ac:dyDescent="0.2">
      <c r="A583" s="5" t="s">
        <v>582</v>
      </c>
      <c r="B583" s="5" t="s">
        <v>2692</v>
      </c>
      <c r="C583" s="6">
        <v>5974543</v>
      </c>
      <c r="D583" s="6">
        <v>1887508</v>
      </c>
      <c r="E583" s="6">
        <v>293859</v>
      </c>
    </row>
    <row r="584" spans="1:5" x14ac:dyDescent="0.2">
      <c r="A584" s="5" t="s">
        <v>964</v>
      </c>
      <c r="B584" s="5" t="s">
        <v>2692</v>
      </c>
      <c r="C584" s="6">
        <v>18970123</v>
      </c>
      <c r="D584" s="6">
        <v>5909991</v>
      </c>
      <c r="E584" s="6">
        <v>1145967</v>
      </c>
    </row>
    <row r="585" spans="1:5" x14ac:dyDescent="0.2">
      <c r="A585" s="5" t="s">
        <v>584</v>
      </c>
      <c r="B585" s="5" t="s">
        <v>4</v>
      </c>
      <c r="C585" s="6">
        <v>18726</v>
      </c>
      <c r="D585" s="6">
        <v>10500</v>
      </c>
      <c r="E585" s="6">
        <v>900</v>
      </c>
    </row>
    <row r="586" spans="1:5" x14ac:dyDescent="0.2">
      <c r="A586" s="5" t="s">
        <v>585</v>
      </c>
      <c r="B586" s="5" t="s">
        <v>99</v>
      </c>
      <c r="C586" s="6">
        <v>26110</v>
      </c>
      <c r="D586" s="6">
        <v>11287</v>
      </c>
      <c r="E586" s="6">
        <v>0</v>
      </c>
    </row>
    <row r="587" spans="1:5" x14ac:dyDescent="0.2">
      <c r="A587" s="5" t="s">
        <v>586</v>
      </c>
      <c r="B587" s="5" t="s">
        <v>2738</v>
      </c>
      <c r="C587" s="6">
        <v>25793</v>
      </c>
      <c r="D587" s="6">
        <v>21500</v>
      </c>
      <c r="E587" s="6">
        <v>5055</v>
      </c>
    </row>
    <row r="588" spans="1:5" x14ac:dyDescent="0.2">
      <c r="A588" s="5" t="s">
        <v>587</v>
      </c>
      <c r="B588" s="5" t="s">
        <v>316</v>
      </c>
      <c r="C588" s="6">
        <v>112727</v>
      </c>
      <c r="D588" s="6">
        <v>38636</v>
      </c>
      <c r="E588" s="6">
        <v>1386</v>
      </c>
    </row>
    <row r="589" spans="1:5" x14ac:dyDescent="0.2">
      <c r="A589" s="5" t="s">
        <v>588</v>
      </c>
      <c r="B589" s="5" t="s">
        <v>2710</v>
      </c>
      <c r="C589" s="6">
        <v>39651</v>
      </c>
      <c r="D589" s="6">
        <v>83832</v>
      </c>
      <c r="E589" s="6">
        <v>612</v>
      </c>
    </row>
    <row r="590" spans="1:5" x14ac:dyDescent="0.2">
      <c r="A590" s="5" t="s">
        <v>589</v>
      </c>
      <c r="B590" s="5" t="s">
        <v>81</v>
      </c>
      <c r="C590" s="6">
        <v>75558</v>
      </c>
      <c r="D590" s="6">
        <v>111545</v>
      </c>
      <c r="E590" s="6">
        <v>2802</v>
      </c>
    </row>
    <row r="591" spans="1:5" x14ac:dyDescent="0.2">
      <c r="A591" s="5" t="s">
        <v>965</v>
      </c>
      <c r="B591" s="5" t="s">
        <v>47</v>
      </c>
      <c r="C591" s="6">
        <v>923030</v>
      </c>
      <c r="D591" s="6">
        <v>561390</v>
      </c>
      <c r="E591" s="6">
        <v>66796</v>
      </c>
    </row>
    <row r="592" spans="1:5" x14ac:dyDescent="0.2">
      <c r="A592" s="5" t="s">
        <v>591</v>
      </c>
      <c r="B592" s="5" t="s">
        <v>61</v>
      </c>
      <c r="C592" s="6">
        <v>232241</v>
      </c>
      <c r="D592" s="6">
        <v>106584</v>
      </c>
      <c r="E592" s="6">
        <v>72901</v>
      </c>
    </row>
    <row r="593" spans="1:5" x14ac:dyDescent="0.2">
      <c r="A593" s="5" t="s">
        <v>592</v>
      </c>
      <c r="B593" s="5" t="s">
        <v>99</v>
      </c>
      <c r="C593" s="6">
        <v>20525</v>
      </c>
      <c r="D593" s="6">
        <v>13818</v>
      </c>
      <c r="E593" s="6">
        <v>8034</v>
      </c>
    </row>
    <row r="594" spans="1:5" x14ac:dyDescent="0.2">
      <c r="A594" s="5" t="s">
        <v>593</v>
      </c>
      <c r="B594" s="5" t="s">
        <v>57</v>
      </c>
      <c r="C594" s="6">
        <v>15659673</v>
      </c>
      <c r="D594" s="6">
        <v>3057256</v>
      </c>
      <c r="E594" s="6">
        <v>405988</v>
      </c>
    </row>
    <row r="595" spans="1:5" x14ac:dyDescent="0.2">
      <c r="A595" s="5" t="s">
        <v>594</v>
      </c>
      <c r="B595" s="5" t="s">
        <v>101</v>
      </c>
      <c r="C595" s="6">
        <v>474862</v>
      </c>
      <c r="D595" s="6">
        <v>194000</v>
      </c>
      <c r="E595" s="6">
        <v>0</v>
      </c>
    </row>
    <row r="596" spans="1:5" x14ac:dyDescent="0.2">
      <c r="A596" s="5" t="s">
        <v>595</v>
      </c>
      <c r="B596" s="5" t="s">
        <v>2740</v>
      </c>
      <c r="C596" s="6">
        <v>95394</v>
      </c>
      <c r="D596" s="6">
        <v>65246</v>
      </c>
      <c r="E596" s="6">
        <v>3880</v>
      </c>
    </row>
    <row r="597" spans="1:5" x14ac:dyDescent="0.2">
      <c r="A597" s="5" t="s">
        <v>596</v>
      </c>
      <c r="B597" s="5" t="s">
        <v>4</v>
      </c>
      <c r="C597" s="6">
        <v>542528</v>
      </c>
      <c r="D597" s="6">
        <v>472406</v>
      </c>
      <c r="E597" s="6">
        <v>131427</v>
      </c>
    </row>
    <row r="598" spans="1:5" x14ac:dyDescent="0.2">
      <c r="A598" s="5" t="s">
        <v>597</v>
      </c>
      <c r="B598" s="5" t="s">
        <v>2708</v>
      </c>
      <c r="C598" s="6">
        <v>478518</v>
      </c>
      <c r="D598" s="6">
        <v>210500</v>
      </c>
      <c r="E598" s="6">
        <v>69173</v>
      </c>
    </row>
    <row r="599" spans="1:5" x14ac:dyDescent="0.2">
      <c r="A599" s="5" t="s">
        <v>598</v>
      </c>
      <c r="B599" s="5" t="s">
        <v>2714</v>
      </c>
      <c r="C599" s="6">
        <v>93050</v>
      </c>
      <c r="D599" s="6">
        <v>151791</v>
      </c>
      <c r="E599" s="6">
        <v>2451</v>
      </c>
    </row>
    <row r="600" spans="1:5" x14ac:dyDescent="0.2">
      <c r="A600" s="5" t="s">
        <v>599</v>
      </c>
      <c r="B600" s="5" t="s">
        <v>57</v>
      </c>
      <c r="C600" s="6">
        <v>2195295</v>
      </c>
      <c r="D600" s="6">
        <v>683590</v>
      </c>
      <c r="E600" s="6">
        <v>289082</v>
      </c>
    </row>
    <row r="601" spans="1:5" x14ac:dyDescent="0.2">
      <c r="A601" s="5" t="s">
        <v>600</v>
      </c>
      <c r="B601" s="5" t="s">
        <v>111</v>
      </c>
      <c r="C601" s="6">
        <v>75162</v>
      </c>
      <c r="D601" s="6">
        <v>70860</v>
      </c>
      <c r="E601" s="6">
        <v>0</v>
      </c>
    </row>
    <row r="602" spans="1:5" x14ac:dyDescent="0.2">
      <c r="A602" s="5" t="s">
        <v>601</v>
      </c>
      <c r="B602" s="5" t="s">
        <v>2703</v>
      </c>
      <c r="C602" s="6">
        <v>4314665</v>
      </c>
      <c r="D602" s="6">
        <v>1318086</v>
      </c>
      <c r="E602" s="6">
        <v>311028</v>
      </c>
    </row>
    <row r="603" spans="1:5" x14ac:dyDescent="0.2">
      <c r="A603" s="5" t="s">
        <v>147</v>
      </c>
      <c r="B603" s="5" t="s">
        <v>6</v>
      </c>
      <c r="C603" s="6">
        <v>461412</v>
      </c>
      <c r="D603" s="6">
        <v>148999</v>
      </c>
      <c r="E603" s="6">
        <v>13260</v>
      </c>
    </row>
    <row r="604" spans="1:5" x14ac:dyDescent="0.2">
      <c r="A604" s="5" t="s">
        <v>602</v>
      </c>
      <c r="B604" s="5" t="s">
        <v>55</v>
      </c>
      <c r="C604" s="6">
        <v>13658211</v>
      </c>
      <c r="D604" s="6">
        <v>4884010</v>
      </c>
      <c r="E604" s="6">
        <v>0</v>
      </c>
    </row>
    <row r="605" spans="1:5" x14ac:dyDescent="0.2">
      <c r="A605" s="5" t="s">
        <v>603</v>
      </c>
      <c r="B605" s="5" t="s">
        <v>2693</v>
      </c>
      <c r="C605" s="6">
        <v>27568</v>
      </c>
      <c r="D605" s="6">
        <v>26384</v>
      </c>
      <c r="E605" s="6">
        <v>380</v>
      </c>
    </row>
    <row r="606" spans="1:5" x14ac:dyDescent="0.2">
      <c r="A606" s="5" t="s">
        <v>604</v>
      </c>
      <c r="B606" s="5" t="s">
        <v>2695</v>
      </c>
      <c r="C606" s="6">
        <v>2060721</v>
      </c>
      <c r="D606" s="6">
        <v>898894</v>
      </c>
      <c r="E606" s="6">
        <v>324374</v>
      </c>
    </row>
    <row r="607" spans="1:5" x14ac:dyDescent="0.2">
      <c r="A607" s="5" t="s">
        <v>605</v>
      </c>
      <c r="B607" s="5" t="s">
        <v>6</v>
      </c>
      <c r="C607" s="6">
        <v>357039</v>
      </c>
      <c r="D607" s="6">
        <v>254616</v>
      </c>
      <c r="E607" s="6">
        <v>16348</v>
      </c>
    </row>
    <row r="608" spans="1:5" x14ac:dyDescent="0.2">
      <c r="A608" s="5" t="s">
        <v>606</v>
      </c>
      <c r="B608" s="5" t="s">
        <v>2697</v>
      </c>
      <c r="C608" s="6">
        <v>1029287</v>
      </c>
      <c r="D608" s="6">
        <v>437290</v>
      </c>
      <c r="E608" s="6">
        <v>207417</v>
      </c>
    </row>
    <row r="609" spans="1:5" x14ac:dyDescent="0.2">
      <c r="A609" s="5" t="s">
        <v>607</v>
      </c>
      <c r="B609" s="5" t="s">
        <v>61</v>
      </c>
      <c r="C609" s="6">
        <v>53788</v>
      </c>
      <c r="D609" s="6">
        <v>30735</v>
      </c>
      <c r="E609" s="6">
        <v>30165</v>
      </c>
    </row>
    <row r="610" spans="1:5" x14ac:dyDescent="0.2">
      <c r="A610" s="5" t="s">
        <v>608</v>
      </c>
      <c r="B610" s="5" t="s">
        <v>6</v>
      </c>
      <c r="C610" s="6">
        <v>739514</v>
      </c>
      <c r="D610" s="6">
        <v>442197</v>
      </c>
      <c r="E610" s="6">
        <v>105187</v>
      </c>
    </row>
    <row r="611" spans="1:5" x14ac:dyDescent="0.2">
      <c r="A611" s="5" t="s">
        <v>609</v>
      </c>
      <c r="B611" s="5" t="s">
        <v>2716</v>
      </c>
      <c r="C611" s="6">
        <v>73019</v>
      </c>
      <c r="D611" s="6">
        <v>65000</v>
      </c>
      <c r="E611" s="6">
        <v>131</v>
      </c>
    </row>
    <row r="612" spans="1:5" x14ac:dyDescent="0.2">
      <c r="A612" s="5" t="s">
        <v>966</v>
      </c>
      <c r="B612" s="5" t="s">
        <v>2736</v>
      </c>
      <c r="C612" s="6">
        <v>124269</v>
      </c>
      <c r="D612" s="6">
        <v>88201</v>
      </c>
      <c r="E612" s="6">
        <v>32513</v>
      </c>
    </row>
    <row r="613" spans="1:5" x14ac:dyDescent="0.2">
      <c r="A613" s="5" t="s">
        <v>611</v>
      </c>
      <c r="B613" s="5" t="s">
        <v>10</v>
      </c>
      <c r="C613" s="6">
        <v>1578365</v>
      </c>
      <c r="D613" s="6">
        <v>805875</v>
      </c>
      <c r="E613" s="6">
        <v>3205</v>
      </c>
    </row>
    <row r="614" spans="1:5" x14ac:dyDescent="0.2">
      <c r="A614" s="5" t="s">
        <v>974</v>
      </c>
      <c r="B614" s="5" t="s">
        <v>6</v>
      </c>
      <c r="C614" s="6">
        <v>1469032</v>
      </c>
      <c r="D614" s="6">
        <v>679585</v>
      </c>
      <c r="E614" s="6">
        <v>214967</v>
      </c>
    </row>
    <row r="615" spans="1:5" x14ac:dyDescent="0.2">
      <c r="A615" s="5" t="s">
        <v>975</v>
      </c>
      <c r="B615" s="5" t="s">
        <v>2686</v>
      </c>
      <c r="C615" s="6">
        <v>24284</v>
      </c>
      <c r="D615" s="6">
        <v>21500</v>
      </c>
      <c r="E615" s="6">
        <v>0</v>
      </c>
    </row>
    <row r="616" spans="1:5" x14ac:dyDescent="0.2">
      <c r="A616" s="5" t="s">
        <v>614</v>
      </c>
      <c r="B616" s="5" t="s">
        <v>111</v>
      </c>
      <c r="C616" s="6">
        <v>70401</v>
      </c>
      <c r="D616" s="6">
        <v>38500</v>
      </c>
      <c r="E616" s="6">
        <v>0</v>
      </c>
    </row>
    <row r="617" spans="1:5" x14ac:dyDescent="0.2">
      <c r="A617" s="5" t="s">
        <v>615</v>
      </c>
      <c r="B617" s="5" t="s">
        <v>65</v>
      </c>
      <c r="C617" s="6">
        <v>483521</v>
      </c>
      <c r="D617" s="6">
        <v>229233</v>
      </c>
      <c r="E617" s="6">
        <v>32767</v>
      </c>
    </row>
    <row r="618" spans="1:5" x14ac:dyDescent="0.2">
      <c r="A618" s="5" t="s">
        <v>616</v>
      </c>
      <c r="B618" s="5" t="s">
        <v>2747</v>
      </c>
      <c r="C618" s="6">
        <v>131728</v>
      </c>
      <c r="D618" s="6">
        <v>95848</v>
      </c>
      <c r="E618" s="6">
        <v>0</v>
      </c>
    </row>
    <row r="619" spans="1:5" x14ac:dyDescent="0.2">
      <c r="A619" s="5" t="s">
        <v>617</v>
      </c>
      <c r="B619" s="5" t="s">
        <v>2734</v>
      </c>
      <c r="C619" s="6">
        <v>1607621</v>
      </c>
      <c r="D619" s="6">
        <v>497771</v>
      </c>
      <c r="E619" s="6">
        <v>91566</v>
      </c>
    </row>
    <row r="620" spans="1:5" x14ac:dyDescent="0.2">
      <c r="A620" s="5" t="s">
        <v>618</v>
      </c>
      <c r="B620" s="5" t="s">
        <v>24</v>
      </c>
      <c r="C620" s="6">
        <v>1299147</v>
      </c>
      <c r="D620" s="6">
        <v>317804</v>
      </c>
      <c r="E620" s="6">
        <v>56013</v>
      </c>
    </row>
    <row r="621" spans="1:5" x14ac:dyDescent="0.2">
      <c r="A621" s="5" t="s">
        <v>619</v>
      </c>
      <c r="B621" s="5" t="s">
        <v>2747</v>
      </c>
      <c r="C621" s="6">
        <v>380513</v>
      </c>
      <c r="D621" s="6">
        <v>246864</v>
      </c>
      <c r="E621" s="6">
        <v>0</v>
      </c>
    </row>
    <row r="622" spans="1:5" x14ac:dyDescent="0.2">
      <c r="A622" s="5" t="s">
        <v>620</v>
      </c>
      <c r="B622" s="5" t="s">
        <v>2692</v>
      </c>
      <c r="C622" s="6">
        <v>395933</v>
      </c>
      <c r="D622" s="6">
        <v>28237</v>
      </c>
      <c r="E622" s="6">
        <v>0</v>
      </c>
    </row>
    <row r="623" spans="1:5" x14ac:dyDescent="0.2">
      <c r="A623" s="5" t="s">
        <v>226</v>
      </c>
      <c r="B623" s="5" t="s">
        <v>226</v>
      </c>
      <c r="C623" s="6">
        <v>1348449</v>
      </c>
      <c r="D623" s="6">
        <v>767902</v>
      </c>
      <c r="E623" s="6">
        <v>69018</v>
      </c>
    </row>
    <row r="624" spans="1:5" x14ac:dyDescent="0.2">
      <c r="A624" s="5" t="s">
        <v>621</v>
      </c>
      <c r="B624" s="5" t="s">
        <v>233</v>
      </c>
      <c r="C624" s="6">
        <v>1372736</v>
      </c>
      <c r="D624" s="6">
        <v>721970</v>
      </c>
      <c r="E624" s="6">
        <v>0</v>
      </c>
    </row>
    <row r="625" spans="1:5" x14ac:dyDescent="0.2">
      <c r="A625" s="5" t="s">
        <v>622</v>
      </c>
      <c r="B625" s="5" t="s">
        <v>49</v>
      </c>
      <c r="C625" s="6">
        <v>170002</v>
      </c>
      <c r="D625" s="6">
        <v>133589</v>
      </c>
      <c r="E625" s="6">
        <v>0</v>
      </c>
    </row>
    <row r="626" spans="1:5" x14ac:dyDescent="0.2">
      <c r="A626" s="5" t="s">
        <v>623</v>
      </c>
      <c r="B626" s="5" t="s">
        <v>81</v>
      </c>
      <c r="C626" s="6">
        <v>71558</v>
      </c>
      <c r="D626" s="6">
        <v>98000</v>
      </c>
      <c r="E626" s="6">
        <v>432</v>
      </c>
    </row>
    <row r="627" spans="1:5" x14ac:dyDescent="0.2">
      <c r="A627" s="5" t="s">
        <v>624</v>
      </c>
      <c r="B627" s="5" t="s">
        <v>57</v>
      </c>
      <c r="C627" s="6">
        <v>82113642</v>
      </c>
      <c r="D627" s="6">
        <v>16439577</v>
      </c>
      <c r="E627" s="6">
        <v>1348536</v>
      </c>
    </row>
    <row r="628" spans="1:5" x14ac:dyDescent="0.2">
      <c r="A628" s="5" t="s">
        <v>625</v>
      </c>
      <c r="B628" s="5" t="s">
        <v>108</v>
      </c>
      <c r="C628" s="6">
        <v>55197</v>
      </c>
      <c r="D628" s="6">
        <v>28827</v>
      </c>
      <c r="E628" s="6">
        <v>1787</v>
      </c>
    </row>
    <row r="629" spans="1:5" x14ac:dyDescent="0.2">
      <c r="A629" s="5" t="s">
        <v>976</v>
      </c>
      <c r="B629" s="5" t="s">
        <v>111</v>
      </c>
      <c r="C629" s="6">
        <v>557250</v>
      </c>
      <c r="D629" s="6">
        <v>404066</v>
      </c>
      <c r="E629" s="6">
        <v>110390</v>
      </c>
    </row>
    <row r="630" spans="1:5" x14ac:dyDescent="0.2">
      <c r="A630" s="5" t="s">
        <v>627</v>
      </c>
      <c r="B630" s="5" t="s">
        <v>61</v>
      </c>
      <c r="C630" s="6">
        <v>1635691</v>
      </c>
      <c r="D630" s="6">
        <v>958110</v>
      </c>
      <c r="E630" s="6">
        <v>96609</v>
      </c>
    </row>
    <row r="631" spans="1:5" x14ac:dyDescent="0.2">
      <c r="A631" s="5" t="s">
        <v>628</v>
      </c>
      <c r="B631" s="5" t="s">
        <v>2736</v>
      </c>
      <c r="C631" s="6">
        <v>189668</v>
      </c>
      <c r="D631" s="6">
        <v>118784</v>
      </c>
      <c r="E631" s="6">
        <v>3107</v>
      </c>
    </row>
    <row r="632" spans="1:5" x14ac:dyDescent="0.2">
      <c r="A632" s="5" t="s">
        <v>629</v>
      </c>
      <c r="B632" s="5" t="s">
        <v>22</v>
      </c>
      <c r="C632" s="6">
        <v>13057854</v>
      </c>
      <c r="D632" s="6">
        <v>4835058</v>
      </c>
      <c r="E632" s="6">
        <v>254792</v>
      </c>
    </row>
    <row r="633" spans="1:5" x14ac:dyDescent="0.2">
      <c r="A633" s="5" t="s">
        <v>630</v>
      </c>
      <c r="B633" s="5" t="s">
        <v>2740</v>
      </c>
      <c r="C633" s="6">
        <v>1154817</v>
      </c>
      <c r="D633" s="6">
        <v>575224</v>
      </c>
      <c r="E633" s="6">
        <v>68931</v>
      </c>
    </row>
    <row r="634" spans="1:5" x14ac:dyDescent="0.2">
      <c r="A634" s="5" t="s">
        <v>631</v>
      </c>
      <c r="B634" s="5" t="s">
        <v>316</v>
      </c>
      <c r="C634" s="6">
        <v>23537</v>
      </c>
      <c r="D634" s="6">
        <v>18063</v>
      </c>
      <c r="E634" s="6">
        <v>0</v>
      </c>
    </row>
    <row r="635" spans="1:5" x14ac:dyDescent="0.2">
      <c r="A635" s="5" t="s">
        <v>632</v>
      </c>
      <c r="B635" s="5" t="s">
        <v>2688</v>
      </c>
      <c r="C635" s="6">
        <v>145448</v>
      </c>
      <c r="D635" s="6">
        <v>105241</v>
      </c>
      <c r="E635" s="6">
        <v>234</v>
      </c>
    </row>
    <row r="636" spans="1:5" x14ac:dyDescent="0.2">
      <c r="A636" s="5" t="s">
        <v>977</v>
      </c>
      <c r="B636" s="5" t="s">
        <v>2718</v>
      </c>
      <c r="C636" s="6">
        <v>13800149</v>
      </c>
      <c r="D636" s="6">
        <v>4130516</v>
      </c>
      <c r="E636" s="6">
        <v>168386</v>
      </c>
    </row>
    <row r="637" spans="1:5" x14ac:dyDescent="0.2">
      <c r="A637" s="5" t="s">
        <v>978</v>
      </c>
      <c r="B637" s="5" t="s">
        <v>65</v>
      </c>
      <c r="C637" s="6">
        <v>184037</v>
      </c>
      <c r="D637" s="6">
        <v>82000</v>
      </c>
      <c r="E637" s="6">
        <v>0</v>
      </c>
    </row>
    <row r="638" spans="1:5" x14ac:dyDescent="0.2">
      <c r="A638" s="5" t="s">
        <v>634</v>
      </c>
      <c r="B638" s="5" t="s">
        <v>2721</v>
      </c>
      <c r="C638" s="6">
        <v>180495</v>
      </c>
      <c r="D638" s="6">
        <v>30537</v>
      </c>
      <c r="E638" s="6">
        <v>5293</v>
      </c>
    </row>
    <row r="639" spans="1:5" x14ac:dyDescent="0.2">
      <c r="A639" s="5" t="s">
        <v>635</v>
      </c>
      <c r="B639" s="5" t="s">
        <v>38</v>
      </c>
      <c r="C639" s="6">
        <v>70149</v>
      </c>
      <c r="D639" s="6">
        <v>29330</v>
      </c>
      <c r="E639" s="6">
        <v>5596</v>
      </c>
    </row>
    <row r="640" spans="1:5" x14ac:dyDescent="0.2">
      <c r="A640" s="5" t="s">
        <v>637</v>
      </c>
      <c r="B640" s="5" t="s">
        <v>2736</v>
      </c>
      <c r="C640" s="6">
        <v>205730</v>
      </c>
      <c r="D640" s="6">
        <v>124053</v>
      </c>
      <c r="E640" s="6">
        <v>43419</v>
      </c>
    </row>
    <row r="641" spans="1:5" x14ac:dyDescent="0.2">
      <c r="A641" s="5" t="s">
        <v>638</v>
      </c>
      <c r="B641" s="5" t="s">
        <v>81</v>
      </c>
      <c r="C641" s="6">
        <v>289709</v>
      </c>
      <c r="D641" s="6">
        <v>319303</v>
      </c>
      <c r="E641" s="6">
        <v>44284</v>
      </c>
    </row>
    <row r="642" spans="1:5" x14ac:dyDescent="0.2">
      <c r="A642" s="5" t="s">
        <v>639</v>
      </c>
      <c r="B642" s="5" t="s">
        <v>24</v>
      </c>
      <c r="C642" s="6">
        <v>17945727</v>
      </c>
      <c r="D642" s="6">
        <v>11418305</v>
      </c>
      <c r="E642" s="6">
        <v>1236666</v>
      </c>
    </row>
    <row r="643" spans="1:5" x14ac:dyDescent="0.2">
      <c r="A643" s="5" t="s">
        <v>640</v>
      </c>
      <c r="B643" s="5" t="s">
        <v>30</v>
      </c>
      <c r="C643" s="6">
        <v>2063191</v>
      </c>
      <c r="D643" s="6">
        <v>1434800</v>
      </c>
      <c r="E643" s="6">
        <v>31556</v>
      </c>
    </row>
    <row r="644" spans="1:5" x14ac:dyDescent="0.2">
      <c r="A644" s="5" t="s">
        <v>641</v>
      </c>
      <c r="B644" s="5" t="s">
        <v>2736</v>
      </c>
      <c r="C644" s="6">
        <v>16098</v>
      </c>
      <c r="D644" s="6">
        <v>5100</v>
      </c>
      <c r="E644" s="6">
        <v>0</v>
      </c>
    </row>
    <row r="645" spans="1:5" x14ac:dyDescent="0.2">
      <c r="A645" s="5" t="s">
        <v>642</v>
      </c>
      <c r="B645" s="5" t="s">
        <v>2747</v>
      </c>
      <c r="C645" s="6">
        <v>138845</v>
      </c>
      <c r="D645" s="6">
        <v>124999</v>
      </c>
      <c r="E645" s="6">
        <v>0</v>
      </c>
    </row>
    <row r="646" spans="1:5" x14ac:dyDescent="0.2">
      <c r="A646" s="5" t="s">
        <v>47</v>
      </c>
      <c r="B646" s="5" t="s">
        <v>47</v>
      </c>
      <c r="C646" s="6">
        <v>425663</v>
      </c>
      <c r="D646" s="6">
        <v>544998</v>
      </c>
      <c r="E646" s="6">
        <v>22977</v>
      </c>
    </row>
    <row r="647" spans="1:5" x14ac:dyDescent="0.2">
      <c r="A647" s="5" t="s">
        <v>643</v>
      </c>
      <c r="B647" s="5" t="s">
        <v>30</v>
      </c>
      <c r="C647" s="6">
        <v>19728</v>
      </c>
      <c r="D647" s="6">
        <v>9095</v>
      </c>
      <c r="E647" s="6">
        <v>1294</v>
      </c>
    </row>
    <row r="648" spans="1:5" x14ac:dyDescent="0.2">
      <c r="A648" s="5" t="s">
        <v>212</v>
      </c>
      <c r="B648" s="5" t="s">
        <v>271</v>
      </c>
      <c r="C648" s="6">
        <v>510020</v>
      </c>
      <c r="D648" s="6">
        <v>275181</v>
      </c>
      <c r="E648" s="6">
        <v>10709</v>
      </c>
    </row>
    <row r="649" spans="1:5" x14ac:dyDescent="0.2">
      <c r="A649" s="5" t="s">
        <v>644</v>
      </c>
      <c r="B649" s="5" t="s">
        <v>57</v>
      </c>
      <c r="C649" s="6">
        <v>24291195</v>
      </c>
      <c r="D649" s="6">
        <v>7843960</v>
      </c>
      <c r="E649" s="6">
        <v>408051</v>
      </c>
    </row>
    <row r="650" spans="1:5" x14ac:dyDescent="0.2">
      <c r="A650" s="5" t="s">
        <v>645</v>
      </c>
      <c r="B650" s="5" t="s">
        <v>2697</v>
      </c>
      <c r="C650" s="6">
        <v>564037</v>
      </c>
      <c r="D650" s="6">
        <v>324183</v>
      </c>
      <c r="E650" s="6">
        <v>11080</v>
      </c>
    </row>
    <row r="651" spans="1:5" x14ac:dyDescent="0.2">
      <c r="A651" s="5" t="s">
        <v>646</v>
      </c>
      <c r="B651" s="5" t="s">
        <v>6</v>
      </c>
      <c r="C651" s="6">
        <v>27526</v>
      </c>
      <c r="D651" s="6">
        <v>13870</v>
      </c>
      <c r="E651" s="6">
        <v>0</v>
      </c>
    </row>
    <row r="652" spans="1:5" x14ac:dyDescent="0.2">
      <c r="A652" s="5" t="s">
        <v>647</v>
      </c>
      <c r="B652" s="5" t="s">
        <v>10</v>
      </c>
      <c r="C652" s="6">
        <v>66877</v>
      </c>
      <c r="D652" s="6">
        <v>42361</v>
      </c>
      <c r="E652" s="6">
        <v>4509</v>
      </c>
    </row>
    <row r="653" spans="1:5" x14ac:dyDescent="0.2">
      <c r="A653" s="5" t="s">
        <v>648</v>
      </c>
      <c r="B653" s="5" t="s">
        <v>57</v>
      </c>
      <c r="C653" s="6">
        <v>7606693</v>
      </c>
      <c r="D653" s="6">
        <v>2531664</v>
      </c>
      <c r="E653" s="6">
        <v>230057</v>
      </c>
    </row>
    <row r="654" spans="1:5" x14ac:dyDescent="0.2">
      <c r="A654" s="5" t="s">
        <v>649</v>
      </c>
      <c r="B654" s="5" t="s">
        <v>101</v>
      </c>
      <c r="C654" s="6">
        <v>64276476</v>
      </c>
      <c r="D654" s="6">
        <v>24934543</v>
      </c>
      <c r="E654" s="6">
        <v>475991</v>
      </c>
    </row>
    <row r="655" spans="1:5" x14ac:dyDescent="0.2">
      <c r="A655" s="5" t="s">
        <v>650</v>
      </c>
      <c r="B655" s="5" t="s">
        <v>2734</v>
      </c>
      <c r="C655" s="6">
        <v>625260</v>
      </c>
      <c r="D655" s="6">
        <v>88296</v>
      </c>
      <c r="E655" s="6">
        <v>0</v>
      </c>
    </row>
    <row r="656" spans="1:5" x14ac:dyDescent="0.2">
      <c r="A656" s="5" t="s">
        <v>651</v>
      </c>
      <c r="B656" s="5" t="s">
        <v>2703</v>
      </c>
      <c r="C656" s="6">
        <v>1685143</v>
      </c>
      <c r="D656" s="6">
        <v>718893</v>
      </c>
      <c r="E656" s="6">
        <v>342848</v>
      </c>
    </row>
    <row r="657" spans="1:5" x14ac:dyDescent="0.2">
      <c r="A657" s="5" t="s">
        <v>652</v>
      </c>
      <c r="B657" s="5" t="s">
        <v>2697</v>
      </c>
      <c r="C657" s="6">
        <v>1481238</v>
      </c>
      <c r="D657" s="6">
        <v>625113</v>
      </c>
      <c r="E657" s="6">
        <v>5890</v>
      </c>
    </row>
    <row r="658" spans="1:5" x14ac:dyDescent="0.2">
      <c r="A658" s="5" t="s">
        <v>979</v>
      </c>
      <c r="B658" s="5" t="s">
        <v>57</v>
      </c>
      <c r="C658" s="6">
        <v>7686123</v>
      </c>
      <c r="D658" s="6">
        <v>1779879</v>
      </c>
      <c r="E658" s="6">
        <v>221828</v>
      </c>
    </row>
    <row r="659" spans="1:5" x14ac:dyDescent="0.2">
      <c r="A659" s="5" t="s">
        <v>654</v>
      </c>
      <c r="B659" s="5" t="s">
        <v>2712</v>
      </c>
      <c r="C659" s="6">
        <v>290573</v>
      </c>
      <c r="D659" s="6">
        <v>134811</v>
      </c>
      <c r="E659" s="6">
        <v>13713</v>
      </c>
    </row>
    <row r="660" spans="1:5" x14ac:dyDescent="0.2">
      <c r="A660" s="5" t="s">
        <v>980</v>
      </c>
      <c r="B660" s="5" t="s">
        <v>271</v>
      </c>
      <c r="C660" s="6">
        <v>13436</v>
      </c>
      <c r="D660" s="6">
        <v>6000</v>
      </c>
      <c r="E660" s="6">
        <v>0</v>
      </c>
    </row>
    <row r="661" spans="1:5" x14ac:dyDescent="0.2">
      <c r="A661" s="5" t="s">
        <v>656</v>
      </c>
      <c r="B661" s="5" t="s">
        <v>2749</v>
      </c>
      <c r="C661" s="6">
        <v>35439</v>
      </c>
      <c r="D661" s="6">
        <v>6986</v>
      </c>
      <c r="E661" s="6">
        <v>0</v>
      </c>
    </row>
    <row r="662" spans="1:5" x14ac:dyDescent="0.2">
      <c r="A662" s="5" t="s">
        <v>657</v>
      </c>
      <c r="B662" s="5" t="s">
        <v>2697</v>
      </c>
      <c r="C662" s="6">
        <v>29136</v>
      </c>
      <c r="D662" s="6">
        <v>16000</v>
      </c>
      <c r="E662" s="6">
        <v>327</v>
      </c>
    </row>
    <row r="663" spans="1:5" x14ac:dyDescent="0.2">
      <c r="A663" s="5" t="s">
        <v>658</v>
      </c>
      <c r="B663" s="5" t="s">
        <v>2688</v>
      </c>
      <c r="C663" s="6">
        <v>102143</v>
      </c>
      <c r="D663" s="6">
        <v>36424</v>
      </c>
      <c r="E663" s="6">
        <v>3784</v>
      </c>
    </row>
    <row r="664" spans="1:5" x14ac:dyDescent="0.2">
      <c r="A664" s="5" t="s">
        <v>981</v>
      </c>
      <c r="B664" s="5" t="s">
        <v>2749</v>
      </c>
      <c r="C664" s="6">
        <v>1102859</v>
      </c>
      <c r="D664" s="6">
        <v>810390</v>
      </c>
      <c r="E664" s="6">
        <v>296918</v>
      </c>
    </row>
    <row r="665" spans="1:5" x14ac:dyDescent="0.2">
      <c r="A665" s="5" t="s">
        <v>659</v>
      </c>
      <c r="B665" s="5" t="s">
        <v>2721</v>
      </c>
      <c r="C665" s="6">
        <v>13525367</v>
      </c>
      <c r="D665" s="6">
        <v>6760885</v>
      </c>
      <c r="E665" s="6">
        <v>1097780</v>
      </c>
    </row>
    <row r="666" spans="1:5" x14ac:dyDescent="0.2">
      <c r="A666" s="5" t="s">
        <v>660</v>
      </c>
      <c r="B666" s="5" t="s">
        <v>2727</v>
      </c>
      <c r="C666" s="6">
        <v>40668860</v>
      </c>
      <c r="D666" s="6">
        <v>8142444</v>
      </c>
      <c r="E666" s="6">
        <v>843888</v>
      </c>
    </row>
    <row r="667" spans="1:5" x14ac:dyDescent="0.2">
      <c r="A667" s="5" t="s">
        <v>661</v>
      </c>
      <c r="B667" s="5" t="s">
        <v>73</v>
      </c>
      <c r="C667" s="6">
        <v>62473</v>
      </c>
      <c r="D667" s="6">
        <v>32274</v>
      </c>
      <c r="E667" s="6">
        <v>16092</v>
      </c>
    </row>
    <row r="668" spans="1:5" x14ac:dyDescent="0.2">
      <c r="A668" s="5" t="s">
        <v>662</v>
      </c>
      <c r="B668" s="5" t="s">
        <v>2690</v>
      </c>
      <c r="C668" s="6">
        <v>123745</v>
      </c>
      <c r="D668" s="6">
        <v>63559</v>
      </c>
      <c r="E668" s="6">
        <v>3702</v>
      </c>
    </row>
    <row r="669" spans="1:5" x14ac:dyDescent="0.2">
      <c r="A669" s="5" t="s">
        <v>663</v>
      </c>
      <c r="B669" s="5" t="s">
        <v>65</v>
      </c>
      <c r="C669" s="6">
        <v>349307</v>
      </c>
      <c r="D669" s="6">
        <v>137013</v>
      </c>
      <c r="E669" s="6">
        <v>15703</v>
      </c>
    </row>
    <row r="670" spans="1:5" x14ac:dyDescent="0.2">
      <c r="A670" s="5" t="s">
        <v>664</v>
      </c>
      <c r="B670" s="5" t="s">
        <v>118</v>
      </c>
      <c r="C670" s="6">
        <v>792755</v>
      </c>
      <c r="D670" s="6">
        <v>321094</v>
      </c>
      <c r="E670" s="6">
        <v>46566</v>
      </c>
    </row>
    <row r="671" spans="1:5" x14ac:dyDescent="0.2">
      <c r="A671" s="5" t="s">
        <v>665</v>
      </c>
      <c r="B671" s="5" t="s">
        <v>111</v>
      </c>
      <c r="C671" s="6">
        <v>710674</v>
      </c>
      <c r="D671" s="6">
        <v>532473</v>
      </c>
      <c r="E671" s="6">
        <v>66718</v>
      </c>
    </row>
    <row r="672" spans="1:5" x14ac:dyDescent="0.2">
      <c r="A672" s="5" t="s">
        <v>666</v>
      </c>
      <c r="B672" s="5" t="s">
        <v>111</v>
      </c>
      <c r="C672" s="6">
        <v>386676</v>
      </c>
      <c r="D672" s="6">
        <v>112851</v>
      </c>
      <c r="E672" s="6">
        <v>0</v>
      </c>
    </row>
    <row r="673" spans="1:5" x14ac:dyDescent="0.2">
      <c r="A673" s="5" t="s">
        <v>667</v>
      </c>
      <c r="B673" s="5" t="s">
        <v>2690</v>
      </c>
      <c r="C673" s="6">
        <v>73790</v>
      </c>
      <c r="D673" s="6">
        <v>90318</v>
      </c>
      <c r="E673" s="6">
        <v>3497</v>
      </c>
    </row>
    <row r="674" spans="1:5" x14ac:dyDescent="0.2">
      <c r="A674" s="5" t="s">
        <v>982</v>
      </c>
      <c r="B674" s="5" t="s">
        <v>2753</v>
      </c>
      <c r="C674" s="6">
        <v>91133</v>
      </c>
      <c r="D674" s="6">
        <v>56200</v>
      </c>
      <c r="E674" s="6">
        <v>0</v>
      </c>
    </row>
    <row r="675" spans="1:5" x14ac:dyDescent="0.2">
      <c r="A675" s="5" t="s">
        <v>669</v>
      </c>
      <c r="B675" s="5" t="s">
        <v>226</v>
      </c>
      <c r="C675" s="6">
        <v>73385</v>
      </c>
      <c r="D675" s="6">
        <v>64554</v>
      </c>
      <c r="E675" s="6">
        <v>30573</v>
      </c>
    </row>
    <row r="676" spans="1:5" x14ac:dyDescent="0.2">
      <c r="A676" s="5" t="s">
        <v>670</v>
      </c>
      <c r="B676" s="5" t="s">
        <v>2734</v>
      </c>
      <c r="C676" s="6">
        <v>66457</v>
      </c>
      <c r="D676" s="6">
        <v>27457</v>
      </c>
      <c r="E676" s="6">
        <v>0</v>
      </c>
    </row>
    <row r="677" spans="1:5" x14ac:dyDescent="0.2">
      <c r="A677" s="5" t="s">
        <v>671</v>
      </c>
      <c r="B677" s="5" t="s">
        <v>2755</v>
      </c>
      <c r="C677" s="6">
        <v>114244</v>
      </c>
      <c r="D677" s="6">
        <v>53000</v>
      </c>
      <c r="E677" s="6">
        <v>882</v>
      </c>
    </row>
    <row r="678" spans="1:5" x14ac:dyDescent="0.2">
      <c r="A678" s="5" t="s">
        <v>672</v>
      </c>
      <c r="B678" s="5" t="s">
        <v>47</v>
      </c>
      <c r="C678" s="6">
        <v>109339</v>
      </c>
      <c r="D678" s="6">
        <v>216346</v>
      </c>
      <c r="E678" s="6">
        <v>12024</v>
      </c>
    </row>
    <row r="679" spans="1:5" x14ac:dyDescent="0.2">
      <c r="A679" s="5" t="s">
        <v>983</v>
      </c>
      <c r="B679" s="5" t="s">
        <v>30</v>
      </c>
      <c r="C679" s="6">
        <v>99041</v>
      </c>
      <c r="D679" s="6">
        <v>80630</v>
      </c>
      <c r="E679" s="6">
        <v>31605</v>
      </c>
    </row>
    <row r="680" spans="1:5" x14ac:dyDescent="0.2">
      <c r="A680" s="5" t="s">
        <v>674</v>
      </c>
      <c r="B680" s="5" t="s">
        <v>2734</v>
      </c>
      <c r="C680" s="6">
        <v>435225</v>
      </c>
      <c r="D680" s="6">
        <v>436831</v>
      </c>
      <c r="E680" s="6">
        <v>22030</v>
      </c>
    </row>
    <row r="681" spans="1:5" x14ac:dyDescent="0.2">
      <c r="A681" s="5" t="s">
        <v>675</v>
      </c>
      <c r="B681" s="5" t="s">
        <v>2688</v>
      </c>
      <c r="C681" s="6">
        <v>25917</v>
      </c>
      <c r="D681" s="6">
        <v>15000</v>
      </c>
      <c r="E681" s="6">
        <v>0</v>
      </c>
    </row>
    <row r="682" spans="1:5" x14ac:dyDescent="0.2">
      <c r="A682" s="5" t="s">
        <v>984</v>
      </c>
      <c r="B682" s="5" t="s">
        <v>2697</v>
      </c>
      <c r="C682" s="6">
        <v>5132812</v>
      </c>
      <c r="D682" s="6">
        <v>1674245</v>
      </c>
      <c r="E682" s="6">
        <v>2033976</v>
      </c>
    </row>
    <row r="683" spans="1:5" x14ac:dyDescent="0.2">
      <c r="A683" s="5" t="s">
        <v>677</v>
      </c>
      <c r="B683" s="5" t="s">
        <v>2697</v>
      </c>
      <c r="C683" s="6">
        <v>1813983</v>
      </c>
      <c r="D683" s="6">
        <v>1007197</v>
      </c>
      <c r="E683" s="6">
        <v>479450</v>
      </c>
    </row>
    <row r="684" spans="1:5" x14ac:dyDescent="0.2">
      <c r="A684" s="5" t="s">
        <v>678</v>
      </c>
      <c r="B684" s="5" t="s">
        <v>271</v>
      </c>
      <c r="C684" s="6">
        <v>5535448</v>
      </c>
      <c r="D684" s="6">
        <v>1784176</v>
      </c>
      <c r="E684" s="6">
        <v>678246</v>
      </c>
    </row>
    <row r="685" spans="1:5" x14ac:dyDescent="0.2">
      <c r="A685" s="5" t="s">
        <v>985</v>
      </c>
      <c r="B685" s="5" t="s">
        <v>22</v>
      </c>
      <c r="C685" s="6">
        <v>17821457</v>
      </c>
      <c r="D685" s="6">
        <v>7285830</v>
      </c>
      <c r="E685" s="6">
        <v>998463</v>
      </c>
    </row>
    <row r="686" spans="1:5" x14ac:dyDescent="0.2">
      <c r="A686" s="5" t="s">
        <v>986</v>
      </c>
      <c r="B686" s="5" t="s">
        <v>1</v>
      </c>
      <c r="C686" s="6">
        <v>386818</v>
      </c>
      <c r="D686" s="6">
        <v>147470</v>
      </c>
      <c r="E686" s="6">
        <v>0</v>
      </c>
    </row>
    <row r="687" spans="1:5" x14ac:dyDescent="0.2">
      <c r="A687" s="5" t="s">
        <v>681</v>
      </c>
      <c r="B687" s="5" t="s">
        <v>30</v>
      </c>
      <c r="C687" s="6">
        <v>14281</v>
      </c>
      <c r="D687" s="6">
        <v>7022</v>
      </c>
      <c r="E687" s="6">
        <v>0</v>
      </c>
    </row>
    <row r="688" spans="1:5" x14ac:dyDescent="0.2">
      <c r="A688" s="5" t="s">
        <v>987</v>
      </c>
      <c r="B688" s="5" t="s">
        <v>2706</v>
      </c>
      <c r="C688" s="6">
        <v>188673</v>
      </c>
      <c r="D688" s="6">
        <v>128215</v>
      </c>
      <c r="E688" s="6">
        <v>7925</v>
      </c>
    </row>
    <row r="689" spans="1:5" x14ac:dyDescent="0.2">
      <c r="A689" s="5" t="s">
        <v>683</v>
      </c>
      <c r="B689" s="5" t="s">
        <v>178</v>
      </c>
      <c r="C689" s="6">
        <v>13557</v>
      </c>
      <c r="D689" s="6">
        <v>6000</v>
      </c>
      <c r="E689" s="6">
        <v>0</v>
      </c>
    </row>
    <row r="690" spans="1:5" x14ac:dyDescent="0.2">
      <c r="A690" s="5" t="s">
        <v>684</v>
      </c>
      <c r="B690" s="5" t="s">
        <v>118</v>
      </c>
      <c r="C690" s="6">
        <v>186618</v>
      </c>
      <c r="D690" s="6">
        <v>187844</v>
      </c>
      <c r="E690" s="6">
        <v>8303</v>
      </c>
    </row>
    <row r="691" spans="1:5" x14ac:dyDescent="0.2">
      <c r="A691" s="5" t="s">
        <v>685</v>
      </c>
      <c r="B691" s="5" t="s">
        <v>22</v>
      </c>
      <c r="C691" s="6">
        <v>24933020</v>
      </c>
      <c r="D691" s="6">
        <v>7045984</v>
      </c>
      <c r="E691" s="6">
        <v>1292586</v>
      </c>
    </row>
    <row r="692" spans="1:5" x14ac:dyDescent="0.2">
      <c r="A692" s="5" t="s">
        <v>686</v>
      </c>
      <c r="B692" s="5" t="s">
        <v>2686</v>
      </c>
      <c r="C692" s="6">
        <v>32198</v>
      </c>
      <c r="D692" s="6">
        <v>20900</v>
      </c>
      <c r="E692" s="6">
        <v>0</v>
      </c>
    </row>
    <row r="693" spans="1:5" x14ac:dyDescent="0.2">
      <c r="A693" s="5" t="s">
        <v>687</v>
      </c>
      <c r="B693" s="5" t="s">
        <v>121</v>
      </c>
      <c r="C693" s="6">
        <v>260581</v>
      </c>
      <c r="D693" s="6">
        <v>245063</v>
      </c>
      <c r="E693" s="6">
        <v>23693</v>
      </c>
    </row>
    <row r="694" spans="1:5" x14ac:dyDescent="0.2">
      <c r="A694" s="5" t="s">
        <v>988</v>
      </c>
      <c r="B694" s="5" t="s">
        <v>2751</v>
      </c>
      <c r="C694" s="6">
        <v>36523</v>
      </c>
      <c r="D694" s="6">
        <v>11400</v>
      </c>
      <c r="E694" s="6">
        <v>0</v>
      </c>
    </row>
    <row r="695" spans="1:5" x14ac:dyDescent="0.2">
      <c r="A695" s="5" t="s">
        <v>689</v>
      </c>
      <c r="B695" s="5" t="s">
        <v>2727</v>
      </c>
      <c r="C695" s="6">
        <v>22592859</v>
      </c>
      <c r="D695" s="6">
        <v>5658692</v>
      </c>
      <c r="E695" s="6">
        <v>537841</v>
      </c>
    </row>
    <row r="696" spans="1:5" x14ac:dyDescent="0.2">
      <c r="A696" s="5" t="s">
        <v>690</v>
      </c>
      <c r="B696" s="5" t="s">
        <v>57</v>
      </c>
      <c r="C696" s="6">
        <v>9736801</v>
      </c>
      <c r="D696" s="6">
        <v>3049330</v>
      </c>
      <c r="E696" s="6">
        <v>79507</v>
      </c>
    </row>
    <row r="697" spans="1:5" x14ac:dyDescent="0.2">
      <c r="A697" s="5" t="s">
        <v>691</v>
      </c>
      <c r="B697" s="5" t="s">
        <v>14</v>
      </c>
      <c r="C697" s="6">
        <v>560906</v>
      </c>
      <c r="D697" s="6">
        <v>369674</v>
      </c>
      <c r="E697" s="6">
        <v>7831</v>
      </c>
    </row>
    <row r="698" spans="1:5" x14ac:dyDescent="0.2">
      <c r="A698" s="5" t="s">
        <v>692</v>
      </c>
      <c r="B698" s="5" t="s">
        <v>49</v>
      </c>
      <c r="C698" s="6">
        <v>298755</v>
      </c>
      <c r="D698" s="6">
        <v>288000</v>
      </c>
      <c r="E698" s="6">
        <v>25722</v>
      </c>
    </row>
    <row r="699" spans="1:5" x14ac:dyDescent="0.2">
      <c r="A699" s="5" t="s">
        <v>693</v>
      </c>
      <c r="B699" s="5" t="s">
        <v>2716</v>
      </c>
      <c r="C699" s="6">
        <v>179690</v>
      </c>
      <c r="D699" s="6">
        <v>39997</v>
      </c>
      <c r="E699" s="6">
        <v>0</v>
      </c>
    </row>
    <row r="700" spans="1:5" x14ac:dyDescent="0.2">
      <c r="A700" s="5" t="s">
        <v>989</v>
      </c>
      <c r="B700" s="5" t="s">
        <v>2743</v>
      </c>
      <c r="C700" s="6">
        <v>634545</v>
      </c>
      <c r="D700" s="6">
        <v>339330</v>
      </c>
      <c r="E700" s="6">
        <v>55967</v>
      </c>
    </row>
    <row r="701" spans="1:5" x14ac:dyDescent="0.2">
      <c r="A701" s="5" t="s">
        <v>695</v>
      </c>
      <c r="B701" s="5" t="s">
        <v>152</v>
      </c>
      <c r="C701" s="6">
        <v>1170605</v>
      </c>
      <c r="D701" s="6">
        <v>592501</v>
      </c>
      <c r="E701" s="6">
        <v>154354</v>
      </c>
    </row>
    <row r="702" spans="1:5" x14ac:dyDescent="0.2">
      <c r="A702" s="5" t="s">
        <v>696</v>
      </c>
      <c r="B702" s="5" t="s">
        <v>65</v>
      </c>
      <c r="C702" s="6">
        <v>64190</v>
      </c>
      <c r="D702" s="6">
        <v>11871</v>
      </c>
      <c r="E702" s="6">
        <v>7511</v>
      </c>
    </row>
    <row r="703" spans="1:5" x14ac:dyDescent="0.2">
      <c r="A703" s="5" t="s">
        <v>990</v>
      </c>
      <c r="B703" s="5" t="s">
        <v>27</v>
      </c>
      <c r="C703" s="6">
        <v>21262</v>
      </c>
      <c r="D703" s="6">
        <v>8000</v>
      </c>
      <c r="E703" s="6">
        <v>0</v>
      </c>
    </row>
    <row r="704" spans="1:5" x14ac:dyDescent="0.2">
      <c r="A704" s="5" t="s">
        <v>698</v>
      </c>
      <c r="B704" s="5" t="s">
        <v>2703</v>
      </c>
      <c r="C704" s="6">
        <v>65040</v>
      </c>
      <c r="D704" s="6">
        <v>61753</v>
      </c>
      <c r="E704" s="6">
        <v>1791</v>
      </c>
    </row>
    <row r="705" spans="1:5" x14ac:dyDescent="0.2">
      <c r="A705" s="5" t="s">
        <v>699</v>
      </c>
      <c r="B705" s="5" t="s">
        <v>2721</v>
      </c>
      <c r="C705" s="6">
        <v>11227735</v>
      </c>
      <c r="D705" s="6">
        <v>4002653</v>
      </c>
      <c r="E705" s="6">
        <v>811838</v>
      </c>
    </row>
    <row r="706" spans="1:5" x14ac:dyDescent="0.2">
      <c r="A706" s="5" t="s">
        <v>991</v>
      </c>
      <c r="B706" s="5" t="s">
        <v>2736</v>
      </c>
      <c r="C706" s="6">
        <v>835620</v>
      </c>
      <c r="D706" s="6">
        <v>492885</v>
      </c>
      <c r="E706" s="6">
        <v>39248</v>
      </c>
    </row>
    <row r="707" spans="1:5" x14ac:dyDescent="0.2">
      <c r="A707" s="5" t="s">
        <v>701</v>
      </c>
      <c r="B707" s="5" t="s">
        <v>89</v>
      </c>
      <c r="C707" s="6">
        <v>399630</v>
      </c>
      <c r="D707" s="6">
        <v>236071</v>
      </c>
      <c r="E707" s="6">
        <v>6200</v>
      </c>
    </row>
    <row r="708" spans="1:5" x14ac:dyDescent="0.2">
      <c r="A708" s="5" t="s">
        <v>702</v>
      </c>
      <c r="B708" s="5" t="s">
        <v>2697</v>
      </c>
      <c r="C708" s="6">
        <v>26059</v>
      </c>
      <c r="D708" s="6">
        <v>14070</v>
      </c>
      <c r="E708" s="6">
        <v>0</v>
      </c>
    </row>
    <row r="709" spans="1:5" x14ac:dyDescent="0.2">
      <c r="A709" s="5" t="s">
        <v>703</v>
      </c>
      <c r="B709" s="5" t="s">
        <v>2718</v>
      </c>
      <c r="C709" s="6">
        <v>4290804</v>
      </c>
      <c r="D709" s="6">
        <v>1891744</v>
      </c>
      <c r="E709" s="6">
        <v>303197</v>
      </c>
    </row>
    <row r="710" spans="1:5" x14ac:dyDescent="0.2">
      <c r="A710" s="5" t="s">
        <v>704</v>
      </c>
      <c r="B710" s="5" t="s">
        <v>57</v>
      </c>
      <c r="C710" s="6">
        <v>1554881</v>
      </c>
      <c r="D710" s="6">
        <v>533915</v>
      </c>
      <c r="E710" s="6">
        <v>2977</v>
      </c>
    </row>
    <row r="711" spans="1:5" x14ac:dyDescent="0.2">
      <c r="A711" s="5" t="s">
        <v>705</v>
      </c>
      <c r="B711" s="5" t="s">
        <v>111</v>
      </c>
      <c r="C711" s="6">
        <v>925808</v>
      </c>
      <c r="D711" s="6">
        <v>715994</v>
      </c>
      <c r="E711" s="6">
        <v>87482</v>
      </c>
    </row>
    <row r="712" spans="1:5" x14ac:dyDescent="0.2">
      <c r="A712" s="5" t="s">
        <v>706</v>
      </c>
      <c r="B712" s="5" t="s">
        <v>152</v>
      </c>
      <c r="C712" s="6">
        <v>550596</v>
      </c>
      <c r="D712" s="6">
        <v>526753</v>
      </c>
      <c r="E712" s="6">
        <v>52854</v>
      </c>
    </row>
    <row r="713" spans="1:5" x14ac:dyDescent="0.2">
      <c r="A713" s="5" t="s">
        <v>707</v>
      </c>
      <c r="B713" s="5" t="s">
        <v>42</v>
      </c>
      <c r="C713" s="6">
        <v>29505</v>
      </c>
      <c r="D713" s="6">
        <v>8570</v>
      </c>
      <c r="E713" s="6">
        <v>0</v>
      </c>
    </row>
    <row r="714" spans="1:5" x14ac:dyDescent="0.2">
      <c r="A714" s="5" t="s">
        <v>708</v>
      </c>
      <c r="B714" s="5" t="s">
        <v>57</v>
      </c>
      <c r="C714" s="6">
        <v>4009884</v>
      </c>
      <c r="D714" s="6">
        <v>1608761</v>
      </c>
      <c r="E714" s="6">
        <v>91111</v>
      </c>
    </row>
    <row r="715" spans="1:5" x14ac:dyDescent="0.2">
      <c r="A715" s="5" t="s">
        <v>708</v>
      </c>
      <c r="B715" s="5" t="s">
        <v>2697</v>
      </c>
      <c r="C715" s="6">
        <v>19606</v>
      </c>
      <c r="D715" s="6">
        <v>2568</v>
      </c>
      <c r="E715" s="6">
        <v>0</v>
      </c>
    </row>
    <row r="716" spans="1:5" x14ac:dyDescent="0.2">
      <c r="A716" s="5" t="s">
        <v>850</v>
      </c>
      <c r="B716" s="5" t="s">
        <v>2697</v>
      </c>
      <c r="C716" s="6">
        <v>1447024</v>
      </c>
      <c r="D716" s="6">
        <v>239686</v>
      </c>
      <c r="E716" s="6">
        <v>0</v>
      </c>
    </row>
    <row r="717" spans="1:5" x14ac:dyDescent="0.2">
      <c r="A717" s="5" t="s">
        <v>710</v>
      </c>
      <c r="B717" s="5" t="s">
        <v>57</v>
      </c>
      <c r="C717" s="6">
        <v>1526411</v>
      </c>
      <c r="D717" s="6">
        <v>578690</v>
      </c>
      <c r="E717" s="6">
        <v>52396</v>
      </c>
    </row>
    <row r="718" spans="1:5" x14ac:dyDescent="0.2">
      <c r="A718" s="5" t="s">
        <v>711</v>
      </c>
      <c r="B718" s="5" t="s">
        <v>2712</v>
      </c>
      <c r="C718" s="6">
        <v>1398878</v>
      </c>
      <c r="D718" s="6">
        <v>462632</v>
      </c>
      <c r="E718" s="6">
        <v>10384</v>
      </c>
    </row>
    <row r="719" spans="1:5" x14ac:dyDescent="0.2">
      <c r="A719" s="5" t="s">
        <v>712</v>
      </c>
      <c r="B719" s="5" t="s">
        <v>2716</v>
      </c>
      <c r="C719" s="6">
        <v>317395</v>
      </c>
      <c r="D719" s="6">
        <v>169493</v>
      </c>
      <c r="E719" s="6">
        <v>10892</v>
      </c>
    </row>
    <row r="720" spans="1:5" x14ac:dyDescent="0.2">
      <c r="A720" s="5" t="s">
        <v>713</v>
      </c>
      <c r="B720" s="5" t="s">
        <v>2697</v>
      </c>
      <c r="C720" s="6">
        <v>28128842</v>
      </c>
      <c r="D720" s="6">
        <v>10994438</v>
      </c>
      <c r="E720" s="6">
        <v>3172336</v>
      </c>
    </row>
    <row r="721" spans="1:5" x14ac:dyDescent="0.2">
      <c r="A721" s="5" t="s">
        <v>714</v>
      </c>
      <c r="B721" s="5" t="s">
        <v>2718</v>
      </c>
      <c r="C721" s="6">
        <v>3063764</v>
      </c>
      <c r="D721" s="6">
        <v>1283320</v>
      </c>
      <c r="E721" s="6">
        <v>6561</v>
      </c>
    </row>
    <row r="722" spans="1:5" x14ac:dyDescent="0.2">
      <c r="A722" s="5" t="s">
        <v>715</v>
      </c>
      <c r="B722" s="5" t="s">
        <v>307</v>
      </c>
      <c r="C722" s="6">
        <v>63859</v>
      </c>
      <c r="D722" s="6">
        <v>32803</v>
      </c>
      <c r="E722" s="6">
        <v>4571</v>
      </c>
    </row>
    <row r="723" spans="1:5" x14ac:dyDescent="0.2">
      <c r="A723" s="5" t="s">
        <v>716</v>
      </c>
      <c r="B723" s="5" t="s">
        <v>99</v>
      </c>
      <c r="C723" s="6">
        <v>1230344</v>
      </c>
      <c r="D723" s="6">
        <v>516904</v>
      </c>
      <c r="E723" s="6">
        <v>23391</v>
      </c>
    </row>
    <row r="724" spans="1:5" x14ac:dyDescent="0.2">
      <c r="A724" s="5" t="s">
        <v>717</v>
      </c>
      <c r="B724" s="5" t="s">
        <v>2697</v>
      </c>
      <c r="C724" s="6">
        <v>1515690</v>
      </c>
      <c r="D724" s="6">
        <v>725546</v>
      </c>
      <c r="E724" s="6">
        <v>369322</v>
      </c>
    </row>
    <row r="725" spans="1:5" x14ac:dyDescent="0.2">
      <c r="A725" s="5" t="s">
        <v>992</v>
      </c>
      <c r="B725" s="5" t="s">
        <v>108</v>
      </c>
      <c r="C725" s="6">
        <v>16126</v>
      </c>
      <c r="D725" s="6">
        <v>6000</v>
      </c>
      <c r="E725" s="6">
        <v>0</v>
      </c>
    </row>
    <row r="726" spans="1:5" x14ac:dyDescent="0.2">
      <c r="A726" s="5" t="s">
        <v>719</v>
      </c>
      <c r="B726" s="5" t="s">
        <v>57</v>
      </c>
      <c r="C726" s="6">
        <v>45059294</v>
      </c>
      <c r="D726" s="6">
        <v>13287553</v>
      </c>
      <c r="E726" s="6">
        <v>791607</v>
      </c>
    </row>
    <row r="727" spans="1:5" x14ac:dyDescent="0.2">
      <c r="A727" s="5" t="s">
        <v>720</v>
      </c>
      <c r="B727" s="5" t="s">
        <v>2697</v>
      </c>
      <c r="C727" s="6">
        <v>129306</v>
      </c>
      <c r="D727" s="6">
        <v>57075</v>
      </c>
      <c r="E727" s="6">
        <v>6910</v>
      </c>
    </row>
    <row r="728" spans="1:5" x14ac:dyDescent="0.2">
      <c r="A728" s="5" t="s">
        <v>993</v>
      </c>
      <c r="B728" s="5" t="s">
        <v>2692</v>
      </c>
      <c r="C728" s="6">
        <v>424952</v>
      </c>
      <c r="D728" s="6">
        <v>124333</v>
      </c>
      <c r="E728" s="6">
        <v>0</v>
      </c>
    </row>
    <row r="729" spans="1:5" x14ac:dyDescent="0.2">
      <c r="A729" s="5" t="s">
        <v>722</v>
      </c>
      <c r="B729" s="5" t="s">
        <v>2703</v>
      </c>
      <c r="C729" s="6">
        <v>8141611</v>
      </c>
      <c r="D729" s="6">
        <v>2907397</v>
      </c>
      <c r="E729" s="6">
        <v>875208</v>
      </c>
    </row>
    <row r="730" spans="1:5" x14ac:dyDescent="0.2">
      <c r="A730" s="5" t="s">
        <v>994</v>
      </c>
      <c r="B730" s="5" t="s">
        <v>2727</v>
      </c>
      <c r="C730" s="6">
        <v>160526186</v>
      </c>
      <c r="D730" s="6">
        <v>50743391</v>
      </c>
      <c r="E730" s="6">
        <v>23100919</v>
      </c>
    </row>
    <row r="731" spans="1:5" x14ac:dyDescent="0.2">
      <c r="A731" s="5" t="s">
        <v>730</v>
      </c>
      <c r="B731" s="5" t="s">
        <v>2692</v>
      </c>
      <c r="C731" s="6">
        <v>2304928</v>
      </c>
      <c r="D731" s="6">
        <v>660676</v>
      </c>
      <c r="E731" s="6">
        <v>144484</v>
      </c>
    </row>
    <row r="732" spans="1:5" x14ac:dyDescent="0.2">
      <c r="A732" s="5" t="s">
        <v>731</v>
      </c>
      <c r="B732" s="5" t="s">
        <v>169</v>
      </c>
      <c r="C732" s="6">
        <v>3361077</v>
      </c>
      <c r="D732" s="6">
        <v>1011099</v>
      </c>
      <c r="E732" s="6">
        <v>85351</v>
      </c>
    </row>
    <row r="733" spans="1:5" x14ac:dyDescent="0.2">
      <c r="A733" s="5" t="s">
        <v>732</v>
      </c>
      <c r="B733" s="5" t="s">
        <v>2697</v>
      </c>
      <c r="C733" s="6">
        <v>37368</v>
      </c>
      <c r="D733" s="6">
        <v>13000</v>
      </c>
      <c r="E733" s="6">
        <v>0</v>
      </c>
    </row>
    <row r="734" spans="1:5" x14ac:dyDescent="0.2">
      <c r="A734" s="5" t="s">
        <v>733</v>
      </c>
      <c r="B734" s="5" t="s">
        <v>2697</v>
      </c>
      <c r="C734" s="6">
        <v>360772</v>
      </c>
      <c r="D734" s="6">
        <v>172146</v>
      </c>
      <c r="E734" s="6">
        <v>4924</v>
      </c>
    </row>
    <row r="735" spans="1:5" x14ac:dyDescent="0.2">
      <c r="A735" s="5" t="s">
        <v>734</v>
      </c>
      <c r="B735" s="5" t="s">
        <v>204</v>
      </c>
      <c r="C735" s="6">
        <v>12506</v>
      </c>
      <c r="D735" s="6">
        <v>5350</v>
      </c>
      <c r="E735" s="6">
        <v>0</v>
      </c>
    </row>
    <row r="736" spans="1:5" x14ac:dyDescent="0.2">
      <c r="A736" s="5" t="s">
        <v>735</v>
      </c>
      <c r="B736" s="5" t="s">
        <v>118</v>
      </c>
      <c r="C736" s="6">
        <v>502644</v>
      </c>
      <c r="D736" s="6">
        <v>125485</v>
      </c>
      <c r="E736" s="6">
        <v>6167</v>
      </c>
    </row>
    <row r="737" spans="1:5" x14ac:dyDescent="0.2">
      <c r="A737" s="5" t="s">
        <v>995</v>
      </c>
      <c r="B737" s="5" t="s">
        <v>35</v>
      </c>
      <c r="C737" s="6">
        <v>516528</v>
      </c>
      <c r="D737" s="6">
        <v>347838</v>
      </c>
      <c r="E737" s="6">
        <v>70053</v>
      </c>
    </row>
    <row r="738" spans="1:5" x14ac:dyDescent="0.2">
      <c r="A738" s="5" t="s">
        <v>737</v>
      </c>
      <c r="B738" s="5" t="s">
        <v>178</v>
      </c>
      <c r="C738" s="6">
        <v>465463</v>
      </c>
      <c r="D738" s="6">
        <v>318999</v>
      </c>
      <c r="E738" s="6">
        <v>79935</v>
      </c>
    </row>
    <row r="739" spans="1:5" x14ac:dyDescent="0.2">
      <c r="A739" s="5" t="s">
        <v>738</v>
      </c>
      <c r="B739" s="5" t="s">
        <v>16</v>
      </c>
      <c r="C739" s="6">
        <v>36986</v>
      </c>
      <c r="D739" s="6">
        <v>16500</v>
      </c>
      <c r="E739" s="6">
        <v>9036</v>
      </c>
    </row>
    <row r="740" spans="1:5" x14ac:dyDescent="0.2">
      <c r="A740" s="5" t="s">
        <v>996</v>
      </c>
      <c r="B740" s="5" t="s">
        <v>2714</v>
      </c>
      <c r="C740" s="6">
        <v>147614</v>
      </c>
      <c r="D740" s="6">
        <v>111000</v>
      </c>
      <c r="E740" s="6">
        <v>48708</v>
      </c>
    </row>
    <row r="741" spans="1:5" x14ac:dyDescent="0.2">
      <c r="A741" s="5" t="s">
        <v>997</v>
      </c>
      <c r="B741" s="5" t="s">
        <v>49</v>
      </c>
      <c r="C741" s="6">
        <v>169868</v>
      </c>
      <c r="D741" s="6">
        <v>200865</v>
      </c>
      <c r="E741" s="6">
        <v>203</v>
      </c>
    </row>
    <row r="742" spans="1:5" x14ac:dyDescent="0.2">
      <c r="A742" s="5" t="s">
        <v>741</v>
      </c>
      <c r="B742" s="5" t="s">
        <v>101</v>
      </c>
      <c r="C742" s="6">
        <v>2244024</v>
      </c>
      <c r="D742" s="6">
        <v>817876</v>
      </c>
      <c r="E742" s="6">
        <v>132403</v>
      </c>
    </row>
    <row r="743" spans="1:5" x14ac:dyDescent="0.2">
      <c r="A743" s="5" t="s">
        <v>742</v>
      </c>
      <c r="B743" s="5" t="s">
        <v>2692</v>
      </c>
      <c r="C743" s="6">
        <v>14270311</v>
      </c>
      <c r="D743" s="6">
        <v>5979990</v>
      </c>
      <c r="E743" s="6">
        <v>853044</v>
      </c>
    </row>
    <row r="744" spans="1:5" x14ac:dyDescent="0.2">
      <c r="A744" s="5" t="s">
        <v>743</v>
      </c>
      <c r="B744" s="5" t="s">
        <v>2712</v>
      </c>
      <c r="C744" s="6">
        <v>203167</v>
      </c>
      <c r="D744" s="6">
        <v>109699</v>
      </c>
      <c r="E744" s="6">
        <v>24976</v>
      </c>
    </row>
    <row r="745" spans="1:5" x14ac:dyDescent="0.2">
      <c r="A745" s="5" t="s">
        <v>998</v>
      </c>
      <c r="B745" s="5" t="s">
        <v>44</v>
      </c>
      <c r="C745" s="6">
        <v>46323</v>
      </c>
      <c r="D745" s="6">
        <v>110000</v>
      </c>
      <c r="E745" s="6">
        <v>15861</v>
      </c>
    </row>
    <row r="746" spans="1:5" x14ac:dyDescent="0.2">
      <c r="A746" s="5" t="s">
        <v>746</v>
      </c>
      <c r="B746" s="5" t="s">
        <v>2714</v>
      </c>
      <c r="C746" s="6">
        <v>10642</v>
      </c>
      <c r="D746" s="6">
        <v>4000</v>
      </c>
      <c r="E746" s="6">
        <v>7319</v>
      </c>
    </row>
    <row r="747" spans="1:5" x14ac:dyDescent="0.2">
      <c r="A747" s="5" t="s">
        <v>747</v>
      </c>
      <c r="B747" s="5" t="s">
        <v>2749</v>
      </c>
      <c r="C747" s="6">
        <v>6831</v>
      </c>
      <c r="D747" s="6">
        <v>2000</v>
      </c>
      <c r="E747" s="6">
        <v>0</v>
      </c>
    </row>
    <row r="748" spans="1:5" x14ac:dyDescent="0.2">
      <c r="A748" s="5" t="s">
        <v>748</v>
      </c>
      <c r="B748" s="5" t="s">
        <v>2734</v>
      </c>
      <c r="C748" s="6">
        <v>133614</v>
      </c>
      <c r="D748" s="6">
        <v>68092</v>
      </c>
      <c r="E748" s="6">
        <v>4073</v>
      </c>
    </row>
    <row r="749" spans="1:5" x14ac:dyDescent="0.2">
      <c r="A749" s="5" t="s">
        <v>999</v>
      </c>
      <c r="B749" s="5" t="s">
        <v>2736</v>
      </c>
      <c r="C749" s="6">
        <v>23510</v>
      </c>
      <c r="D749" s="6">
        <v>28977</v>
      </c>
      <c r="E749" s="6">
        <v>2146</v>
      </c>
    </row>
    <row r="750" spans="1:5" x14ac:dyDescent="0.2">
      <c r="A750" s="5" t="s">
        <v>750</v>
      </c>
      <c r="B750" s="5" t="s">
        <v>2721</v>
      </c>
      <c r="C750" s="6">
        <v>1181547</v>
      </c>
      <c r="D750" s="6">
        <v>246896</v>
      </c>
      <c r="E750" s="6">
        <v>0</v>
      </c>
    </row>
    <row r="751" spans="1:5" x14ac:dyDescent="0.2">
      <c r="A751" s="5" t="s">
        <v>751</v>
      </c>
      <c r="B751" s="5" t="s">
        <v>65</v>
      </c>
      <c r="C751" s="6">
        <v>119590</v>
      </c>
      <c r="D751" s="6">
        <v>55150</v>
      </c>
      <c r="E751" s="6">
        <v>0</v>
      </c>
    </row>
    <row r="752" spans="1:5" x14ac:dyDescent="0.2">
      <c r="A752" s="5" t="s">
        <v>752</v>
      </c>
      <c r="B752" s="5" t="s">
        <v>42</v>
      </c>
      <c r="C752" s="6">
        <v>84485</v>
      </c>
      <c r="D752" s="6">
        <v>117032</v>
      </c>
      <c r="E752" s="6">
        <v>0</v>
      </c>
    </row>
    <row r="753" spans="1:5" x14ac:dyDescent="0.2">
      <c r="A753" s="5" t="s">
        <v>753</v>
      </c>
      <c r="B753" s="5" t="s">
        <v>2693</v>
      </c>
      <c r="C753" s="6">
        <v>19633</v>
      </c>
      <c r="D753" s="6">
        <v>9000</v>
      </c>
      <c r="E753" s="6">
        <v>0</v>
      </c>
    </row>
    <row r="754" spans="1:5" x14ac:dyDescent="0.2">
      <c r="A754" s="5" t="s">
        <v>754</v>
      </c>
      <c r="B754" s="5" t="s">
        <v>2688</v>
      </c>
      <c r="C754" s="6">
        <v>12471</v>
      </c>
      <c r="D754" s="6">
        <v>3500</v>
      </c>
      <c r="E754" s="6">
        <v>0</v>
      </c>
    </row>
    <row r="755" spans="1:5" x14ac:dyDescent="0.2">
      <c r="A755" s="5" t="s">
        <v>755</v>
      </c>
      <c r="B755" s="5" t="s">
        <v>2753</v>
      </c>
      <c r="C755" s="6">
        <v>34759</v>
      </c>
      <c r="D755" s="6">
        <v>27300</v>
      </c>
      <c r="E755" s="6">
        <v>3366</v>
      </c>
    </row>
    <row r="756" spans="1:5" x14ac:dyDescent="0.2">
      <c r="A756" s="5" t="s">
        <v>756</v>
      </c>
      <c r="B756" s="5" t="s">
        <v>118</v>
      </c>
      <c r="C756" s="6">
        <v>496939</v>
      </c>
      <c r="D756" s="6">
        <v>494645</v>
      </c>
      <c r="E756" s="6">
        <v>31927</v>
      </c>
    </row>
    <row r="757" spans="1:5" x14ac:dyDescent="0.2">
      <c r="A757" s="5" t="s">
        <v>757</v>
      </c>
      <c r="B757" s="5" t="s">
        <v>73</v>
      </c>
      <c r="C757" s="6">
        <v>12097</v>
      </c>
      <c r="D757" s="6">
        <v>1508</v>
      </c>
      <c r="E757" s="6">
        <v>0</v>
      </c>
    </row>
    <row r="758" spans="1:5" x14ac:dyDescent="0.2">
      <c r="A758" s="5" t="s">
        <v>758</v>
      </c>
      <c r="B758" s="5" t="s">
        <v>27</v>
      </c>
      <c r="C758" s="6">
        <v>78584</v>
      </c>
      <c r="D758" s="6">
        <v>16000</v>
      </c>
      <c r="E758" s="6">
        <v>0</v>
      </c>
    </row>
    <row r="759" spans="1:5" x14ac:dyDescent="0.2">
      <c r="A759" s="5" t="s">
        <v>759</v>
      </c>
      <c r="B759" s="5" t="s">
        <v>307</v>
      </c>
      <c r="C759" s="6">
        <v>2314912</v>
      </c>
      <c r="D759" s="6">
        <v>1562893</v>
      </c>
      <c r="E759" s="6">
        <v>286656</v>
      </c>
    </row>
    <row r="760" spans="1:5" x14ac:dyDescent="0.2">
      <c r="A760" s="5" t="s">
        <v>760</v>
      </c>
      <c r="B760" s="5" t="s">
        <v>1</v>
      </c>
      <c r="C760" s="6">
        <v>69743</v>
      </c>
      <c r="D760" s="6">
        <v>72425</v>
      </c>
      <c r="E760" s="6">
        <v>3247</v>
      </c>
    </row>
    <row r="761" spans="1:5" x14ac:dyDescent="0.2">
      <c r="A761" s="5" t="s">
        <v>1000</v>
      </c>
      <c r="B761" s="5" t="s">
        <v>86</v>
      </c>
      <c r="C761" s="6">
        <v>13181</v>
      </c>
      <c r="D761" s="6">
        <v>13000</v>
      </c>
      <c r="E761" s="6">
        <v>5152</v>
      </c>
    </row>
    <row r="762" spans="1:5" x14ac:dyDescent="0.2">
      <c r="A762" s="5" t="s">
        <v>762</v>
      </c>
      <c r="B762" s="5" t="s">
        <v>57</v>
      </c>
      <c r="C762" s="6">
        <v>2936140</v>
      </c>
      <c r="D762" s="6">
        <v>545028</v>
      </c>
      <c r="E762" s="6">
        <v>28337</v>
      </c>
    </row>
    <row r="763" spans="1:5" x14ac:dyDescent="0.2">
      <c r="A763" s="5" t="s">
        <v>763</v>
      </c>
      <c r="B763" s="5" t="s">
        <v>2740</v>
      </c>
      <c r="C763" s="6">
        <v>185460</v>
      </c>
      <c r="D763" s="6">
        <v>190286</v>
      </c>
      <c r="E763" s="6">
        <v>0</v>
      </c>
    </row>
    <row r="764" spans="1:5" x14ac:dyDescent="0.2">
      <c r="A764" s="5" t="s">
        <v>764</v>
      </c>
      <c r="B764" s="5" t="s">
        <v>2753</v>
      </c>
      <c r="C764" s="6">
        <v>493382</v>
      </c>
      <c r="D764" s="6">
        <v>661535</v>
      </c>
      <c r="E764" s="6">
        <v>80055</v>
      </c>
    </row>
    <row r="765" spans="1:5" x14ac:dyDescent="0.2">
      <c r="A765" s="5" t="s">
        <v>765</v>
      </c>
      <c r="B765" s="5" t="s">
        <v>28</v>
      </c>
      <c r="C765" s="6">
        <v>21991</v>
      </c>
      <c r="D765" s="6">
        <v>8000</v>
      </c>
      <c r="E765" s="6">
        <v>0</v>
      </c>
    </row>
    <row r="766" spans="1:5" x14ac:dyDescent="0.2">
      <c r="A766" s="5" t="s">
        <v>1001</v>
      </c>
      <c r="B766" s="5" t="s">
        <v>121</v>
      </c>
      <c r="C766" s="6">
        <v>176652</v>
      </c>
      <c r="D766" s="6">
        <v>136617</v>
      </c>
      <c r="E766" s="6">
        <v>52901</v>
      </c>
    </row>
    <row r="767" spans="1:5" x14ac:dyDescent="0.2">
      <c r="A767" s="5" t="s">
        <v>767</v>
      </c>
      <c r="B767" s="5" t="s">
        <v>10</v>
      </c>
      <c r="C767" s="6">
        <v>35201</v>
      </c>
      <c r="D767" s="6">
        <v>18570</v>
      </c>
      <c r="E767" s="6">
        <v>5442</v>
      </c>
    </row>
    <row r="768" spans="1:5" x14ac:dyDescent="0.2">
      <c r="A768" s="5" t="s">
        <v>1002</v>
      </c>
      <c r="B768" s="5" t="s">
        <v>226</v>
      </c>
      <c r="C768" s="6">
        <v>25325</v>
      </c>
      <c r="D768" s="6">
        <v>10000</v>
      </c>
      <c r="E768" s="6">
        <v>0</v>
      </c>
    </row>
    <row r="769" spans="1:5" x14ac:dyDescent="0.2">
      <c r="A769" s="5" t="s">
        <v>1003</v>
      </c>
      <c r="B769" s="5" t="s">
        <v>121</v>
      </c>
      <c r="C769" s="6">
        <v>314215</v>
      </c>
      <c r="D769" s="6">
        <v>180000</v>
      </c>
      <c r="E769" s="6">
        <v>961</v>
      </c>
    </row>
    <row r="770" spans="1:5" x14ac:dyDescent="0.2">
      <c r="A770" s="5" t="s">
        <v>770</v>
      </c>
      <c r="B770" s="5" t="s">
        <v>27</v>
      </c>
      <c r="C770" s="6">
        <v>35461</v>
      </c>
      <c r="D770" s="6">
        <v>10000</v>
      </c>
      <c r="E770" s="6">
        <v>0</v>
      </c>
    </row>
    <row r="771" spans="1:5" x14ac:dyDescent="0.2">
      <c r="A771" s="5" t="s">
        <v>771</v>
      </c>
      <c r="B771" s="5" t="s">
        <v>2699</v>
      </c>
      <c r="C771" s="6">
        <v>38394</v>
      </c>
      <c r="D771" s="6">
        <v>15854</v>
      </c>
      <c r="E771" s="6">
        <v>3437</v>
      </c>
    </row>
    <row r="772" spans="1:5" x14ac:dyDescent="0.2">
      <c r="A772" s="5" t="s">
        <v>772</v>
      </c>
      <c r="B772" s="5" t="s">
        <v>2686</v>
      </c>
      <c r="C772" s="6">
        <v>139776</v>
      </c>
      <c r="D772" s="6">
        <v>130088</v>
      </c>
      <c r="E772" s="6">
        <v>8217</v>
      </c>
    </row>
    <row r="773" spans="1:5" x14ac:dyDescent="0.2">
      <c r="A773" s="5" t="s">
        <v>773</v>
      </c>
      <c r="B773" s="5" t="s">
        <v>14</v>
      </c>
      <c r="C773" s="6">
        <v>1355305</v>
      </c>
      <c r="D773" s="6">
        <v>937399</v>
      </c>
      <c r="E773" s="6">
        <v>6720</v>
      </c>
    </row>
    <row r="774" spans="1:5" x14ac:dyDescent="0.2">
      <c r="A774" s="5" t="s">
        <v>774</v>
      </c>
      <c r="B774" s="5" t="s">
        <v>2725</v>
      </c>
      <c r="C774" s="6">
        <v>286725</v>
      </c>
      <c r="D774" s="6">
        <v>168239</v>
      </c>
      <c r="E774" s="6">
        <v>1598</v>
      </c>
    </row>
    <row r="775" spans="1:5" x14ac:dyDescent="0.2">
      <c r="A775" s="5" t="s">
        <v>775</v>
      </c>
      <c r="B775" s="5" t="s">
        <v>2755</v>
      </c>
      <c r="C775" s="6">
        <v>115759</v>
      </c>
      <c r="D775" s="6">
        <v>34052</v>
      </c>
      <c r="E775" s="6">
        <v>1528</v>
      </c>
    </row>
    <row r="776" spans="1:5" x14ac:dyDescent="0.2">
      <c r="A776" s="5" t="s">
        <v>776</v>
      </c>
      <c r="B776" s="5" t="s">
        <v>6</v>
      </c>
      <c r="C776" s="6">
        <v>97479</v>
      </c>
      <c r="D776" s="6">
        <v>45996</v>
      </c>
      <c r="E776" s="6">
        <v>352</v>
      </c>
    </row>
    <row r="777" spans="1:5" x14ac:dyDescent="0.2">
      <c r="A777" s="5" t="s">
        <v>1004</v>
      </c>
      <c r="B777" s="5" t="s">
        <v>65</v>
      </c>
      <c r="C777" s="6">
        <v>155630</v>
      </c>
      <c r="D777" s="6">
        <v>115219</v>
      </c>
      <c r="E777" s="6">
        <v>8874</v>
      </c>
    </row>
    <row r="778" spans="1:5" x14ac:dyDescent="0.2">
      <c r="A778" s="5" t="s">
        <v>778</v>
      </c>
      <c r="B778" s="5" t="s">
        <v>6</v>
      </c>
      <c r="C778" s="6">
        <v>19673</v>
      </c>
      <c r="D778" s="6">
        <v>2671</v>
      </c>
      <c r="E778" s="6">
        <v>280</v>
      </c>
    </row>
    <row r="779" spans="1:5" x14ac:dyDescent="0.2">
      <c r="A779" s="5" t="s">
        <v>779</v>
      </c>
      <c r="B779" s="5" t="s">
        <v>2712</v>
      </c>
      <c r="C779" s="6">
        <v>83867</v>
      </c>
      <c r="D779" s="6">
        <v>27000</v>
      </c>
      <c r="E779" s="6">
        <v>223</v>
      </c>
    </row>
    <row r="780" spans="1:5" x14ac:dyDescent="0.2">
      <c r="A780" s="5" t="s">
        <v>780</v>
      </c>
      <c r="B780" s="5" t="s">
        <v>2727</v>
      </c>
      <c r="C780" s="6">
        <v>12557140</v>
      </c>
      <c r="D780" s="6">
        <v>2156891</v>
      </c>
      <c r="E780" s="6">
        <v>609523</v>
      </c>
    </row>
    <row r="781" spans="1:5" x14ac:dyDescent="0.2">
      <c r="A781" s="5" t="s">
        <v>781</v>
      </c>
      <c r="B781" s="5" t="s">
        <v>6</v>
      </c>
      <c r="C781" s="6">
        <v>123187</v>
      </c>
      <c r="D781" s="6">
        <v>72147</v>
      </c>
      <c r="E781" s="6">
        <v>35365</v>
      </c>
    </row>
    <row r="782" spans="1:5" x14ac:dyDescent="0.2">
      <c r="A782" s="5" t="s">
        <v>782</v>
      </c>
      <c r="B782" s="5" t="s">
        <v>2721</v>
      </c>
      <c r="C782" s="6">
        <v>249455</v>
      </c>
      <c r="D782" s="6">
        <v>132020</v>
      </c>
      <c r="E782" s="6">
        <v>4473</v>
      </c>
    </row>
    <row r="783" spans="1:5" x14ac:dyDescent="0.2">
      <c r="A783" s="5" t="s">
        <v>783</v>
      </c>
      <c r="B783" s="5" t="s">
        <v>2706</v>
      </c>
      <c r="C783" s="6">
        <v>141032</v>
      </c>
      <c r="D783" s="6">
        <v>118884</v>
      </c>
      <c r="E783" s="6">
        <v>1354</v>
      </c>
    </row>
    <row r="784" spans="1:5" x14ac:dyDescent="0.2">
      <c r="A784" s="5" t="s">
        <v>784</v>
      </c>
      <c r="B784" s="5" t="s">
        <v>2716</v>
      </c>
      <c r="C784" s="6">
        <v>126326</v>
      </c>
      <c r="D784" s="6">
        <v>124526</v>
      </c>
      <c r="E784" s="6">
        <v>2583</v>
      </c>
    </row>
    <row r="785" spans="1:5" x14ac:dyDescent="0.2">
      <c r="A785" s="5" t="s">
        <v>785</v>
      </c>
      <c r="B785" s="5" t="s">
        <v>30</v>
      </c>
      <c r="C785" s="6">
        <v>54234</v>
      </c>
      <c r="D785" s="6">
        <v>82000</v>
      </c>
      <c r="E785" s="6">
        <v>16396</v>
      </c>
    </row>
    <row r="786" spans="1:5" x14ac:dyDescent="0.2">
      <c r="A786" s="5" t="s">
        <v>786</v>
      </c>
      <c r="B786" s="5" t="s">
        <v>113</v>
      </c>
      <c r="C786" s="6">
        <v>4865112</v>
      </c>
      <c r="D786" s="6">
        <v>2157712</v>
      </c>
      <c r="E786" s="6">
        <v>115861</v>
      </c>
    </row>
    <row r="787" spans="1:5" x14ac:dyDescent="0.2">
      <c r="A787" s="5" t="s">
        <v>787</v>
      </c>
      <c r="B787" s="5" t="s">
        <v>2714</v>
      </c>
      <c r="C787" s="6">
        <v>13050</v>
      </c>
      <c r="D787" s="6">
        <v>6800</v>
      </c>
      <c r="E787" s="6">
        <v>0</v>
      </c>
    </row>
    <row r="788" spans="1:5" x14ac:dyDescent="0.2">
      <c r="A788" s="5" t="s">
        <v>788</v>
      </c>
      <c r="B788" s="5" t="s">
        <v>178</v>
      </c>
      <c r="C788" s="6">
        <v>65576</v>
      </c>
      <c r="D788" s="6">
        <v>40000</v>
      </c>
      <c r="E788" s="6">
        <v>1342</v>
      </c>
    </row>
    <row r="789" spans="1:5" x14ac:dyDescent="0.2">
      <c r="A789" s="5" t="s">
        <v>789</v>
      </c>
      <c r="B789" s="5" t="s">
        <v>6</v>
      </c>
      <c r="C789" s="6">
        <v>26246</v>
      </c>
      <c r="D789" s="6">
        <v>8700</v>
      </c>
      <c r="E789" s="6">
        <v>0</v>
      </c>
    </row>
    <row r="790" spans="1:5" x14ac:dyDescent="0.2">
      <c r="A790" s="5" t="s">
        <v>790</v>
      </c>
      <c r="B790" s="5" t="s">
        <v>2740</v>
      </c>
      <c r="C790" s="6">
        <v>3011318</v>
      </c>
      <c r="D790" s="6">
        <v>2201865</v>
      </c>
      <c r="E790" s="6">
        <v>92670</v>
      </c>
    </row>
    <row r="791" spans="1:5" x14ac:dyDescent="0.2">
      <c r="A791" s="5" t="s">
        <v>1005</v>
      </c>
      <c r="B791" s="5" t="s">
        <v>233</v>
      </c>
      <c r="C791" s="6">
        <v>1332255</v>
      </c>
      <c r="D791" s="6">
        <v>576587</v>
      </c>
      <c r="E791" s="6">
        <v>3729</v>
      </c>
    </row>
    <row r="792" spans="1:5" x14ac:dyDescent="0.2">
      <c r="A792" s="5" t="s">
        <v>791</v>
      </c>
      <c r="B792" s="5" t="s">
        <v>30</v>
      </c>
      <c r="C792" s="6">
        <v>224244</v>
      </c>
      <c r="D792" s="6">
        <v>236999</v>
      </c>
      <c r="E792" s="6">
        <v>17010</v>
      </c>
    </row>
    <row r="793" spans="1:5" x14ac:dyDescent="0.2">
      <c r="A793" s="5" t="s">
        <v>792</v>
      </c>
      <c r="B793" s="5" t="s">
        <v>113</v>
      </c>
      <c r="C793" s="6">
        <v>5616359</v>
      </c>
      <c r="D793" s="6">
        <v>2231295</v>
      </c>
      <c r="E793" s="6">
        <v>163072</v>
      </c>
    </row>
    <row r="794" spans="1:5" x14ac:dyDescent="0.2">
      <c r="A794" s="5" t="s">
        <v>1006</v>
      </c>
      <c r="B794" s="5" t="s">
        <v>2706</v>
      </c>
      <c r="C794" s="6">
        <v>1413568</v>
      </c>
      <c r="D794" s="6">
        <v>646405</v>
      </c>
      <c r="E794" s="6">
        <v>162971</v>
      </c>
    </row>
    <row r="795" spans="1:5" x14ac:dyDescent="0.2">
      <c r="A795" s="5" t="s">
        <v>793</v>
      </c>
      <c r="B795" s="5" t="s">
        <v>61</v>
      </c>
      <c r="C795" s="6">
        <v>171980</v>
      </c>
      <c r="D795" s="6">
        <v>80000</v>
      </c>
      <c r="E795" s="6">
        <v>18765</v>
      </c>
    </row>
    <row r="796" spans="1:5" x14ac:dyDescent="0.2">
      <c r="A796" s="5" t="s">
        <v>794</v>
      </c>
      <c r="B796" s="5" t="s">
        <v>2697</v>
      </c>
      <c r="C796" s="6">
        <v>5895503</v>
      </c>
      <c r="D796" s="6">
        <v>2855938</v>
      </c>
      <c r="E796" s="6">
        <v>394825</v>
      </c>
    </row>
    <row r="797" spans="1:5" x14ac:dyDescent="0.2">
      <c r="A797" s="5" t="s">
        <v>795</v>
      </c>
      <c r="B797" s="5" t="s">
        <v>394</v>
      </c>
      <c r="C797" s="6">
        <v>60514</v>
      </c>
      <c r="D797" s="6">
        <v>42292</v>
      </c>
      <c r="E797" s="6">
        <v>0</v>
      </c>
    </row>
    <row r="798" spans="1:5" x14ac:dyDescent="0.2">
      <c r="A798" s="5" t="s">
        <v>1007</v>
      </c>
      <c r="B798" s="5" t="s">
        <v>2747</v>
      </c>
      <c r="C798" s="6">
        <v>985486</v>
      </c>
      <c r="D798" s="6">
        <v>594533</v>
      </c>
      <c r="E798" s="6">
        <v>46969</v>
      </c>
    </row>
    <row r="799" spans="1:5" x14ac:dyDescent="0.2">
      <c r="A799" s="5" t="s">
        <v>797</v>
      </c>
      <c r="B799" s="5" t="s">
        <v>30</v>
      </c>
      <c r="C799" s="6">
        <v>137096</v>
      </c>
      <c r="D799" s="6">
        <v>92825</v>
      </c>
      <c r="E799" s="6">
        <v>18770</v>
      </c>
    </row>
    <row r="800" spans="1:5" x14ac:dyDescent="0.2">
      <c r="A800" s="5" t="s">
        <v>798</v>
      </c>
      <c r="B800" s="5" t="s">
        <v>58</v>
      </c>
      <c r="C800" s="6">
        <v>9599</v>
      </c>
      <c r="D800" s="6">
        <v>7868</v>
      </c>
      <c r="E800" s="6">
        <v>0</v>
      </c>
    </row>
    <row r="801" spans="1:5" x14ac:dyDescent="0.2">
      <c r="A801" s="5" t="s">
        <v>799</v>
      </c>
      <c r="B801" s="5" t="s">
        <v>2688</v>
      </c>
      <c r="C801" s="6">
        <v>32474</v>
      </c>
      <c r="D801" s="6">
        <v>18801</v>
      </c>
      <c r="E801" s="6">
        <v>0</v>
      </c>
    </row>
    <row r="802" spans="1:5" x14ac:dyDescent="0.2">
      <c r="A802" s="5" t="s">
        <v>800</v>
      </c>
      <c r="B802" s="5" t="s">
        <v>24</v>
      </c>
      <c r="C802" s="6">
        <v>401747</v>
      </c>
      <c r="D802" s="6">
        <v>263023</v>
      </c>
      <c r="E802" s="6">
        <v>99401</v>
      </c>
    </row>
    <row r="803" spans="1:5" x14ac:dyDescent="0.2">
      <c r="A803" s="5" t="s">
        <v>801</v>
      </c>
      <c r="B803" s="5" t="s">
        <v>30</v>
      </c>
      <c r="C803" s="6">
        <v>17440</v>
      </c>
      <c r="D803" s="6">
        <v>27397</v>
      </c>
      <c r="E803" s="6">
        <v>4291</v>
      </c>
    </row>
    <row r="804" spans="1:5" x14ac:dyDescent="0.2">
      <c r="A804" s="5" t="s">
        <v>802</v>
      </c>
      <c r="B804" s="5" t="s">
        <v>42</v>
      </c>
      <c r="C804" s="6">
        <v>56164</v>
      </c>
      <c r="D804" s="6">
        <v>24497</v>
      </c>
      <c r="E804" s="6">
        <v>0</v>
      </c>
    </row>
    <row r="805" spans="1:5" x14ac:dyDescent="0.2">
      <c r="A805" s="5" t="s">
        <v>1008</v>
      </c>
      <c r="B805" s="5" t="s">
        <v>2714</v>
      </c>
      <c r="C805" s="6">
        <v>338713</v>
      </c>
      <c r="D805" s="6">
        <v>207087</v>
      </c>
      <c r="E805" s="6">
        <v>8643</v>
      </c>
    </row>
    <row r="806" spans="1:5" x14ac:dyDescent="0.2">
      <c r="A806" s="5" t="s">
        <v>1009</v>
      </c>
      <c r="B806" s="5" t="s">
        <v>2749</v>
      </c>
      <c r="C806" s="6">
        <v>717967</v>
      </c>
      <c r="D806" s="6">
        <v>504615</v>
      </c>
      <c r="E806" s="6">
        <v>80549</v>
      </c>
    </row>
    <row r="807" spans="1:5" x14ac:dyDescent="0.2">
      <c r="A807" s="5" t="s">
        <v>1010</v>
      </c>
      <c r="B807" s="5" t="s">
        <v>394</v>
      </c>
      <c r="C807" s="6">
        <v>3604413</v>
      </c>
      <c r="D807" s="6">
        <v>1930266</v>
      </c>
      <c r="E807" s="6">
        <v>108933</v>
      </c>
    </row>
    <row r="808" spans="1:5" x14ac:dyDescent="0.2">
      <c r="A808" s="5" t="s">
        <v>805</v>
      </c>
      <c r="B808" s="5" t="s">
        <v>113</v>
      </c>
      <c r="C808" s="6">
        <v>1623190</v>
      </c>
      <c r="D808" s="6">
        <v>573694</v>
      </c>
      <c r="E808" s="6">
        <v>159905</v>
      </c>
    </row>
    <row r="809" spans="1:5" x14ac:dyDescent="0.2">
      <c r="A809" s="5" t="s">
        <v>806</v>
      </c>
      <c r="B809" s="5" t="s">
        <v>447</v>
      </c>
      <c r="C809" s="6">
        <v>737572</v>
      </c>
      <c r="D809" s="6">
        <v>579914</v>
      </c>
      <c r="E809" s="6">
        <v>120412</v>
      </c>
    </row>
    <row r="810" spans="1:5" x14ac:dyDescent="0.2">
      <c r="A810" s="5" t="s">
        <v>807</v>
      </c>
      <c r="B810" s="5" t="s">
        <v>116</v>
      </c>
      <c r="C810" s="6">
        <v>246361</v>
      </c>
      <c r="D810" s="6">
        <v>167587</v>
      </c>
      <c r="E810" s="6">
        <v>86769</v>
      </c>
    </row>
    <row r="811" spans="1:5" x14ac:dyDescent="0.2">
      <c r="A811" s="5" t="s">
        <v>1011</v>
      </c>
      <c r="B811" s="5" t="s">
        <v>133</v>
      </c>
      <c r="C811" s="6">
        <v>31798</v>
      </c>
      <c r="D811" s="6">
        <v>53056</v>
      </c>
      <c r="E811" s="6">
        <v>500</v>
      </c>
    </row>
    <row r="812" spans="1:5" x14ac:dyDescent="0.2">
      <c r="A812" s="5" t="s">
        <v>809</v>
      </c>
      <c r="B812" s="5" t="s">
        <v>19</v>
      </c>
      <c r="C812" s="6">
        <v>92141</v>
      </c>
      <c r="D812" s="6">
        <v>70000</v>
      </c>
      <c r="E812" s="6">
        <v>0</v>
      </c>
    </row>
    <row r="813" spans="1:5" x14ac:dyDescent="0.2">
      <c r="A813" s="5" t="s">
        <v>1012</v>
      </c>
      <c r="B813" s="5" t="s">
        <v>2703</v>
      </c>
      <c r="C813" s="6">
        <v>455919</v>
      </c>
      <c r="D813" s="6">
        <v>227051</v>
      </c>
      <c r="E813" s="6">
        <v>74298</v>
      </c>
    </row>
    <row r="814" spans="1:5" x14ac:dyDescent="0.2">
      <c r="A814" s="5" t="s">
        <v>811</v>
      </c>
      <c r="B814" s="5" t="s">
        <v>57</v>
      </c>
      <c r="C814" s="6">
        <v>10843148</v>
      </c>
      <c r="D814" s="6">
        <v>2337444</v>
      </c>
      <c r="E814" s="6">
        <v>57369</v>
      </c>
    </row>
    <row r="815" spans="1:5" x14ac:dyDescent="0.2">
      <c r="A815" s="5" t="s">
        <v>1013</v>
      </c>
      <c r="B815" s="5" t="s">
        <v>121</v>
      </c>
      <c r="C815" s="6">
        <v>178910</v>
      </c>
      <c r="D815" s="6">
        <v>196385</v>
      </c>
      <c r="E815" s="6">
        <v>0</v>
      </c>
    </row>
    <row r="816" spans="1:5" x14ac:dyDescent="0.2">
      <c r="A816" s="5" t="s">
        <v>813</v>
      </c>
      <c r="B816" s="5" t="s">
        <v>58</v>
      </c>
      <c r="C816" s="6">
        <v>706889</v>
      </c>
      <c r="D816" s="6">
        <v>371978</v>
      </c>
      <c r="E816" s="6">
        <v>24138</v>
      </c>
    </row>
    <row r="817" spans="1:5" x14ac:dyDescent="0.2">
      <c r="A817" s="5" t="s">
        <v>1014</v>
      </c>
      <c r="B817" s="5" t="s">
        <v>2732</v>
      </c>
      <c r="C817" s="6">
        <v>48198</v>
      </c>
      <c r="D817" s="6">
        <v>47467</v>
      </c>
      <c r="E817" s="6">
        <v>3543</v>
      </c>
    </row>
    <row r="818" spans="1:5" x14ac:dyDescent="0.2">
      <c r="A818" s="5" t="s">
        <v>815</v>
      </c>
      <c r="B818" s="5" t="s">
        <v>135</v>
      </c>
      <c r="C818" s="6">
        <v>256721</v>
      </c>
      <c r="D818" s="6">
        <v>255710</v>
      </c>
      <c r="E818" s="6">
        <v>1366</v>
      </c>
    </row>
    <row r="819" spans="1:5" x14ac:dyDescent="0.2">
      <c r="A819" s="5" t="s">
        <v>816</v>
      </c>
      <c r="B819" s="5" t="s">
        <v>2721</v>
      </c>
      <c r="C819" s="6">
        <v>13557406</v>
      </c>
      <c r="D819" s="6">
        <v>4648292</v>
      </c>
      <c r="E819" s="6">
        <v>256041</v>
      </c>
    </row>
    <row r="820" spans="1:5" x14ac:dyDescent="0.2">
      <c r="A820" s="5" t="s">
        <v>817</v>
      </c>
      <c r="B820" s="5" t="s">
        <v>35</v>
      </c>
      <c r="C820" s="6">
        <v>20437</v>
      </c>
      <c r="D820" s="6">
        <v>5001</v>
      </c>
      <c r="E820" s="6">
        <v>0</v>
      </c>
    </row>
    <row r="821" spans="1:5" x14ac:dyDescent="0.2">
      <c r="A821" s="5" t="s">
        <v>818</v>
      </c>
      <c r="B821" s="5" t="s">
        <v>44</v>
      </c>
      <c r="C821" s="6">
        <v>144641</v>
      </c>
      <c r="D821" s="6">
        <v>93952</v>
      </c>
      <c r="E821" s="6">
        <v>21826</v>
      </c>
    </row>
    <row r="822" spans="1:5" x14ac:dyDescent="0.2">
      <c r="A822" s="5" t="s">
        <v>819</v>
      </c>
      <c r="B822" s="5" t="s">
        <v>178</v>
      </c>
      <c r="C822" s="6">
        <v>15685</v>
      </c>
      <c r="D822" s="6">
        <v>3700</v>
      </c>
      <c r="E822" s="6">
        <v>4385</v>
      </c>
    </row>
    <row r="823" spans="1:5" x14ac:dyDescent="0.2">
      <c r="A823" s="5" t="s">
        <v>1015</v>
      </c>
      <c r="B823" s="5" t="s">
        <v>111</v>
      </c>
      <c r="C823" s="6">
        <v>23534</v>
      </c>
      <c r="D823" s="6">
        <v>16994</v>
      </c>
      <c r="E823" s="6">
        <v>0</v>
      </c>
    </row>
    <row r="824" spans="1:5" x14ac:dyDescent="0.2">
      <c r="A824" s="5" t="s">
        <v>1016</v>
      </c>
      <c r="B824" s="5" t="s">
        <v>86</v>
      </c>
      <c r="C824" s="6">
        <v>384334</v>
      </c>
      <c r="D824" s="6">
        <v>399230</v>
      </c>
      <c r="E824" s="6">
        <v>45433</v>
      </c>
    </row>
    <row r="825" spans="1:5" x14ac:dyDescent="0.2">
      <c r="A825" s="5" t="s">
        <v>822</v>
      </c>
      <c r="B825" s="5" t="s">
        <v>2727</v>
      </c>
      <c r="C825" s="6">
        <v>17795429</v>
      </c>
      <c r="D825" s="6">
        <v>3732744</v>
      </c>
      <c r="E825" s="6">
        <v>715602</v>
      </c>
    </row>
    <row r="826" spans="1:5" x14ac:dyDescent="0.2">
      <c r="A826" s="5" t="s">
        <v>823</v>
      </c>
      <c r="B826" s="5" t="s">
        <v>2710</v>
      </c>
      <c r="C826" s="6">
        <v>18255</v>
      </c>
      <c r="D826" s="6">
        <v>14501</v>
      </c>
      <c r="E826" s="6">
        <v>36</v>
      </c>
    </row>
    <row r="827" spans="1:5" x14ac:dyDescent="0.2">
      <c r="A827" s="5" t="s">
        <v>824</v>
      </c>
      <c r="B827" s="5" t="s">
        <v>2692</v>
      </c>
      <c r="C827" s="6">
        <v>265064</v>
      </c>
      <c r="D827" s="6">
        <v>133677</v>
      </c>
      <c r="E827" s="6">
        <v>2656</v>
      </c>
    </row>
    <row r="828" spans="1:5" x14ac:dyDescent="0.2">
      <c r="A828" s="5" t="s">
        <v>825</v>
      </c>
      <c r="B828" s="5" t="s">
        <v>8</v>
      </c>
      <c r="C828" s="6">
        <v>41571</v>
      </c>
      <c r="D828" s="6">
        <v>26931</v>
      </c>
      <c r="E828" s="6">
        <v>5342</v>
      </c>
    </row>
    <row r="829" spans="1:5" x14ac:dyDescent="0.2">
      <c r="A829" s="5" t="s">
        <v>1017</v>
      </c>
      <c r="B829" s="5" t="s">
        <v>2736</v>
      </c>
      <c r="C829" s="6">
        <v>7616310</v>
      </c>
      <c r="D829" s="6">
        <v>1835371</v>
      </c>
      <c r="E829" s="6">
        <v>444256</v>
      </c>
    </row>
    <row r="830" spans="1:5" x14ac:dyDescent="0.2">
      <c r="A830" s="5" t="s">
        <v>827</v>
      </c>
      <c r="B830" s="5" t="s">
        <v>2734</v>
      </c>
      <c r="C830" s="6">
        <v>126325</v>
      </c>
      <c r="D830" s="6">
        <v>18000</v>
      </c>
      <c r="E830" s="6">
        <v>31883</v>
      </c>
    </row>
    <row r="831" spans="1:5" x14ac:dyDescent="0.2">
      <c r="A831" s="5" t="s">
        <v>1018</v>
      </c>
      <c r="B831" s="5" t="s">
        <v>2690</v>
      </c>
      <c r="C831" s="6">
        <v>78891</v>
      </c>
      <c r="D831" s="6">
        <v>65540</v>
      </c>
      <c r="E831" s="6">
        <v>5273</v>
      </c>
    </row>
    <row r="832" spans="1:5" x14ac:dyDescent="0.2">
      <c r="A832" s="5" t="s">
        <v>829</v>
      </c>
      <c r="B832" s="5" t="s">
        <v>27</v>
      </c>
      <c r="C832" s="6">
        <v>65841</v>
      </c>
      <c r="D832" s="6">
        <v>5250</v>
      </c>
      <c r="E832" s="6">
        <v>0</v>
      </c>
    </row>
    <row r="833" spans="1:5" x14ac:dyDescent="0.2">
      <c r="A833" s="5" t="s">
        <v>1019</v>
      </c>
      <c r="B833" s="5" t="s">
        <v>44</v>
      </c>
      <c r="C833" s="6">
        <v>1567656</v>
      </c>
      <c r="D833" s="6">
        <v>758857</v>
      </c>
      <c r="E833" s="6">
        <v>143143</v>
      </c>
    </row>
    <row r="834" spans="1:5" x14ac:dyDescent="0.2">
      <c r="A834" s="5" t="s">
        <v>1020</v>
      </c>
      <c r="B834" s="5" t="s">
        <v>28</v>
      </c>
      <c r="C834" s="6">
        <v>40816</v>
      </c>
      <c r="D834" s="6">
        <v>15507</v>
      </c>
      <c r="E834" s="6">
        <v>18015</v>
      </c>
    </row>
    <row r="835" spans="1:5" x14ac:dyDescent="0.2">
      <c r="A835" s="5" t="s">
        <v>832</v>
      </c>
      <c r="B835" s="5" t="s">
        <v>58</v>
      </c>
      <c r="C835" s="6">
        <v>420188</v>
      </c>
      <c r="D835" s="6">
        <v>283818</v>
      </c>
      <c r="E835" s="6">
        <v>13558</v>
      </c>
    </row>
    <row r="836" spans="1:5" x14ac:dyDescent="0.2">
      <c r="A836" s="5" t="s">
        <v>2712</v>
      </c>
      <c r="B836" s="5" t="s">
        <v>2712</v>
      </c>
      <c r="C836" s="6">
        <v>13299220</v>
      </c>
      <c r="D836" s="6">
        <v>3686927</v>
      </c>
      <c r="E836" s="6">
        <v>424404</v>
      </c>
    </row>
    <row r="837" spans="1:5" x14ac:dyDescent="0.2">
      <c r="A837" s="5" t="s">
        <v>1021</v>
      </c>
      <c r="B837" s="5" t="s">
        <v>49</v>
      </c>
      <c r="C837" s="6">
        <v>1005447</v>
      </c>
      <c r="D837" s="6">
        <v>723268</v>
      </c>
      <c r="E837" s="6">
        <v>90459</v>
      </c>
    </row>
    <row r="838" spans="1:5" x14ac:dyDescent="0.2">
      <c r="A838" s="5" t="s">
        <v>834</v>
      </c>
      <c r="B838" s="5" t="s">
        <v>2730</v>
      </c>
      <c r="C838" s="6">
        <v>483507</v>
      </c>
      <c r="D838" s="6">
        <v>290407</v>
      </c>
      <c r="E838" s="6">
        <v>14509</v>
      </c>
    </row>
    <row r="839" spans="1:5" x14ac:dyDescent="0.2">
      <c r="A839" s="5" t="s">
        <v>835</v>
      </c>
      <c r="B839" s="5" t="s">
        <v>2740</v>
      </c>
      <c r="C839" s="6">
        <v>35694</v>
      </c>
      <c r="D839" s="6">
        <v>23720</v>
      </c>
      <c r="E839" s="6">
        <v>0</v>
      </c>
    </row>
    <row r="840" spans="1:5" x14ac:dyDescent="0.2">
      <c r="A840" s="5" t="s">
        <v>836</v>
      </c>
      <c r="B840" s="5" t="s">
        <v>2738</v>
      </c>
      <c r="C840" s="6">
        <v>10565</v>
      </c>
      <c r="D840" s="6">
        <v>1500</v>
      </c>
      <c r="E840" s="6">
        <v>194</v>
      </c>
    </row>
    <row r="841" spans="1:5" x14ac:dyDescent="0.2">
      <c r="A841" s="5" t="s">
        <v>837</v>
      </c>
      <c r="B841" s="5" t="s">
        <v>73</v>
      </c>
      <c r="C841" s="6">
        <v>37398</v>
      </c>
      <c r="D841" s="6">
        <v>32277</v>
      </c>
      <c r="E841" s="6">
        <v>0</v>
      </c>
    </row>
    <row r="842" spans="1:5" x14ac:dyDescent="0.2">
      <c r="A842" s="5" t="s">
        <v>838</v>
      </c>
      <c r="B842" s="5" t="s">
        <v>108</v>
      </c>
      <c r="C842" s="6">
        <v>90628</v>
      </c>
      <c r="D842" s="6">
        <v>111274</v>
      </c>
      <c r="E842" s="6">
        <v>8879</v>
      </c>
    </row>
    <row r="843" spans="1:5" x14ac:dyDescent="0.2">
      <c r="A843" s="5" t="s">
        <v>839</v>
      </c>
      <c r="B843" s="5" t="s">
        <v>2692</v>
      </c>
      <c r="C843" s="6">
        <v>49416254</v>
      </c>
      <c r="D843" s="6">
        <v>14933840</v>
      </c>
      <c r="E843" s="6">
        <v>3239329</v>
      </c>
    </row>
    <row r="844" spans="1:5" x14ac:dyDescent="0.2">
      <c r="A844" s="5" t="s">
        <v>840</v>
      </c>
      <c r="B844" s="5" t="s">
        <v>57</v>
      </c>
      <c r="C844" s="6">
        <v>1757033</v>
      </c>
      <c r="D844" s="6">
        <v>195013</v>
      </c>
      <c r="E844" s="6">
        <v>32831</v>
      </c>
    </row>
    <row r="845" spans="1:5" x14ac:dyDescent="0.2">
      <c r="A845" s="5" t="s">
        <v>841</v>
      </c>
      <c r="B845" s="5" t="s">
        <v>226</v>
      </c>
      <c r="C845" s="6">
        <v>21422</v>
      </c>
      <c r="D845" s="6">
        <v>16000</v>
      </c>
      <c r="E845" s="6">
        <v>11710</v>
      </c>
    </row>
    <row r="846" spans="1:5" x14ac:dyDescent="0.2">
      <c r="A846" s="5" t="s">
        <v>842</v>
      </c>
      <c r="B846" s="5" t="s">
        <v>2690</v>
      </c>
      <c r="C846" s="6">
        <v>4264856</v>
      </c>
      <c r="D846" s="6">
        <v>1929670</v>
      </c>
      <c r="E846" s="6">
        <v>262066</v>
      </c>
    </row>
    <row r="847" spans="1:5" x14ac:dyDescent="0.2">
      <c r="A847" s="5" t="s">
        <v>843</v>
      </c>
      <c r="B847" s="5" t="s">
        <v>1</v>
      </c>
      <c r="C847" s="6">
        <v>135999</v>
      </c>
      <c r="D847" s="6">
        <v>33000</v>
      </c>
      <c r="E847" s="6">
        <v>1498</v>
      </c>
    </row>
    <row r="848" spans="1:5" x14ac:dyDescent="0.2">
      <c r="A848" s="5" t="s">
        <v>1022</v>
      </c>
      <c r="B848" s="5" t="s">
        <v>1</v>
      </c>
      <c r="C848" s="6">
        <v>37854</v>
      </c>
      <c r="D848" s="6">
        <v>20579</v>
      </c>
      <c r="E848" s="6">
        <v>0</v>
      </c>
    </row>
    <row r="849" spans="1:5" x14ac:dyDescent="0.2">
      <c r="A849" s="5" t="s">
        <v>1023</v>
      </c>
      <c r="B849" s="5" t="s">
        <v>111</v>
      </c>
      <c r="C849" s="6">
        <v>138039</v>
      </c>
      <c r="D849" s="6">
        <v>60866</v>
      </c>
      <c r="E849" s="6">
        <v>4367</v>
      </c>
    </row>
    <row r="850" spans="1:5" x14ac:dyDescent="0.2">
      <c r="A850" s="5" t="s">
        <v>845</v>
      </c>
      <c r="B850" s="5" t="s">
        <v>118</v>
      </c>
      <c r="C850" s="6">
        <v>2265176</v>
      </c>
      <c r="D850" s="6">
        <v>1020677</v>
      </c>
      <c r="E850" s="6">
        <v>114928</v>
      </c>
    </row>
    <row r="851" spans="1:5" x14ac:dyDescent="0.2">
      <c r="A851" s="5" t="s">
        <v>846</v>
      </c>
      <c r="B851" s="5" t="s">
        <v>42</v>
      </c>
      <c r="C851" s="6">
        <v>38331</v>
      </c>
      <c r="D851" s="6">
        <v>12000</v>
      </c>
      <c r="E851" s="6">
        <v>541</v>
      </c>
    </row>
    <row r="852" spans="1:5" x14ac:dyDescent="0.2">
      <c r="A852" s="5" t="s">
        <v>847</v>
      </c>
      <c r="B852" s="5" t="s">
        <v>17</v>
      </c>
      <c r="C852" s="6">
        <v>1601171</v>
      </c>
      <c r="D852" s="6">
        <v>865236</v>
      </c>
      <c r="E852" s="6">
        <v>44486</v>
      </c>
    </row>
    <row r="853" spans="1:5" x14ac:dyDescent="0.2">
      <c r="A853" s="5" t="s">
        <v>848</v>
      </c>
      <c r="B853" s="5" t="s">
        <v>233</v>
      </c>
      <c r="C853" s="6">
        <v>58403</v>
      </c>
      <c r="D853" s="6">
        <v>22150</v>
      </c>
      <c r="E853" s="6">
        <v>1680</v>
      </c>
    </row>
    <row r="854" spans="1:5" x14ac:dyDescent="0.2">
      <c r="A854" s="5" t="s">
        <v>849</v>
      </c>
      <c r="B854" s="5" t="s">
        <v>24</v>
      </c>
      <c r="C854" s="6">
        <v>1654506</v>
      </c>
      <c r="D854" s="6">
        <v>736534</v>
      </c>
      <c r="E854" s="6">
        <v>13631</v>
      </c>
    </row>
  </sheetData>
  <phoneticPr fontId="0" type="noConversion"/>
  <pageMargins left="0.7" right="0.7" top="0.75" bottom="0.75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4"/>
  <sheetViews>
    <sheetView showRuler="0" workbookViewId="0">
      <selection sqref="A1:F854"/>
    </sheetView>
  </sheetViews>
  <sheetFormatPr baseColWidth="10" defaultColWidth="8.7109375" defaultRowHeight="16" x14ac:dyDescent="0.2"/>
  <cols>
    <col min="1" max="1" width="20" style="5" customWidth="1"/>
    <col min="2" max="2" width="16.140625" style="5" customWidth="1"/>
    <col min="3" max="3" width="7.28515625" style="3" bestFit="1" customWidth="1"/>
    <col min="4" max="5" width="8.7109375" style="3" bestFit="1" customWidth="1"/>
    <col min="6" max="6" width="7.85546875" style="3" bestFit="1" customWidth="1"/>
  </cols>
  <sheetData>
    <row r="1" spans="1:6" s="13" customFormat="1" x14ac:dyDescent="0.2">
      <c r="A1" s="11" t="s">
        <v>851</v>
      </c>
      <c r="B1" s="11" t="s">
        <v>852</v>
      </c>
      <c r="C1" s="12" t="s">
        <v>1024</v>
      </c>
      <c r="D1" s="12" t="s">
        <v>853</v>
      </c>
      <c r="E1" s="12" t="s">
        <v>854</v>
      </c>
      <c r="F1" s="12" t="s">
        <v>855</v>
      </c>
    </row>
    <row r="2" spans="1:6" x14ac:dyDescent="0.2">
      <c r="A2" s="9" t="s">
        <v>1025</v>
      </c>
      <c r="B2" s="9" t="s">
        <v>1026</v>
      </c>
      <c r="C2" s="10">
        <v>1662</v>
      </c>
      <c r="D2" s="10">
        <v>399434</v>
      </c>
      <c r="E2" s="10">
        <v>342806</v>
      </c>
      <c r="F2" s="10">
        <v>0</v>
      </c>
    </row>
    <row r="3" spans="1:6" x14ac:dyDescent="0.2">
      <c r="A3" s="7" t="s">
        <v>1027</v>
      </c>
      <c r="B3" s="7" t="s">
        <v>1028</v>
      </c>
      <c r="C3" s="8">
        <v>777</v>
      </c>
      <c r="D3" s="8">
        <v>232500</v>
      </c>
      <c r="E3" s="8">
        <v>165402</v>
      </c>
      <c r="F3" s="8">
        <v>8773</v>
      </c>
    </row>
    <row r="4" spans="1:6" x14ac:dyDescent="0.2">
      <c r="A4" s="7" t="s">
        <v>1029</v>
      </c>
      <c r="B4" s="7" t="s">
        <v>1030</v>
      </c>
      <c r="C4" s="8">
        <v>1233</v>
      </c>
      <c r="D4" s="8">
        <v>313763</v>
      </c>
      <c r="E4" s="8">
        <v>252206</v>
      </c>
      <c r="F4" s="8">
        <v>22779</v>
      </c>
    </row>
    <row r="5" spans="1:6" x14ac:dyDescent="0.2">
      <c r="A5" s="7" t="s">
        <v>1031</v>
      </c>
      <c r="B5" s="7" t="s">
        <v>1032</v>
      </c>
      <c r="C5" s="8">
        <v>2945</v>
      </c>
      <c r="D5" s="8">
        <v>3876932</v>
      </c>
      <c r="E5" s="8">
        <v>938595</v>
      </c>
      <c r="F5" s="8">
        <v>0</v>
      </c>
    </row>
    <row r="6" spans="1:6" x14ac:dyDescent="0.2">
      <c r="A6" s="7" t="s">
        <v>1033</v>
      </c>
      <c r="B6" s="7" t="s">
        <v>1033</v>
      </c>
      <c r="C6" s="8">
        <v>2124</v>
      </c>
      <c r="D6" s="8">
        <v>791922</v>
      </c>
      <c r="E6" s="8">
        <v>555154</v>
      </c>
      <c r="F6" s="8">
        <v>19241</v>
      </c>
    </row>
    <row r="7" spans="1:6" x14ac:dyDescent="0.2">
      <c r="A7" s="7" t="s">
        <v>1034</v>
      </c>
      <c r="B7" s="7" t="s">
        <v>1035</v>
      </c>
      <c r="C7" s="8">
        <v>398</v>
      </c>
      <c r="D7" s="8">
        <v>139132</v>
      </c>
      <c r="E7" s="8">
        <v>99319</v>
      </c>
      <c r="F7" s="8">
        <v>19601</v>
      </c>
    </row>
    <row r="8" spans="1:6" x14ac:dyDescent="0.2">
      <c r="A8" s="7" t="s">
        <v>1036</v>
      </c>
      <c r="B8" s="7" t="s">
        <v>1037</v>
      </c>
      <c r="C8" s="8">
        <v>1985</v>
      </c>
      <c r="D8" s="8">
        <v>849494</v>
      </c>
      <c r="E8" s="8">
        <v>424857</v>
      </c>
      <c r="F8" s="8">
        <v>314374</v>
      </c>
    </row>
    <row r="9" spans="1:6" x14ac:dyDescent="0.2">
      <c r="A9" s="7" t="s">
        <v>2330</v>
      </c>
      <c r="B9" s="7" t="s">
        <v>1038</v>
      </c>
      <c r="C9" s="8">
        <v>18140</v>
      </c>
      <c r="D9" s="8">
        <v>7770629</v>
      </c>
      <c r="E9" s="8">
        <v>2254026</v>
      </c>
      <c r="F9" s="8">
        <v>654823</v>
      </c>
    </row>
    <row r="10" spans="1:6" x14ac:dyDescent="0.2">
      <c r="A10" s="7" t="s">
        <v>1039</v>
      </c>
      <c r="B10" s="7" t="s">
        <v>1040</v>
      </c>
      <c r="C10" s="8">
        <v>135</v>
      </c>
      <c r="D10" s="8">
        <v>52752</v>
      </c>
      <c r="E10" s="8">
        <v>52431</v>
      </c>
      <c r="F10" s="8">
        <v>6037</v>
      </c>
    </row>
    <row r="11" spans="1:6" x14ac:dyDescent="0.2">
      <c r="A11" s="7" t="s">
        <v>1041</v>
      </c>
      <c r="B11" s="7" t="s">
        <v>1042</v>
      </c>
      <c r="C11" s="8">
        <v>5368</v>
      </c>
      <c r="D11" s="8">
        <v>4615593</v>
      </c>
      <c r="E11" s="8">
        <v>1650077</v>
      </c>
      <c r="F11" s="8">
        <v>455801</v>
      </c>
    </row>
    <row r="12" spans="1:6" x14ac:dyDescent="0.2">
      <c r="A12" s="7" t="s">
        <v>1043</v>
      </c>
      <c r="B12" s="7" t="s">
        <v>1038</v>
      </c>
      <c r="C12" s="8">
        <v>651</v>
      </c>
      <c r="D12" s="8">
        <v>216739</v>
      </c>
      <c r="E12" s="8">
        <v>198353</v>
      </c>
      <c r="F12" s="8">
        <v>36776</v>
      </c>
    </row>
    <row r="13" spans="1:6" x14ac:dyDescent="0.2">
      <c r="A13" s="7" t="s">
        <v>1044</v>
      </c>
      <c r="B13" s="7" t="s">
        <v>1045</v>
      </c>
      <c r="C13" s="8">
        <v>48</v>
      </c>
      <c r="D13" s="8">
        <v>18173</v>
      </c>
      <c r="E13" s="8">
        <v>3000</v>
      </c>
      <c r="F13" s="8">
        <v>0</v>
      </c>
    </row>
    <row r="14" spans="1:6" x14ac:dyDescent="0.2">
      <c r="A14" s="7" t="s">
        <v>2332</v>
      </c>
      <c r="B14" s="7" t="s">
        <v>1046</v>
      </c>
      <c r="C14" s="8">
        <v>10421</v>
      </c>
      <c r="D14" s="8">
        <v>7910448</v>
      </c>
      <c r="E14" s="8">
        <v>2725240</v>
      </c>
      <c r="F14" s="8">
        <v>490853</v>
      </c>
    </row>
    <row r="15" spans="1:6" x14ac:dyDescent="0.2">
      <c r="A15" s="7" t="s">
        <v>1047</v>
      </c>
      <c r="B15" s="7" t="s">
        <v>1048</v>
      </c>
      <c r="C15" s="8">
        <v>127</v>
      </c>
      <c r="D15" s="8">
        <v>19789</v>
      </c>
      <c r="E15" s="8">
        <v>25517</v>
      </c>
      <c r="F15" s="8">
        <v>0</v>
      </c>
    </row>
    <row r="16" spans="1:6" x14ac:dyDescent="0.2">
      <c r="A16" s="7" t="s">
        <v>1049</v>
      </c>
      <c r="B16" s="7" t="s">
        <v>1050</v>
      </c>
      <c r="C16" s="8">
        <v>424</v>
      </c>
      <c r="D16" s="8">
        <v>205908</v>
      </c>
      <c r="E16" s="8">
        <v>52998</v>
      </c>
      <c r="F16" s="8">
        <v>103</v>
      </c>
    </row>
    <row r="17" spans="1:6" x14ac:dyDescent="0.2">
      <c r="A17" s="7" t="s">
        <v>1051</v>
      </c>
      <c r="B17" s="7" t="s">
        <v>1052</v>
      </c>
      <c r="C17" s="8">
        <v>370</v>
      </c>
      <c r="D17" s="8">
        <v>86648</v>
      </c>
      <c r="E17" s="8">
        <v>17000</v>
      </c>
      <c r="F17" s="8">
        <v>2198</v>
      </c>
    </row>
    <row r="18" spans="1:6" x14ac:dyDescent="0.2">
      <c r="A18" s="7" t="s">
        <v>1053</v>
      </c>
      <c r="B18" s="7" t="s">
        <v>2350</v>
      </c>
      <c r="C18" s="8">
        <v>554</v>
      </c>
      <c r="D18" s="8">
        <v>180902</v>
      </c>
      <c r="E18" s="8">
        <v>166849</v>
      </c>
      <c r="F18" s="8">
        <v>48</v>
      </c>
    </row>
    <row r="19" spans="1:6" x14ac:dyDescent="0.2">
      <c r="A19" s="7" t="s">
        <v>1054</v>
      </c>
      <c r="B19" s="7" t="s">
        <v>1055</v>
      </c>
      <c r="C19" s="8">
        <v>29262</v>
      </c>
      <c r="D19" s="8">
        <v>21466820</v>
      </c>
      <c r="E19" s="8">
        <v>5832775</v>
      </c>
      <c r="F19" s="8">
        <v>200315</v>
      </c>
    </row>
    <row r="20" spans="1:6" x14ac:dyDescent="0.2">
      <c r="A20" s="7" t="s">
        <v>2333</v>
      </c>
      <c r="B20" s="7" t="s">
        <v>1042</v>
      </c>
      <c r="C20" s="8">
        <v>2771</v>
      </c>
      <c r="D20" s="8">
        <v>1201546</v>
      </c>
      <c r="E20" s="8">
        <v>529005</v>
      </c>
      <c r="F20" s="8">
        <v>259504</v>
      </c>
    </row>
    <row r="21" spans="1:6" x14ac:dyDescent="0.2">
      <c r="A21" s="7" t="s">
        <v>1055</v>
      </c>
      <c r="B21" s="7" t="s">
        <v>1055</v>
      </c>
      <c r="C21" s="8">
        <v>18150</v>
      </c>
      <c r="D21" s="8">
        <v>11515501</v>
      </c>
      <c r="E21" s="8">
        <v>3824419</v>
      </c>
      <c r="F21" s="8">
        <v>101192</v>
      </c>
    </row>
    <row r="22" spans="1:6" x14ac:dyDescent="0.2">
      <c r="A22" s="7" t="s">
        <v>2334</v>
      </c>
      <c r="B22" s="7" t="s">
        <v>1056</v>
      </c>
      <c r="C22" s="8">
        <v>48875</v>
      </c>
      <c r="D22" s="8">
        <v>41296528</v>
      </c>
      <c r="E22" s="8">
        <v>14652069</v>
      </c>
      <c r="F22" s="8">
        <v>1288983</v>
      </c>
    </row>
    <row r="23" spans="1:6" x14ac:dyDescent="0.2">
      <c r="A23" s="7" t="s">
        <v>1057</v>
      </c>
      <c r="B23" s="7" t="s">
        <v>1058</v>
      </c>
      <c r="C23" s="8">
        <v>2849</v>
      </c>
      <c r="D23" s="8">
        <v>650997</v>
      </c>
      <c r="E23" s="8">
        <v>595194</v>
      </c>
      <c r="F23" s="8">
        <v>2280</v>
      </c>
    </row>
    <row r="24" spans="1:6" x14ac:dyDescent="0.2">
      <c r="A24" s="7" t="s">
        <v>1059</v>
      </c>
      <c r="B24" s="7" t="s">
        <v>1060</v>
      </c>
      <c r="C24" s="8">
        <v>95</v>
      </c>
      <c r="D24" s="8">
        <v>13101</v>
      </c>
      <c r="E24" s="8">
        <v>14000</v>
      </c>
      <c r="F24" s="8">
        <v>0</v>
      </c>
    </row>
    <row r="25" spans="1:6" x14ac:dyDescent="0.2">
      <c r="A25" s="7" t="s">
        <v>2335</v>
      </c>
      <c r="B25" s="7" t="s">
        <v>1061</v>
      </c>
      <c r="C25" s="8">
        <v>9620</v>
      </c>
      <c r="D25" s="8">
        <v>9966940</v>
      </c>
      <c r="E25" s="8">
        <v>2148560</v>
      </c>
      <c r="F25" s="8">
        <v>186175</v>
      </c>
    </row>
    <row r="26" spans="1:6" x14ac:dyDescent="0.2">
      <c r="A26" s="7" t="s">
        <v>1062</v>
      </c>
      <c r="B26" s="7" t="s">
        <v>1052</v>
      </c>
      <c r="C26" s="8">
        <v>666</v>
      </c>
      <c r="D26" s="8">
        <v>143729</v>
      </c>
      <c r="E26" s="8">
        <v>89666</v>
      </c>
      <c r="F26" s="8">
        <v>37360</v>
      </c>
    </row>
    <row r="27" spans="1:6" x14ac:dyDescent="0.2">
      <c r="A27" s="7" t="s">
        <v>1063</v>
      </c>
      <c r="B27" s="7" t="s">
        <v>1064</v>
      </c>
      <c r="C27" s="8">
        <v>2092</v>
      </c>
      <c r="D27" s="8">
        <v>658047</v>
      </c>
      <c r="E27" s="8">
        <v>507550</v>
      </c>
      <c r="F27" s="8">
        <v>40490</v>
      </c>
    </row>
    <row r="28" spans="1:6" x14ac:dyDescent="0.2">
      <c r="A28" s="7" t="s">
        <v>1065</v>
      </c>
      <c r="B28" s="7" t="s">
        <v>1066</v>
      </c>
      <c r="C28" s="8">
        <v>467</v>
      </c>
      <c r="D28" s="8">
        <v>135031</v>
      </c>
      <c r="E28" s="8">
        <v>63901</v>
      </c>
      <c r="F28" s="8">
        <v>723</v>
      </c>
    </row>
    <row r="29" spans="1:6" x14ac:dyDescent="0.2">
      <c r="A29" s="7" t="s">
        <v>1067</v>
      </c>
      <c r="B29" s="7" t="s">
        <v>1068</v>
      </c>
      <c r="C29" s="8">
        <v>373</v>
      </c>
      <c r="D29" s="8">
        <v>127356</v>
      </c>
      <c r="E29" s="8">
        <v>71039</v>
      </c>
      <c r="F29" s="8">
        <v>1590</v>
      </c>
    </row>
    <row r="30" spans="1:6" x14ac:dyDescent="0.2">
      <c r="A30" s="7" t="s">
        <v>1069</v>
      </c>
      <c r="B30" s="7" t="s">
        <v>2452</v>
      </c>
      <c r="C30" s="8">
        <v>1058</v>
      </c>
      <c r="D30" s="8">
        <v>372450</v>
      </c>
      <c r="E30" s="8">
        <v>286883</v>
      </c>
      <c r="F30" s="8">
        <v>60640</v>
      </c>
    </row>
    <row r="31" spans="1:6" x14ac:dyDescent="0.2">
      <c r="A31" s="7" t="s">
        <v>1070</v>
      </c>
      <c r="B31" s="7" t="s">
        <v>1071</v>
      </c>
      <c r="C31" s="8">
        <v>481</v>
      </c>
      <c r="D31" s="8">
        <v>165006</v>
      </c>
      <c r="E31" s="8">
        <v>126327</v>
      </c>
      <c r="F31" s="8">
        <v>14889</v>
      </c>
    </row>
    <row r="32" spans="1:6" x14ac:dyDescent="0.2">
      <c r="A32" s="7" t="s">
        <v>1072</v>
      </c>
      <c r="B32" s="7" t="s">
        <v>1073</v>
      </c>
      <c r="C32" s="8">
        <v>1777</v>
      </c>
      <c r="D32" s="8">
        <v>451837</v>
      </c>
      <c r="E32" s="8">
        <v>407952</v>
      </c>
      <c r="F32" s="8">
        <v>20380</v>
      </c>
    </row>
    <row r="33" spans="1:6" x14ac:dyDescent="0.2">
      <c r="A33" s="7" t="s">
        <v>1074</v>
      </c>
      <c r="B33" s="7" t="s">
        <v>1028</v>
      </c>
      <c r="C33" s="8">
        <v>23749</v>
      </c>
      <c r="D33" s="8">
        <v>8690660</v>
      </c>
      <c r="E33" s="8">
        <v>2550340</v>
      </c>
      <c r="F33" s="8">
        <v>353198</v>
      </c>
    </row>
    <row r="34" spans="1:6" x14ac:dyDescent="0.2">
      <c r="A34" s="7" t="s">
        <v>1075</v>
      </c>
      <c r="B34" s="7" t="s">
        <v>1076</v>
      </c>
      <c r="C34" s="8">
        <v>138</v>
      </c>
      <c r="D34" s="8">
        <v>25956</v>
      </c>
      <c r="E34" s="8">
        <v>18000</v>
      </c>
      <c r="F34" s="8">
        <v>1006</v>
      </c>
    </row>
    <row r="35" spans="1:6" x14ac:dyDescent="0.2">
      <c r="A35" s="7" t="s">
        <v>1077</v>
      </c>
      <c r="B35" s="7" t="s">
        <v>1037</v>
      </c>
      <c r="C35" s="8">
        <v>1290</v>
      </c>
      <c r="D35" s="8">
        <v>706491</v>
      </c>
      <c r="E35" s="8">
        <v>600002</v>
      </c>
      <c r="F35" s="8">
        <v>477677</v>
      </c>
    </row>
    <row r="36" spans="1:6" x14ac:dyDescent="0.2">
      <c r="A36" s="7" t="s">
        <v>1078</v>
      </c>
      <c r="B36" s="7" t="s">
        <v>1073</v>
      </c>
      <c r="C36" s="8">
        <v>1630</v>
      </c>
      <c r="D36" s="8">
        <v>523320</v>
      </c>
      <c r="E36" s="8">
        <v>372964</v>
      </c>
      <c r="F36" s="8">
        <v>6309</v>
      </c>
    </row>
    <row r="37" spans="1:6" x14ac:dyDescent="0.2">
      <c r="A37" s="7" t="s">
        <v>1079</v>
      </c>
      <c r="B37" s="7" t="s">
        <v>1080</v>
      </c>
      <c r="C37" s="8">
        <v>314</v>
      </c>
      <c r="D37" s="8">
        <v>99581</v>
      </c>
      <c r="E37" s="8">
        <v>79232</v>
      </c>
      <c r="F37" s="8">
        <v>6722</v>
      </c>
    </row>
    <row r="38" spans="1:6" x14ac:dyDescent="0.2">
      <c r="A38" s="7" t="s">
        <v>1081</v>
      </c>
      <c r="B38" s="7" t="s">
        <v>1082</v>
      </c>
      <c r="C38" s="8">
        <v>468</v>
      </c>
      <c r="D38" s="8">
        <v>100285</v>
      </c>
      <c r="E38" s="8">
        <v>57190</v>
      </c>
      <c r="F38" s="8">
        <v>20886</v>
      </c>
    </row>
    <row r="39" spans="1:6" x14ac:dyDescent="0.2">
      <c r="A39" s="7" t="s">
        <v>1083</v>
      </c>
      <c r="B39" s="7" t="s">
        <v>1084</v>
      </c>
      <c r="C39" s="8">
        <v>1258</v>
      </c>
      <c r="D39" s="8">
        <v>386749</v>
      </c>
      <c r="E39" s="8">
        <v>333679</v>
      </c>
      <c r="F39" s="8">
        <v>35975</v>
      </c>
    </row>
    <row r="40" spans="1:6" x14ac:dyDescent="0.2">
      <c r="A40" s="7" t="s">
        <v>1085</v>
      </c>
      <c r="B40" s="7" t="s">
        <v>1086</v>
      </c>
      <c r="C40" s="8">
        <v>614</v>
      </c>
      <c r="D40" s="8">
        <v>141557</v>
      </c>
      <c r="E40" s="8">
        <v>118999</v>
      </c>
      <c r="F40" s="8">
        <v>5157</v>
      </c>
    </row>
    <row r="41" spans="1:6" x14ac:dyDescent="0.2">
      <c r="A41" s="7" t="s">
        <v>2337</v>
      </c>
      <c r="B41" s="7" t="s">
        <v>1087</v>
      </c>
      <c r="C41" s="8">
        <v>2295</v>
      </c>
      <c r="D41" s="8">
        <v>679325</v>
      </c>
      <c r="E41" s="8">
        <v>244829</v>
      </c>
      <c r="F41" s="8">
        <v>197054</v>
      </c>
    </row>
    <row r="42" spans="1:6" x14ac:dyDescent="0.2">
      <c r="A42" s="7" t="s">
        <v>1088</v>
      </c>
      <c r="B42" s="7" t="s">
        <v>1089</v>
      </c>
      <c r="C42" s="8">
        <v>585</v>
      </c>
      <c r="D42" s="8">
        <v>161308</v>
      </c>
      <c r="E42" s="8">
        <v>102792</v>
      </c>
      <c r="F42" s="8">
        <v>7132</v>
      </c>
    </row>
    <row r="43" spans="1:6" x14ac:dyDescent="0.2">
      <c r="A43" s="7" t="s">
        <v>1090</v>
      </c>
      <c r="B43" s="7" t="s">
        <v>1066</v>
      </c>
      <c r="C43" s="8">
        <v>338</v>
      </c>
      <c r="D43" s="8">
        <v>115003</v>
      </c>
      <c r="E43" s="8">
        <v>171639</v>
      </c>
      <c r="F43" s="8">
        <v>53419</v>
      </c>
    </row>
    <row r="44" spans="1:6" x14ac:dyDescent="0.2">
      <c r="A44" s="7" t="s">
        <v>1091</v>
      </c>
      <c r="B44" s="7" t="s">
        <v>1092</v>
      </c>
      <c r="C44" s="8">
        <v>21</v>
      </c>
      <c r="D44" s="8">
        <v>12148</v>
      </c>
      <c r="E44" s="8">
        <v>7492</v>
      </c>
      <c r="F44" s="8">
        <v>1250</v>
      </c>
    </row>
    <row r="45" spans="1:6" x14ac:dyDescent="0.2">
      <c r="A45" s="7" t="s">
        <v>2338</v>
      </c>
      <c r="B45" s="7" t="s">
        <v>1093</v>
      </c>
      <c r="C45" s="8">
        <v>779</v>
      </c>
      <c r="D45" s="8">
        <v>504330</v>
      </c>
      <c r="E45" s="8">
        <v>344856</v>
      </c>
      <c r="F45" s="8">
        <v>42266</v>
      </c>
    </row>
    <row r="46" spans="1:6" x14ac:dyDescent="0.2">
      <c r="A46" s="7" t="s">
        <v>1094</v>
      </c>
      <c r="B46" s="7" t="s">
        <v>1095</v>
      </c>
      <c r="C46" s="8">
        <v>1085</v>
      </c>
      <c r="D46" s="8">
        <v>426882</v>
      </c>
      <c r="E46" s="8">
        <v>111702</v>
      </c>
      <c r="F46" s="8">
        <v>0</v>
      </c>
    </row>
    <row r="47" spans="1:6" x14ac:dyDescent="0.2">
      <c r="A47" s="7" t="s">
        <v>1096</v>
      </c>
      <c r="B47" s="7" t="s">
        <v>1097</v>
      </c>
      <c r="C47" s="8">
        <v>6887</v>
      </c>
      <c r="D47" s="8">
        <v>7811355</v>
      </c>
      <c r="E47" s="8">
        <v>3049709</v>
      </c>
      <c r="F47" s="8">
        <v>1751057</v>
      </c>
    </row>
    <row r="48" spans="1:6" x14ac:dyDescent="0.2">
      <c r="A48" s="7" t="s">
        <v>1098</v>
      </c>
      <c r="B48" s="7" t="s">
        <v>1032</v>
      </c>
      <c r="C48" s="8">
        <v>3132</v>
      </c>
      <c r="D48" s="8">
        <v>2168624</v>
      </c>
      <c r="E48" s="8">
        <v>842086</v>
      </c>
      <c r="F48" s="8">
        <v>9667</v>
      </c>
    </row>
    <row r="49" spans="1:6" x14ac:dyDescent="0.2">
      <c r="A49" s="7" t="s">
        <v>1099</v>
      </c>
      <c r="B49" s="7" t="s">
        <v>1092</v>
      </c>
      <c r="C49" s="8">
        <v>243</v>
      </c>
      <c r="D49" s="8">
        <v>44092</v>
      </c>
      <c r="E49" s="8">
        <v>36565</v>
      </c>
      <c r="F49" s="8">
        <v>17145</v>
      </c>
    </row>
    <row r="50" spans="1:6" x14ac:dyDescent="0.2">
      <c r="A50" s="7" t="s">
        <v>2339</v>
      </c>
      <c r="B50" s="7" t="s">
        <v>1100</v>
      </c>
      <c r="C50" s="8">
        <v>184</v>
      </c>
      <c r="D50" s="8">
        <v>108850</v>
      </c>
      <c r="E50" s="8">
        <v>114518</v>
      </c>
      <c r="F50" s="8">
        <v>14600</v>
      </c>
    </row>
    <row r="51" spans="1:6" x14ac:dyDescent="0.2">
      <c r="A51" s="7" t="s">
        <v>2340</v>
      </c>
      <c r="B51" s="7" t="s">
        <v>1101</v>
      </c>
      <c r="C51" s="8">
        <v>247</v>
      </c>
      <c r="D51" s="8">
        <v>78293</v>
      </c>
      <c r="E51" s="8">
        <v>115266</v>
      </c>
      <c r="F51" s="8">
        <v>439</v>
      </c>
    </row>
    <row r="52" spans="1:6" x14ac:dyDescent="0.2">
      <c r="A52" s="7" t="s">
        <v>1071</v>
      </c>
      <c r="B52" s="7" t="s">
        <v>1102</v>
      </c>
      <c r="C52" s="8">
        <v>3749</v>
      </c>
      <c r="D52" s="8">
        <v>14514128</v>
      </c>
      <c r="E52" s="8">
        <v>3923895</v>
      </c>
      <c r="F52" s="8">
        <v>303714</v>
      </c>
    </row>
    <row r="53" spans="1:6" x14ac:dyDescent="0.2">
      <c r="A53" s="7" t="s">
        <v>1103</v>
      </c>
      <c r="B53" s="7" t="s">
        <v>1104</v>
      </c>
      <c r="C53" s="8">
        <v>84</v>
      </c>
      <c r="D53" s="8">
        <v>12851</v>
      </c>
      <c r="E53" s="8">
        <v>2908</v>
      </c>
      <c r="F53" s="8">
        <v>4595</v>
      </c>
    </row>
    <row r="54" spans="1:6" x14ac:dyDescent="0.2">
      <c r="A54" s="7" t="s">
        <v>1105</v>
      </c>
      <c r="B54" s="7" t="s">
        <v>1037</v>
      </c>
      <c r="C54" s="8">
        <v>720</v>
      </c>
      <c r="D54" s="8">
        <v>247662</v>
      </c>
      <c r="E54" s="8">
        <v>204499</v>
      </c>
      <c r="F54" s="8">
        <v>25965</v>
      </c>
    </row>
    <row r="55" spans="1:6" x14ac:dyDescent="0.2">
      <c r="A55" s="7" t="s">
        <v>2341</v>
      </c>
      <c r="B55" s="7" t="s">
        <v>1106</v>
      </c>
      <c r="C55" s="8">
        <v>5300</v>
      </c>
      <c r="D55" s="8">
        <v>3398638</v>
      </c>
      <c r="E55" s="8">
        <v>1769676</v>
      </c>
      <c r="F55" s="8">
        <v>328490</v>
      </c>
    </row>
    <row r="56" spans="1:6" x14ac:dyDescent="0.2">
      <c r="A56" s="7" t="s">
        <v>1107</v>
      </c>
      <c r="B56" s="7" t="s">
        <v>1108</v>
      </c>
      <c r="C56" s="8">
        <v>171</v>
      </c>
      <c r="D56" s="8">
        <v>49649</v>
      </c>
      <c r="E56" s="8">
        <v>14511</v>
      </c>
      <c r="F56" s="8">
        <v>0</v>
      </c>
    </row>
    <row r="57" spans="1:6" x14ac:dyDescent="0.2">
      <c r="A57" s="7" t="s">
        <v>1109</v>
      </c>
      <c r="B57" s="7" t="s">
        <v>1110</v>
      </c>
      <c r="C57" s="8">
        <v>196</v>
      </c>
      <c r="D57" s="8">
        <v>43127</v>
      </c>
      <c r="E57" s="8">
        <v>15936</v>
      </c>
      <c r="F57" s="8">
        <v>11956</v>
      </c>
    </row>
    <row r="58" spans="1:6" x14ac:dyDescent="0.2">
      <c r="A58" s="7" t="s">
        <v>1111</v>
      </c>
      <c r="B58" s="7" t="s">
        <v>1112</v>
      </c>
      <c r="C58" s="8">
        <v>93</v>
      </c>
      <c r="D58" s="8">
        <v>24519</v>
      </c>
      <c r="E58" s="8">
        <v>20300</v>
      </c>
      <c r="F58" s="8">
        <v>9519</v>
      </c>
    </row>
    <row r="59" spans="1:6" x14ac:dyDescent="0.2">
      <c r="A59" s="7" t="s">
        <v>1113</v>
      </c>
      <c r="B59" s="7" t="s">
        <v>1114</v>
      </c>
      <c r="C59" s="8">
        <v>389</v>
      </c>
      <c r="D59" s="8">
        <v>62249</v>
      </c>
      <c r="E59" s="8">
        <v>51217</v>
      </c>
      <c r="F59" s="8">
        <v>5806</v>
      </c>
    </row>
    <row r="60" spans="1:6" x14ac:dyDescent="0.2">
      <c r="A60" s="7" t="s">
        <v>1115</v>
      </c>
      <c r="B60" s="7" t="s">
        <v>1111</v>
      </c>
      <c r="C60" s="8">
        <v>12962</v>
      </c>
      <c r="D60" s="8">
        <v>4998074</v>
      </c>
      <c r="E60" s="8">
        <v>1734831</v>
      </c>
      <c r="F60" s="8">
        <v>1112311</v>
      </c>
    </row>
    <row r="61" spans="1:6" x14ac:dyDescent="0.2">
      <c r="A61" s="7" t="s">
        <v>1116</v>
      </c>
      <c r="B61" s="7" t="s">
        <v>1080</v>
      </c>
      <c r="C61" s="8">
        <v>112</v>
      </c>
      <c r="D61" s="8">
        <v>13812</v>
      </c>
      <c r="E61" s="8">
        <v>7246</v>
      </c>
      <c r="F61" s="8">
        <v>0</v>
      </c>
    </row>
    <row r="62" spans="1:6" x14ac:dyDescent="0.2">
      <c r="A62" s="7" t="s">
        <v>1117</v>
      </c>
      <c r="B62" s="7" t="s">
        <v>1058</v>
      </c>
      <c r="C62" s="8">
        <v>3347</v>
      </c>
      <c r="D62" s="8">
        <v>999998</v>
      </c>
      <c r="E62" s="8">
        <v>472359</v>
      </c>
      <c r="F62" s="8">
        <v>1524</v>
      </c>
    </row>
    <row r="63" spans="1:6" x14ac:dyDescent="0.2">
      <c r="A63" s="7" t="s">
        <v>1118</v>
      </c>
      <c r="B63" s="7" t="s">
        <v>1119</v>
      </c>
      <c r="C63" s="8">
        <v>470</v>
      </c>
      <c r="D63" s="8">
        <v>111479</v>
      </c>
      <c r="E63" s="8">
        <v>35500</v>
      </c>
      <c r="F63" s="8">
        <v>1605</v>
      </c>
    </row>
    <row r="64" spans="1:6" x14ac:dyDescent="0.2">
      <c r="A64" s="7" t="s">
        <v>1120</v>
      </c>
      <c r="B64" s="7" t="s">
        <v>1055</v>
      </c>
      <c r="C64" s="8">
        <v>500</v>
      </c>
      <c r="D64" s="8">
        <v>298591</v>
      </c>
      <c r="E64" s="8">
        <v>178246</v>
      </c>
      <c r="F64" s="8">
        <v>10315</v>
      </c>
    </row>
    <row r="65" spans="1:6" x14ac:dyDescent="0.2">
      <c r="A65" s="7" t="s">
        <v>2344</v>
      </c>
      <c r="B65" s="7" t="s">
        <v>1121</v>
      </c>
      <c r="C65" s="8">
        <v>263</v>
      </c>
      <c r="D65" s="8">
        <v>43476</v>
      </c>
      <c r="E65" s="8">
        <v>56717</v>
      </c>
      <c r="F65" s="8">
        <v>0</v>
      </c>
    </row>
    <row r="66" spans="1:6" x14ac:dyDescent="0.2">
      <c r="A66" s="7" t="s">
        <v>1122</v>
      </c>
      <c r="B66" s="7" t="s">
        <v>1102</v>
      </c>
      <c r="C66" s="8">
        <v>8303</v>
      </c>
      <c r="D66" s="8">
        <v>3931048</v>
      </c>
      <c r="E66" s="8">
        <v>1778996</v>
      </c>
      <c r="F66" s="8">
        <v>571241</v>
      </c>
    </row>
    <row r="67" spans="1:6" x14ac:dyDescent="0.2">
      <c r="A67" s="7" t="s">
        <v>1123</v>
      </c>
      <c r="B67" s="7" t="s">
        <v>1030</v>
      </c>
      <c r="C67" s="8">
        <v>230</v>
      </c>
      <c r="D67" s="8">
        <v>46104</v>
      </c>
      <c r="E67" s="8">
        <v>38400</v>
      </c>
      <c r="F67" s="8">
        <v>70</v>
      </c>
    </row>
    <row r="68" spans="1:6" x14ac:dyDescent="0.2">
      <c r="A68" s="7" t="s">
        <v>1124</v>
      </c>
      <c r="B68" s="7" t="s">
        <v>1125</v>
      </c>
      <c r="C68" s="8">
        <v>466</v>
      </c>
      <c r="D68" s="8">
        <v>142160</v>
      </c>
      <c r="E68" s="8">
        <v>90199</v>
      </c>
      <c r="F68" s="8">
        <v>10482</v>
      </c>
    </row>
    <row r="69" spans="1:6" x14ac:dyDescent="0.2">
      <c r="A69" s="7" t="s">
        <v>2345</v>
      </c>
      <c r="B69" s="7" t="s">
        <v>1126</v>
      </c>
      <c r="C69" s="8">
        <v>162</v>
      </c>
      <c r="D69" s="8">
        <v>53991</v>
      </c>
      <c r="E69" s="8">
        <v>34000</v>
      </c>
      <c r="F69" s="8">
        <v>0</v>
      </c>
    </row>
    <row r="70" spans="1:6" x14ac:dyDescent="0.2">
      <c r="A70" s="7" t="s">
        <v>1127</v>
      </c>
      <c r="B70" s="7" t="s">
        <v>1032</v>
      </c>
      <c r="C70" s="8">
        <v>971</v>
      </c>
      <c r="D70" s="8">
        <v>992266</v>
      </c>
      <c r="E70" s="8">
        <v>299337</v>
      </c>
      <c r="F70" s="8">
        <v>7060</v>
      </c>
    </row>
    <row r="71" spans="1:6" x14ac:dyDescent="0.2">
      <c r="A71" s="7" t="s">
        <v>2347</v>
      </c>
      <c r="B71" s="7" t="s">
        <v>1128</v>
      </c>
      <c r="C71" s="8">
        <v>1169</v>
      </c>
      <c r="D71" s="8">
        <v>354807</v>
      </c>
      <c r="E71" s="8">
        <v>323337</v>
      </c>
      <c r="F71" s="8">
        <v>8690</v>
      </c>
    </row>
    <row r="72" spans="1:6" x14ac:dyDescent="0.2">
      <c r="A72" s="7" t="s">
        <v>1129</v>
      </c>
      <c r="B72" s="7" t="s">
        <v>1130</v>
      </c>
      <c r="C72" s="8">
        <v>112</v>
      </c>
      <c r="D72" s="8">
        <v>32880</v>
      </c>
      <c r="E72" s="8">
        <v>13928</v>
      </c>
      <c r="F72" s="8">
        <v>0</v>
      </c>
    </row>
    <row r="73" spans="1:6" x14ac:dyDescent="0.2">
      <c r="A73" s="7" t="s">
        <v>1131</v>
      </c>
      <c r="B73" s="7" t="s">
        <v>1073</v>
      </c>
      <c r="C73" s="8">
        <v>904</v>
      </c>
      <c r="D73" s="8">
        <v>333899</v>
      </c>
      <c r="E73" s="8">
        <v>411892</v>
      </c>
      <c r="F73" s="8">
        <v>7803</v>
      </c>
    </row>
    <row r="74" spans="1:6" x14ac:dyDescent="0.2">
      <c r="A74" s="7" t="s">
        <v>2322</v>
      </c>
      <c r="B74" s="7" t="s">
        <v>1111</v>
      </c>
      <c r="C74" s="8">
        <v>736</v>
      </c>
      <c r="D74" s="8">
        <v>233419</v>
      </c>
      <c r="E74" s="8">
        <v>128686</v>
      </c>
      <c r="F74" s="8">
        <v>13767</v>
      </c>
    </row>
    <row r="75" spans="1:6" x14ac:dyDescent="0.2">
      <c r="A75" s="7" t="s">
        <v>1132</v>
      </c>
      <c r="B75" s="7" t="s">
        <v>1055</v>
      </c>
      <c r="C75" s="8">
        <v>51002</v>
      </c>
      <c r="D75" s="8">
        <v>38062587</v>
      </c>
      <c r="E75" s="8">
        <v>11000297</v>
      </c>
      <c r="F75" s="8">
        <v>659548</v>
      </c>
    </row>
    <row r="76" spans="1:6" x14ac:dyDescent="0.2">
      <c r="A76" s="7" t="s">
        <v>1133</v>
      </c>
      <c r="B76" s="7" t="s">
        <v>2452</v>
      </c>
      <c r="C76" s="8">
        <v>179</v>
      </c>
      <c r="D76" s="8">
        <v>56635</v>
      </c>
      <c r="E76" s="8">
        <v>27968</v>
      </c>
      <c r="F76" s="8">
        <v>1427</v>
      </c>
    </row>
    <row r="77" spans="1:6" x14ac:dyDescent="0.2">
      <c r="A77" s="7" t="s">
        <v>2348</v>
      </c>
      <c r="B77" s="7" t="s">
        <v>1134</v>
      </c>
      <c r="C77" s="8">
        <v>1952</v>
      </c>
      <c r="D77" s="8">
        <v>767620</v>
      </c>
      <c r="E77" s="8">
        <v>564093</v>
      </c>
      <c r="F77" s="8">
        <v>73930</v>
      </c>
    </row>
    <row r="78" spans="1:6" x14ac:dyDescent="0.2">
      <c r="A78" s="7" t="s">
        <v>2349</v>
      </c>
      <c r="B78" s="7" t="s">
        <v>1135</v>
      </c>
      <c r="C78" s="8">
        <v>85442</v>
      </c>
      <c r="D78" s="8">
        <v>96235817</v>
      </c>
      <c r="E78" s="8">
        <v>31987237</v>
      </c>
      <c r="F78" s="8">
        <v>1091600</v>
      </c>
    </row>
    <row r="79" spans="1:6" x14ac:dyDescent="0.2">
      <c r="A79" s="7" t="s">
        <v>2350</v>
      </c>
      <c r="B79" s="7" t="s">
        <v>2406</v>
      </c>
      <c r="C79" s="8">
        <v>3511</v>
      </c>
      <c r="D79" s="8">
        <v>1186480</v>
      </c>
      <c r="E79" s="8">
        <v>967130</v>
      </c>
      <c r="F79" s="8">
        <v>119498</v>
      </c>
    </row>
    <row r="80" spans="1:6" x14ac:dyDescent="0.2">
      <c r="A80" s="7" t="s">
        <v>1136</v>
      </c>
      <c r="B80" s="7" t="s">
        <v>1093</v>
      </c>
      <c r="C80" s="8">
        <v>210</v>
      </c>
      <c r="D80" s="8">
        <v>65406</v>
      </c>
      <c r="E80" s="8">
        <v>28783</v>
      </c>
      <c r="F80" s="8">
        <v>7786</v>
      </c>
    </row>
    <row r="81" spans="1:6" x14ac:dyDescent="0.2">
      <c r="A81" s="7" t="s">
        <v>1137</v>
      </c>
      <c r="B81" s="7" t="s">
        <v>1138</v>
      </c>
      <c r="C81" s="8">
        <v>112</v>
      </c>
      <c r="D81" s="8">
        <v>29666</v>
      </c>
      <c r="E81" s="8">
        <v>12031</v>
      </c>
      <c r="F81" s="8">
        <v>1474</v>
      </c>
    </row>
    <row r="82" spans="1:6" x14ac:dyDescent="0.2">
      <c r="A82" s="7" t="s">
        <v>1139</v>
      </c>
      <c r="B82" s="7" t="s">
        <v>1026</v>
      </c>
      <c r="C82" s="8">
        <v>86</v>
      </c>
      <c r="D82" s="8">
        <v>12912</v>
      </c>
      <c r="E82" s="8">
        <v>5500</v>
      </c>
      <c r="F82" s="8">
        <v>0</v>
      </c>
    </row>
    <row r="83" spans="1:6" x14ac:dyDescent="0.2">
      <c r="A83" s="7" t="s">
        <v>1140</v>
      </c>
      <c r="B83" s="7" t="s">
        <v>1125</v>
      </c>
      <c r="C83" s="8">
        <v>697</v>
      </c>
      <c r="D83" s="8">
        <v>175250</v>
      </c>
      <c r="E83" s="8">
        <v>127696</v>
      </c>
      <c r="F83" s="8">
        <v>11912</v>
      </c>
    </row>
    <row r="84" spans="1:6" x14ac:dyDescent="0.2">
      <c r="A84" s="7" t="s">
        <v>1141</v>
      </c>
      <c r="B84" s="7" t="s">
        <v>1142</v>
      </c>
      <c r="C84" s="8">
        <v>255</v>
      </c>
      <c r="D84" s="8">
        <v>92015</v>
      </c>
      <c r="E84" s="8">
        <v>27196</v>
      </c>
      <c r="F84" s="8">
        <v>6503</v>
      </c>
    </row>
    <row r="85" spans="1:6" x14ac:dyDescent="0.2">
      <c r="A85" s="7" t="s">
        <v>2351</v>
      </c>
      <c r="B85" s="7" t="s">
        <v>1080</v>
      </c>
      <c r="C85" s="8">
        <v>40</v>
      </c>
      <c r="D85" s="8">
        <v>7203</v>
      </c>
      <c r="E85" s="8">
        <v>3000</v>
      </c>
      <c r="F85" s="8">
        <v>0</v>
      </c>
    </row>
    <row r="86" spans="1:6" x14ac:dyDescent="0.2">
      <c r="A86" s="7" t="s">
        <v>1143</v>
      </c>
      <c r="B86" s="7" t="s">
        <v>1110</v>
      </c>
      <c r="C86" s="8">
        <v>186</v>
      </c>
      <c r="D86" s="8">
        <v>25307</v>
      </c>
      <c r="E86" s="8">
        <v>65630</v>
      </c>
      <c r="F86" s="8">
        <v>6758</v>
      </c>
    </row>
    <row r="87" spans="1:6" x14ac:dyDescent="0.2">
      <c r="A87" s="7" t="s">
        <v>1144</v>
      </c>
      <c r="B87" s="7" t="s">
        <v>1145</v>
      </c>
      <c r="C87" s="8">
        <v>1469</v>
      </c>
      <c r="D87" s="8">
        <v>520053</v>
      </c>
      <c r="E87" s="8">
        <v>315548</v>
      </c>
      <c r="F87" s="8">
        <v>35716</v>
      </c>
    </row>
    <row r="88" spans="1:6" x14ac:dyDescent="0.2">
      <c r="A88" s="7" t="s">
        <v>1146</v>
      </c>
      <c r="B88" s="7" t="s">
        <v>1097</v>
      </c>
      <c r="C88" s="8">
        <v>13798</v>
      </c>
      <c r="D88" s="8">
        <v>6034494</v>
      </c>
      <c r="E88" s="8">
        <v>2500872</v>
      </c>
      <c r="F88" s="8">
        <v>572883</v>
      </c>
    </row>
    <row r="89" spans="1:6" x14ac:dyDescent="0.2">
      <c r="A89" s="7" t="s">
        <v>1147</v>
      </c>
      <c r="B89" s="7" t="s">
        <v>1046</v>
      </c>
      <c r="C89" s="8">
        <v>427</v>
      </c>
      <c r="D89" s="8">
        <v>156637</v>
      </c>
      <c r="E89" s="8">
        <v>72546</v>
      </c>
      <c r="F89" s="8">
        <v>4652</v>
      </c>
    </row>
    <row r="90" spans="1:6" x14ac:dyDescent="0.2">
      <c r="A90" s="7" t="s">
        <v>2352</v>
      </c>
      <c r="B90" s="7" t="s">
        <v>1148</v>
      </c>
      <c r="C90" s="8">
        <v>3491</v>
      </c>
      <c r="D90" s="8">
        <v>1034027</v>
      </c>
      <c r="E90" s="8">
        <v>542184</v>
      </c>
      <c r="F90" s="8">
        <v>175231</v>
      </c>
    </row>
    <row r="91" spans="1:6" x14ac:dyDescent="0.2">
      <c r="A91" s="7" t="s">
        <v>2353</v>
      </c>
      <c r="B91" s="7" t="s">
        <v>1097</v>
      </c>
      <c r="C91" s="8">
        <v>1373</v>
      </c>
      <c r="D91" s="8">
        <v>2481784</v>
      </c>
      <c r="E91" s="8">
        <v>1377217</v>
      </c>
      <c r="F91" s="8">
        <v>229844</v>
      </c>
    </row>
    <row r="92" spans="1:6" x14ac:dyDescent="0.2">
      <c r="A92" s="7" t="s">
        <v>1149</v>
      </c>
      <c r="B92" s="7" t="s">
        <v>1030</v>
      </c>
      <c r="C92" s="8">
        <v>487</v>
      </c>
      <c r="D92" s="8">
        <v>188863</v>
      </c>
      <c r="E92" s="8">
        <v>110940</v>
      </c>
      <c r="F92" s="8">
        <v>24341</v>
      </c>
    </row>
    <row r="93" spans="1:6" x14ac:dyDescent="0.2">
      <c r="A93" s="7" t="s">
        <v>1150</v>
      </c>
      <c r="B93" s="7" t="s">
        <v>2406</v>
      </c>
      <c r="C93" s="8">
        <v>356</v>
      </c>
      <c r="D93" s="8">
        <v>89843</v>
      </c>
      <c r="E93" s="8">
        <v>101985</v>
      </c>
      <c r="F93" s="8">
        <v>8694</v>
      </c>
    </row>
    <row r="94" spans="1:6" x14ac:dyDescent="0.2">
      <c r="A94" s="7" t="s">
        <v>2354</v>
      </c>
      <c r="B94" s="7" t="s">
        <v>1068</v>
      </c>
      <c r="C94" s="8">
        <v>158</v>
      </c>
      <c r="D94" s="8">
        <v>44189</v>
      </c>
      <c r="E94" s="8">
        <v>10827</v>
      </c>
      <c r="F94" s="8">
        <v>0</v>
      </c>
    </row>
    <row r="95" spans="1:6" x14ac:dyDescent="0.2">
      <c r="A95" s="7" t="s">
        <v>1941</v>
      </c>
      <c r="B95" s="7" t="s">
        <v>1135</v>
      </c>
      <c r="C95" s="8">
        <v>29005</v>
      </c>
      <c r="D95" s="8">
        <v>18588872</v>
      </c>
      <c r="E95" s="8">
        <v>7848796</v>
      </c>
      <c r="F95" s="8">
        <v>966412</v>
      </c>
    </row>
    <row r="96" spans="1:6" x14ac:dyDescent="0.2">
      <c r="A96" s="7" t="s">
        <v>1151</v>
      </c>
      <c r="B96" s="7" t="s">
        <v>1135</v>
      </c>
      <c r="C96" s="8">
        <v>68992</v>
      </c>
      <c r="D96" s="8">
        <v>46463350</v>
      </c>
      <c r="E96" s="8">
        <v>16452352</v>
      </c>
      <c r="F96" s="8">
        <v>2468386</v>
      </c>
    </row>
    <row r="97" spans="1:6" x14ac:dyDescent="0.2">
      <c r="A97" s="7" t="s">
        <v>1152</v>
      </c>
      <c r="B97" s="7" t="s">
        <v>1153</v>
      </c>
      <c r="C97" s="8">
        <v>143</v>
      </c>
      <c r="D97" s="8">
        <v>32665</v>
      </c>
      <c r="E97" s="8">
        <v>18431</v>
      </c>
      <c r="F97" s="8">
        <v>625</v>
      </c>
    </row>
    <row r="98" spans="1:6" x14ac:dyDescent="0.2">
      <c r="A98" s="7" t="s">
        <v>2356</v>
      </c>
      <c r="B98" s="7" t="s">
        <v>1073</v>
      </c>
      <c r="C98" s="8">
        <v>95</v>
      </c>
      <c r="D98" s="8">
        <v>32018</v>
      </c>
      <c r="E98" s="8">
        <v>10250</v>
      </c>
      <c r="F98" s="8">
        <v>0</v>
      </c>
    </row>
    <row r="99" spans="1:6" x14ac:dyDescent="0.2">
      <c r="A99" s="7" t="s">
        <v>1154</v>
      </c>
      <c r="B99" s="7" t="s">
        <v>1037</v>
      </c>
      <c r="C99" s="8">
        <v>640</v>
      </c>
      <c r="D99" s="8">
        <v>217254</v>
      </c>
      <c r="E99" s="8">
        <v>120380</v>
      </c>
      <c r="F99" s="8">
        <v>6573</v>
      </c>
    </row>
    <row r="100" spans="1:6" x14ac:dyDescent="0.2">
      <c r="A100" s="7" t="s">
        <v>2357</v>
      </c>
      <c r="B100" s="7" t="s">
        <v>1119</v>
      </c>
      <c r="C100" s="8">
        <v>729</v>
      </c>
      <c r="D100" s="8">
        <v>213443</v>
      </c>
      <c r="E100" s="8">
        <v>135500</v>
      </c>
      <c r="F100" s="8">
        <v>10853</v>
      </c>
    </row>
    <row r="101" spans="1:6" x14ac:dyDescent="0.2">
      <c r="A101" s="7" t="s">
        <v>1155</v>
      </c>
      <c r="B101" s="7" t="s">
        <v>1156</v>
      </c>
      <c r="C101" s="8">
        <v>655</v>
      </c>
      <c r="D101" s="8">
        <v>81976</v>
      </c>
      <c r="E101" s="8">
        <v>160001</v>
      </c>
      <c r="F101" s="8">
        <v>10021</v>
      </c>
    </row>
    <row r="102" spans="1:6" x14ac:dyDescent="0.2">
      <c r="A102" s="7" t="s">
        <v>2359</v>
      </c>
      <c r="B102" s="7" t="s">
        <v>1028</v>
      </c>
      <c r="C102" s="8">
        <v>711</v>
      </c>
      <c r="D102" s="8">
        <v>198167</v>
      </c>
      <c r="E102" s="8">
        <v>86298</v>
      </c>
      <c r="F102" s="8">
        <v>11118</v>
      </c>
    </row>
    <row r="103" spans="1:6" x14ac:dyDescent="0.2">
      <c r="A103" s="7" t="s">
        <v>2360</v>
      </c>
      <c r="B103" s="7" t="s">
        <v>1157</v>
      </c>
      <c r="C103" s="8">
        <v>506</v>
      </c>
      <c r="D103" s="8">
        <v>223340</v>
      </c>
      <c r="E103" s="8">
        <v>95998</v>
      </c>
      <c r="F103" s="8">
        <v>8370</v>
      </c>
    </row>
    <row r="104" spans="1:6" x14ac:dyDescent="0.2">
      <c r="A104" s="7" t="s">
        <v>1158</v>
      </c>
      <c r="B104" s="7" t="s">
        <v>1130</v>
      </c>
      <c r="C104" s="8">
        <v>815</v>
      </c>
      <c r="D104" s="8">
        <v>244901</v>
      </c>
      <c r="E104" s="8">
        <v>250727</v>
      </c>
      <c r="F104" s="8">
        <v>60029</v>
      </c>
    </row>
    <row r="105" spans="1:6" x14ac:dyDescent="0.2">
      <c r="A105" s="7" t="s">
        <v>1159</v>
      </c>
      <c r="B105" s="7" t="s">
        <v>1068</v>
      </c>
      <c r="C105" s="8">
        <v>105</v>
      </c>
      <c r="D105" s="8">
        <v>27097</v>
      </c>
      <c r="E105" s="8">
        <v>8278</v>
      </c>
      <c r="F105" s="8">
        <v>220</v>
      </c>
    </row>
    <row r="106" spans="1:6" x14ac:dyDescent="0.2">
      <c r="A106" s="7" t="s">
        <v>1160</v>
      </c>
      <c r="B106" s="7" t="s">
        <v>1142</v>
      </c>
      <c r="C106" s="8">
        <v>221</v>
      </c>
      <c r="D106" s="8">
        <v>92362</v>
      </c>
      <c r="E106" s="8">
        <v>24365</v>
      </c>
      <c r="F106" s="8">
        <v>5301</v>
      </c>
    </row>
    <row r="107" spans="1:6" x14ac:dyDescent="0.2">
      <c r="A107" s="7" t="s">
        <v>1161</v>
      </c>
      <c r="B107" s="7" t="s">
        <v>1042</v>
      </c>
      <c r="C107" s="8">
        <v>12735</v>
      </c>
      <c r="D107" s="8">
        <v>7344065</v>
      </c>
      <c r="E107" s="8">
        <v>2072715</v>
      </c>
      <c r="F107" s="8">
        <v>118457</v>
      </c>
    </row>
    <row r="108" spans="1:6" x14ac:dyDescent="0.2">
      <c r="A108" s="7" t="s">
        <v>2361</v>
      </c>
      <c r="B108" s="7" t="s">
        <v>1128</v>
      </c>
      <c r="C108" s="8">
        <v>757</v>
      </c>
      <c r="D108" s="8">
        <v>244167</v>
      </c>
      <c r="E108" s="8">
        <v>404053</v>
      </c>
      <c r="F108" s="8">
        <v>89659</v>
      </c>
    </row>
    <row r="109" spans="1:6" x14ac:dyDescent="0.2">
      <c r="A109" s="7" t="s">
        <v>1162</v>
      </c>
      <c r="B109" s="7" t="s">
        <v>1073</v>
      </c>
      <c r="C109" s="8">
        <v>992</v>
      </c>
      <c r="D109" s="8">
        <v>201847</v>
      </c>
      <c r="E109" s="8">
        <v>143060</v>
      </c>
      <c r="F109" s="8">
        <v>20160</v>
      </c>
    </row>
    <row r="110" spans="1:6" x14ac:dyDescent="0.2">
      <c r="A110" s="7" t="s">
        <v>2362</v>
      </c>
      <c r="B110" s="7" t="s">
        <v>1056</v>
      </c>
      <c r="C110" s="8">
        <v>61425</v>
      </c>
      <c r="D110" s="8">
        <v>53587149</v>
      </c>
      <c r="E110" s="8">
        <v>18653914</v>
      </c>
      <c r="F110" s="8">
        <v>1596636</v>
      </c>
    </row>
    <row r="111" spans="1:6" x14ac:dyDescent="0.2">
      <c r="A111" s="7" t="s">
        <v>1163</v>
      </c>
      <c r="B111" s="7" t="s">
        <v>1119</v>
      </c>
      <c r="C111" s="8">
        <v>131</v>
      </c>
      <c r="D111" s="8">
        <v>24378</v>
      </c>
      <c r="E111" s="8">
        <v>6776</v>
      </c>
      <c r="F111" s="8">
        <v>302</v>
      </c>
    </row>
    <row r="112" spans="1:6" x14ac:dyDescent="0.2">
      <c r="A112" s="7" t="s">
        <v>2363</v>
      </c>
      <c r="B112" s="7" t="s">
        <v>1164</v>
      </c>
      <c r="C112" s="8">
        <v>538</v>
      </c>
      <c r="D112" s="8">
        <v>108408</v>
      </c>
      <c r="E112" s="8">
        <v>102996</v>
      </c>
      <c r="F112" s="8">
        <v>131</v>
      </c>
    </row>
    <row r="113" spans="1:6" x14ac:dyDescent="0.2">
      <c r="A113" s="7" t="s">
        <v>1165</v>
      </c>
      <c r="B113" s="7" t="s">
        <v>1166</v>
      </c>
      <c r="C113" s="8">
        <v>4500</v>
      </c>
      <c r="D113" s="8">
        <v>2052964</v>
      </c>
      <c r="E113" s="8">
        <v>1062717</v>
      </c>
      <c r="F113" s="8">
        <v>203348</v>
      </c>
    </row>
    <row r="114" spans="1:6" x14ac:dyDescent="0.2">
      <c r="A114" s="7" t="s">
        <v>2364</v>
      </c>
      <c r="B114" s="7" t="s">
        <v>1157</v>
      </c>
      <c r="C114" s="8">
        <v>2953</v>
      </c>
      <c r="D114" s="8">
        <v>1067766</v>
      </c>
      <c r="E114" s="8">
        <v>335674</v>
      </c>
      <c r="F114" s="8">
        <v>23196</v>
      </c>
    </row>
    <row r="115" spans="1:6" x14ac:dyDescent="0.2">
      <c r="A115" s="7" t="s">
        <v>1167</v>
      </c>
      <c r="B115" s="7" t="s">
        <v>1071</v>
      </c>
      <c r="C115" s="8">
        <v>213</v>
      </c>
      <c r="D115" s="8">
        <v>51439</v>
      </c>
      <c r="E115" s="8">
        <v>24441</v>
      </c>
      <c r="F115" s="8">
        <v>0</v>
      </c>
    </row>
    <row r="116" spans="1:6" x14ac:dyDescent="0.2">
      <c r="A116" s="7" t="s">
        <v>1168</v>
      </c>
      <c r="B116" s="7" t="s">
        <v>1125</v>
      </c>
      <c r="C116" s="8">
        <v>375</v>
      </c>
      <c r="D116" s="8">
        <v>86344</v>
      </c>
      <c r="E116" s="8">
        <v>105756</v>
      </c>
      <c r="F116" s="8">
        <v>0</v>
      </c>
    </row>
    <row r="117" spans="1:6" x14ac:dyDescent="0.2">
      <c r="A117" s="7" t="s">
        <v>2365</v>
      </c>
      <c r="B117" s="7" t="s">
        <v>1145</v>
      </c>
      <c r="C117" s="8">
        <v>6642</v>
      </c>
      <c r="D117" s="8">
        <v>4341440</v>
      </c>
      <c r="E117" s="8">
        <v>3514827</v>
      </c>
      <c r="F117" s="8">
        <v>546242</v>
      </c>
    </row>
    <row r="118" spans="1:6" x14ac:dyDescent="0.2">
      <c r="A118" s="7" t="s">
        <v>1169</v>
      </c>
      <c r="B118" s="7" t="s">
        <v>1148</v>
      </c>
      <c r="C118" s="8">
        <v>218</v>
      </c>
      <c r="D118" s="8">
        <v>45477</v>
      </c>
      <c r="E118" s="8">
        <v>28000</v>
      </c>
      <c r="F118" s="8">
        <v>0</v>
      </c>
    </row>
    <row r="119" spans="1:6" x14ac:dyDescent="0.2">
      <c r="A119" s="7" t="s">
        <v>1170</v>
      </c>
      <c r="B119" s="7" t="s">
        <v>1171</v>
      </c>
      <c r="C119" s="8">
        <v>1842</v>
      </c>
      <c r="D119" s="8">
        <v>434132</v>
      </c>
      <c r="E119" s="8">
        <v>390141</v>
      </c>
      <c r="F119" s="8">
        <v>37733</v>
      </c>
    </row>
    <row r="120" spans="1:6" x14ac:dyDescent="0.2">
      <c r="A120" s="7" t="s">
        <v>2366</v>
      </c>
      <c r="B120" s="7" t="s">
        <v>1108</v>
      </c>
      <c r="C120" s="8">
        <v>3960</v>
      </c>
      <c r="D120" s="8">
        <v>2480823</v>
      </c>
      <c r="E120" s="8">
        <v>1930998</v>
      </c>
      <c r="F120" s="8">
        <v>666267</v>
      </c>
    </row>
    <row r="121" spans="1:6" x14ac:dyDescent="0.2">
      <c r="A121" s="7" t="s">
        <v>1172</v>
      </c>
      <c r="B121" s="7" t="s">
        <v>1173</v>
      </c>
      <c r="C121" s="8">
        <v>326</v>
      </c>
      <c r="D121" s="8">
        <v>94538</v>
      </c>
      <c r="E121" s="8">
        <v>74500</v>
      </c>
      <c r="F121" s="8">
        <v>184</v>
      </c>
    </row>
    <row r="122" spans="1:6" x14ac:dyDescent="0.2">
      <c r="A122" s="7" t="s">
        <v>1174</v>
      </c>
      <c r="B122" s="7" t="s">
        <v>1046</v>
      </c>
      <c r="C122" s="8">
        <v>381</v>
      </c>
      <c r="D122" s="8">
        <v>170106</v>
      </c>
      <c r="E122" s="8">
        <v>85169</v>
      </c>
      <c r="F122" s="8">
        <v>67153</v>
      </c>
    </row>
    <row r="123" spans="1:6" x14ac:dyDescent="0.2">
      <c r="A123" s="7" t="s">
        <v>1089</v>
      </c>
      <c r="B123" s="7" t="s">
        <v>1089</v>
      </c>
      <c r="C123" s="8">
        <v>826</v>
      </c>
      <c r="D123" s="8">
        <v>299783</v>
      </c>
      <c r="E123" s="8">
        <v>145350</v>
      </c>
      <c r="F123" s="8">
        <v>21434</v>
      </c>
    </row>
    <row r="124" spans="1:6" x14ac:dyDescent="0.2">
      <c r="A124" s="7" t="s">
        <v>1175</v>
      </c>
      <c r="B124" s="7" t="s">
        <v>1175</v>
      </c>
      <c r="C124" s="8">
        <v>2060</v>
      </c>
      <c r="D124" s="8">
        <v>1699644</v>
      </c>
      <c r="E124" s="8">
        <v>822818</v>
      </c>
      <c r="F124" s="8">
        <v>59253</v>
      </c>
    </row>
    <row r="125" spans="1:6" x14ac:dyDescent="0.2">
      <c r="A125" s="7" t="s">
        <v>1176</v>
      </c>
      <c r="B125" s="7" t="s">
        <v>1080</v>
      </c>
      <c r="C125" s="8">
        <v>826</v>
      </c>
      <c r="D125" s="8">
        <v>175288</v>
      </c>
      <c r="E125" s="8">
        <v>247822</v>
      </c>
      <c r="F125" s="8">
        <v>22783</v>
      </c>
    </row>
    <row r="126" spans="1:6" x14ac:dyDescent="0.2">
      <c r="A126" s="7" t="s">
        <v>2368</v>
      </c>
      <c r="B126" s="7" t="s">
        <v>1177</v>
      </c>
      <c r="C126" s="8">
        <v>52</v>
      </c>
      <c r="D126" s="8">
        <v>26812</v>
      </c>
      <c r="E126" s="8">
        <v>9000</v>
      </c>
      <c r="F126" s="8">
        <v>0</v>
      </c>
    </row>
    <row r="127" spans="1:6" x14ac:dyDescent="0.2">
      <c r="A127" s="7" t="s">
        <v>1178</v>
      </c>
      <c r="B127" s="7" t="s">
        <v>1179</v>
      </c>
      <c r="C127" s="8">
        <v>625</v>
      </c>
      <c r="D127" s="8">
        <v>462377</v>
      </c>
      <c r="E127" s="8">
        <v>106000</v>
      </c>
      <c r="F127" s="8">
        <v>10802</v>
      </c>
    </row>
    <row r="128" spans="1:6" x14ac:dyDescent="0.2">
      <c r="A128" s="7" t="s">
        <v>1180</v>
      </c>
      <c r="B128" s="7" t="s">
        <v>1055</v>
      </c>
      <c r="C128" s="8">
        <v>3644</v>
      </c>
      <c r="D128" s="8">
        <v>2805455</v>
      </c>
      <c r="E128" s="8">
        <v>1326504</v>
      </c>
      <c r="F128" s="8">
        <v>175651</v>
      </c>
    </row>
    <row r="129" spans="1:6" x14ac:dyDescent="0.2">
      <c r="A129" s="7" t="s">
        <v>1181</v>
      </c>
      <c r="B129" s="7" t="s">
        <v>1182</v>
      </c>
      <c r="C129" s="8">
        <v>377</v>
      </c>
      <c r="D129" s="8">
        <v>43303</v>
      </c>
      <c r="E129" s="8">
        <v>103764</v>
      </c>
      <c r="F129" s="8">
        <v>4091</v>
      </c>
    </row>
    <row r="130" spans="1:6" x14ac:dyDescent="0.2">
      <c r="A130" s="7" t="s">
        <v>1183</v>
      </c>
      <c r="B130" s="7" t="s">
        <v>1135</v>
      </c>
      <c r="C130" s="8">
        <v>23659</v>
      </c>
      <c r="D130" s="8">
        <v>15769660</v>
      </c>
      <c r="E130" s="8">
        <v>4783786</v>
      </c>
      <c r="F130" s="8">
        <v>390996</v>
      </c>
    </row>
    <row r="131" spans="1:6" x14ac:dyDescent="0.2">
      <c r="A131" s="7" t="s">
        <v>1184</v>
      </c>
      <c r="B131" s="7" t="s">
        <v>1076</v>
      </c>
      <c r="C131" s="8">
        <v>254</v>
      </c>
      <c r="D131" s="8">
        <v>107474</v>
      </c>
      <c r="E131" s="8">
        <v>98085</v>
      </c>
      <c r="F131" s="8">
        <v>7079</v>
      </c>
    </row>
    <row r="132" spans="1:6" x14ac:dyDescent="0.2">
      <c r="A132" s="7" t="s">
        <v>1185</v>
      </c>
      <c r="B132" s="7" t="s">
        <v>1175</v>
      </c>
      <c r="C132" s="8">
        <v>22042</v>
      </c>
      <c r="D132" s="8">
        <v>21371218</v>
      </c>
      <c r="E132" s="8">
        <v>6574598</v>
      </c>
      <c r="F132" s="8">
        <v>1215901</v>
      </c>
    </row>
    <row r="133" spans="1:6" x14ac:dyDescent="0.2">
      <c r="A133" s="7" t="s">
        <v>1186</v>
      </c>
      <c r="B133" s="7" t="s">
        <v>1175</v>
      </c>
      <c r="C133" s="8">
        <v>21478</v>
      </c>
      <c r="D133" s="8">
        <v>13847674</v>
      </c>
      <c r="E133" s="8">
        <v>2323219</v>
      </c>
      <c r="F133" s="8">
        <v>1077826</v>
      </c>
    </row>
    <row r="134" spans="1:6" x14ac:dyDescent="0.2">
      <c r="A134" s="7" t="s">
        <v>1187</v>
      </c>
      <c r="B134" s="7" t="s">
        <v>1173</v>
      </c>
      <c r="C134" s="8">
        <v>2435</v>
      </c>
      <c r="D134" s="8">
        <v>692801</v>
      </c>
      <c r="E134" s="8">
        <v>431643</v>
      </c>
      <c r="F134" s="8">
        <v>122272</v>
      </c>
    </row>
    <row r="135" spans="1:6" x14ac:dyDescent="0.2">
      <c r="A135" s="7" t="s">
        <v>1833</v>
      </c>
      <c r="B135" s="7" t="s">
        <v>1080</v>
      </c>
      <c r="C135" s="8">
        <v>144</v>
      </c>
      <c r="D135" s="8">
        <v>114599</v>
      </c>
      <c r="E135" s="8">
        <v>23240</v>
      </c>
      <c r="F135" s="8">
        <v>5086</v>
      </c>
    </row>
    <row r="136" spans="1:6" x14ac:dyDescent="0.2">
      <c r="A136" s="7" t="s">
        <v>2372</v>
      </c>
      <c r="B136" s="7" t="s">
        <v>1179</v>
      </c>
      <c r="C136" s="8">
        <v>3038</v>
      </c>
      <c r="D136" s="8">
        <v>1840263</v>
      </c>
      <c r="E136" s="8">
        <v>1030328</v>
      </c>
      <c r="F136" s="8">
        <v>58916</v>
      </c>
    </row>
    <row r="137" spans="1:6" x14ac:dyDescent="0.2">
      <c r="A137" s="7" t="s">
        <v>1188</v>
      </c>
      <c r="B137" s="7" t="s">
        <v>1073</v>
      </c>
      <c r="C137" s="8">
        <v>4804</v>
      </c>
      <c r="D137" s="8">
        <v>1360554</v>
      </c>
      <c r="E137" s="8">
        <v>1310146</v>
      </c>
      <c r="F137" s="8">
        <v>10847</v>
      </c>
    </row>
    <row r="138" spans="1:6" x14ac:dyDescent="0.2">
      <c r="A138" s="7" t="s">
        <v>1189</v>
      </c>
      <c r="B138" s="7" t="s">
        <v>1040</v>
      </c>
      <c r="C138" s="8">
        <v>421</v>
      </c>
      <c r="D138" s="8">
        <v>109376</v>
      </c>
      <c r="E138" s="8">
        <v>85329</v>
      </c>
      <c r="F138" s="8">
        <v>15431</v>
      </c>
    </row>
    <row r="139" spans="1:6" x14ac:dyDescent="0.2">
      <c r="A139" s="7" t="s">
        <v>2312</v>
      </c>
      <c r="B139" s="7" t="s">
        <v>1055</v>
      </c>
      <c r="C139" s="8">
        <v>4950</v>
      </c>
      <c r="D139" s="8">
        <v>3098893</v>
      </c>
      <c r="E139" s="8">
        <v>1311998</v>
      </c>
      <c r="F139" s="8">
        <v>103382</v>
      </c>
    </row>
    <row r="140" spans="1:6" x14ac:dyDescent="0.2">
      <c r="A140" s="7" t="s">
        <v>1190</v>
      </c>
      <c r="B140" s="7" t="s">
        <v>1191</v>
      </c>
      <c r="C140" s="8">
        <v>1331</v>
      </c>
      <c r="D140" s="8">
        <v>451617</v>
      </c>
      <c r="E140" s="8">
        <v>446279</v>
      </c>
      <c r="F140" s="8">
        <v>24399</v>
      </c>
    </row>
    <row r="141" spans="1:6" x14ac:dyDescent="0.2">
      <c r="A141" s="7" t="s">
        <v>1192</v>
      </c>
      <c r="B141" s="7" t="s">
        <v>1193</v>
      </c>
      <c r="C141" s="8">
        <v>604</v>
      </c>
      <c r="D141" s="8">
        <v>155256</v>
      </c>
      <c r="E141" s="8">
        <v>157304</v>
      </c>
      <c r="F141" s="8">
        <v>219</v>
      </c>
    </row>
    <row r="142" spans="1:6" x14ac:dyDescent="0.2">
      <c r="A142" s="7" t="s">
        <v>1194</v>
      </c>
      <c r="B142" s="7" t="s">
        <v>1119</v>
      </c>
      <c r="C142" s="8">
        <v>627</v>
      </c>
      <c r="D142" s="8">
        <v>156664</v>
      </c>
      <c r="E142" s="8">
        <v>118501</v>
      </c>
      <c r="F142" s="8">
        <v>909</v>
      </c>
    </row>
    <row r="143" spans="1:6" x14ac:dyDescent="0.2">
      <c r="A143" s="7" t="s">
        <v>1195</v>
      </c>
      <c r="B143" s="7" t="s">
        <v>1171</v>
      </c>
      <c r="C143" s="8">
        <v>897</v>
      </c>
      <c r="D143" s="8">
        <v>213122</v>
      </c>
      <c r="E143" s="8">
        <v>242551</v>
      </c>
      <c r="F143" s="8">
        <v>4839</v>
      </c>
    </row>
    <row r="144" spans="1:6" x14ac:dyDescent="0.2">
      <c r="A144" s="7" t="s">
        <v>2376</v>
      </c>
      <c r="B144" s="7" t="s">
        <v>1038</v>
      </c>
      <c r="C144" s="8">
        <v>710</v>
      </c>
      <c r="D144" s="8">
        <v>193250</v>
      </c>
      <c r="E144" s="8">
        <v>55001</v>
      </c>
      <c r="F144" s="8">
        <v>11512</v>
      </c>
    </row>
    <row r="145" spans="1:6" x14ac:dyDescent="0.2">
      <c r="A145" s="7" t="s">
        <v>1196</v>
      </c>
      <c r="B145" s="7" t="s">
        <v>1102</v>
      </c>
      <c r="C145" s="8">
        <v>369</v>
      </c>
      <c r="D145" s="8">
        <v>237732</v>
      </c>
      <c r="E145" s="8">
        <v>75309</v>
      </c>
      <c r="F145" s="8">
        <v>33381</v>
      </c>
    </row>
    <row r="146" spans="1:6" x14ac:dyDescent="0.2">
      <c r="A146" s="7" t="s">
        <v>1197</v>
      </c>
      <c r="B146" s="7" t="s">
        <v>1084</v>
      </c>
      <c r="C146" s="8">
        <v>555</v>
      </c>
      <c r="D146" s="8">
        <v>114896</v>
      </c>
      <c r="E146" s="8">
        <v>163001</v>
      </c>
      <c r="F146" s="8">
        <v>21920</v>
      </c>
    </row>
    <row r="147" spans="1:6" x14ac:dyDescent="0.2">
      <c r="A147" s="7" t="s">
        <v>1084</v>
      </c>
      <c r="B147" s="7" t="s">
        <v>1042</v>
      </c>
      <c r="C147" s="8">
        <v>1054</v>
      </c>
      <c r="D147" s="8">
        <v>737805</v>
      </c>
      <c r="E147" s="8">
        <v>525213</v>
      </c>
      <c r="F147" s="8">
        <v>106940</v>
      </c>
    </row>
    <row r="148" spans="1:6" x14ac:dyDescent="0.2">
      <c r="A148" s="7" t="s">
        <v>1198</v>
      </c>
      <c r="B148" s="7" t="s">
        <v>1114</v>
      </c>
      <c r="C148" s="8">
        <v>172</v>
      </c>
      <c r="D148" s="8">
        <v>35000</v>
      </c>
      <c r="E148" s="8">
        <v>37680</v>
      </c>
      <c r="F148" s="8">
        <v>362</v>
      </c>
    </row>
    <row r="149" spans="1:6" x14ac:dyDescent="0.2">
      <c r="A149" s="7" t="s">
        <v>1199</v>
      </c>
      <c r="B149" s="7" t="s">
        <v>1200</v>
      </c>
      <c r="C149" s="8">
        <v>721</v>
      </c>
      <c r="D149" s="8">
        <v>290304</v>
      </c>
      <c r="E149" s="8">
        <v>194832</v>
      </c>
      <c r="F149" s="8">
        <v>6798</v>
      </c>
    </row>
    <row r="150" spans="1:6" x14ac:dyDescent="0.2">
      <c r="A150" s="7" t="s">
        <v>1201</v>
      </c>
      <c r="B150" s="7" t="s">
        <v>1112</v>
      </c>
      <c r="C150" s="8">
        <v>236</v>
      </c>
      <c r="D150" s="8">
        <v>50034</v>
      </c>
      <c r="E150" s="8">
        <v>50000</v>
      </c>
      <c r="F150" s="8">
        <v>0</v>
      </c>
    </row>
    <row r="151" spans="1:6" x14ac:dyDescent="0.2">
      <c r="A151" s="7" t="s">
        <v>1202</v>
      </c>
      <c r="B151" s="7" t="s">
        <v>1092</v>
      </c>
      <c r="C151" s="8">
        <v>429</v>
      </c>
      <c r="D151" s="8">
        <v>71507</v>
      </c>
      <c r="E151" s="8">
        <v>37267</v>
      </c>
      <c r="F151" s="8">
        <v>0</v>
      </c>
    </row>
    <row r="152" spans="1:6" x14ac:dyDescent="0.2">
      <c r="A152" s="7" t="s">
        <v>1203</v>
      </c>
      <c r="B152" s="7" t="s">
        <v>1204</v>
      </c>
      <c r="C152" s="8">
        <v>122</v>
      </c>
      <c r="D152" s="8">
        <v>24923</v>
      </c>
      <c r="E152" s="8">
        <v>2300</v>
      </c>
      <c r="F152" s="8">
        <v>0</v>
      </c>
    </row>
    <row r="153" spans="1:6" x14ac:dyDescent="0.2">
      <c r="A153" s="7" t="s">
        <v>1205</v>
      </c>
      <c r="B153" s="7" t="s">
        <v>1058</v>
      </c>
      <c r="C153" s="8">
        <v>159</v>
      </c>
      <c r="D153" s="8">
        <v>50757</v>
      </c>
      <c r="E153" s="8">
        <v>15525</v>
      </c>
      <c r="F153" s="8">
        <v>8550</v>
      </c>
    </row>
    <row r="154" spans="1:6" x14ac:dyDescent="0.2">
      <c r="A154" s="7" t="s">
        <v>1206</v>
      </c>
      <c r="B154" s="7" t="s">
        <v>1089</v>
      </c>
      <c r="C154" s="8">
        <v>11548</v>
      </c>
      <c r="D154" s="8">
        <v>5809524</v>
      </c>
      <c r="E154" s="8">
        <v>2612201</v>
      </c>
      <c r="F154" s="8">
        <v>50625</v>
      </c>
    </row>
    <row r="155" spans="1:6" x14ac:dyDescent="0.2">
      <c r="A155" s="7" t="s">
        <v>1207</v>
      </c>
      <c r="B155" s="7" t="s">
        <v>1056</v>
      </c>
      <c r="C155" s="8">
        <v>169</v>
      </c>
      <c r="D155" s="8">
        <v>150231</v>
      </c>
      <c r="E155" s="8">
        <v>31788</v>
      </c>
      <c r="F155" s="8">
        <v>0</v>
      </c>
    </row>
    <row r="156" spans="1:6" x14ac:dyDescent="0.2">
      <c r="A156" s="7" t="s">
        <v>1208</v>
      </c>
      <c r="B156" s="7" t="s">
        <v>1209</v>
      </c>
      <c r="C156" s="8">
        <v>52</v>
      </c>
      <c r="D156" s="8">
        <v>22642</v>
      </c>
      <c r="E156" s="8">
        <v>1167</v>
      </c>
      <c r="F156" s="8">
        <v>0</v>
      </c>
    </row>
    <row r="157" spans="1:6" x14ac:dyDescent="0.2">
      <c r="A157" s="7" t="s">
        <v>1210</v>
      </c>
      <c r="B157" s="7" t="s">
        <v>1125</v>
      </c>
      <c r="C157" s="8">
        <v>2556</v>
      </c>
      <c r="D157" s="8">
        <v>6462619</v>
      </c>
      <c r="E157" s="8">
        <v>2396708</v>
      </c>
      <c r="F157" s="8">
        <v>27384</v>
      </c>
    </row>
    <row r="158" spans="1:6" x14ac:dyDescent="0.2">
      <c r="A158" s="7" t="s">
        <v>1211</v>
      </c>
      <c r="B158" s="7" t="s">
        <v>1042</v>
      </c>
      <c r="C158" s="8">
        <v>2719</v>
      </c>
      <c r="D158" s="8">
        <v>1264893</v>
      </c>
      <c r="E158" s="8">
        <v>620443</v>
      </c>
      <c r="F158" s="8">
        <v>7580</v>
      </c>
    </row>
    <row r="159" spans="1:6" x14ac:dyDescent="0.2">
      <c r="A159" s="7" t="s">
        <v>2382</v>
      </c>
      <c r="B159" s="7" t="s">
        <v>1037</v>
      </c>
      <c r="C159" s="8">
        <v>3643</v>
      </c>
      <c r="D159" s="8">
        <v>1726021</v>
      </c>
      <c r="E159" s="8">
        <v>950589</v>
      </c>
      <c r="F159" s="8">
        <v>574455</v>
      </c>
    </row>
    <row r="160" spans="1:6" x14ac:dyDescent="0.2">
      <c r="A160" s="7" t="s">
        <v>1212</v>
      </c>
      <c r="B160" s="7" t="s">
        <v>1125</v>
      </c>
      <c r="C160" s="8">
        <v>1126</v>
      </c>
      <c r="D160" s="8">
        <v>398314</v>
      </c>
      <c r="E160" s="8">
        <v>338883</v>
      </c>
      <c r="F160" s="8">
        <v>10205</v>
      </c>
    </row>
    <row r="161" spans="1:6" x14ac:dyDescent="0.2">
      <c r="A161" s="7" t="s">
        <v>1213</v>
      </c>
      <c r="B161" s="7" t="s">
        <v>1175</v>
      </c>
      <c r="C161" s="8">
        <v>1174</v>
      </c>
      <c r="D161" s="8">
        <v>798998</v>
      </c>
      <c r="E161" s="8">
        <v>361189</v>
      </c>
      <c r="F161" s="8">
        <v>21142</v>
      </c>
    </row>
    <row r="162" spans="1:6" x14ac:dyDescent="0.2">
      <c r="A162" s="7" t="s">
        <v>1778</v>
      </c>
      <c r="B162" s="7" t="s">
        <v>1055</v>
      </c>
      <c r="C162" s="8">
        <v>18600</v>
      </c>
      <c r="D162" s="8">
        <v>11498954</v>
      </c>
      <c r="E162" s="8">
        <v>4420806</v>
      </c>
      <c r="F162" s="8">
        <v>216410</v>
      </c>
    </row>
    <row r="163" spans="1:6" x14ac:dyDescent="0.2">
      <c r="A163" s="7" t="s">
        <v>1214</v>
      </c>
      <c r="B163" s="7" t="s">
        <v>1209</v>
      </c>
      <c r="C163" s="8">
        <v>365</v>
      </c>
      <c r="D163" s="8">
        <v>106544</v>
      </c>
      <c r="E163" s="8">
        <v>147991</v>
      </c>
      <c r="F163" s="8">
        <v>21129</v>
      </c>
    </row>
    <row r="164" spans="1:6" x14ac:dyDescent="0.2">
      <c r="A164" s="7" t="s">
        <v>1215</v>
      </c>
      <c r="B164" s="7" t="s">
        <v>1087</v>
      </c>
      <c r="C164" s="8">
        <v>121</v>
      </c>
      <c r="D164" s="8">
        <v>38917</v>
      </c>
      <c r="E164" s="8">
        <v>7000</v>
      </c>
      <c r="F164" s="8">
        <v>0</v>
      </c>
    </row>
    <row r="165" spans="1:6" x14ac:dyDescent="0.2">
      <c r="A165" s="7" t="s">
        <v>1216</v>
      </c>
      <c r="B165" s="7" t="s">
        <v>1038</v>
      </c>
      <c r="C165" s="8">
        <v>147</v>
      </c>
      <c r="D165" s="8">
        <v>49606</v>
      </c>
      <c r="E165" s="8">
        <v>34309</v>
      </c>
      <c r="F165" s="8">
        <v>0</v>
      </c>
    </row>
    <row r="166" spans="1:6" x14ac:dyDescent="0.2">
      <c r="A166" s="7" t="s">
        <v>1220</v>
      </c>
      <c r="B166" s="7" t="s">
        <v>1073</v>
      </c>
      <c r="C166" s="8">
        <v>589</v>
      </c>
      <c r="D166" s="8">
        <v>210824</v>
      </c>
      <c r="E166" s="8">
        <v>191160</v>
      </c>
      <c r="F166" s="8">
        <v>1312</v>
      </c>
    </row>
    <row r="167" spans="1:6" x14ac:dyDescent="0.2">
      <c r="A167" s="7" t="s">
        <v>2314</v>
      </c>
      <c r="B167" s="7" t="s">
        <v>1055</v>
      </c>
      <c r="C167" s="8">
        <v>62243</v>
      </c>
      <c r="D167" s="8">
        <v>46494592</v>
      </c>
      <c r="E167" s="8">
        <v>12857852</v>
      </c>
      <c r="F167" s="8">
        <v>2725624</v>
      </c>
    </row>
    <row r="168" spans="1:6" x14ac:dyDescent="0.2">
      <c r="A168" s="7" t="s">
        <v>1221</v>
      </c>
      <c r="B168" s="7" t="s">
        <v>1135</v>
      </c>
      <c r="C168" s="8">
        <v>5875</v>
      </c>
      <c r="D168" s="8">
        <v>5359801</v>
      </c>
      <c r="E168" s="8">
        <v>1414279</v>
      </c>
      <c r="F168" s="8">
        <v>50432</v>
      </c>
    </row>
    <row r="169" spans="1:6" x14ac:dyDescent="0.2">
      <c r="A169" s="7" t="s">
        <v>1222</v>
      </c>
      <c r="B169" s="7" t="s">
        <v>1092</v>
      </c>
      <c r="C169" s="8">
        <v>43</v>
      </c>
      <c r="D169" s="8">
        <v>8798</v>
      </c>
      <c r="E169" s="8">
        <v>6500</v>
      </c>
      <c r="F169" s="8">
        <v>2278</v>
      </c>
    </row>
    <row r="170" spans="1:6" x14ac:dyDescent="0.2">
      <c r="A170" s="7" t="s">
        <v>1223</v>
      </c>
      <c r="B170" s="7" t="s">
        <v>1177</v>
      </c>
      <c r="C170" s="8">
        <v>586</v>
      </c>
      <c r="D170" s="8">
        <v>168655</v>
      </c>
      <c r="E170" s="8">
        <v>113001</v>
      </c>
      <c r="F170" s="8">
        <v>21893</v>
      </c>
    </row>
    <row r="171" spans="1:6" x14ac:dyDescent="0.2">
      <c r="A171" s="7" t="s">
        <v>2384</v>
      </c>
      <c r="B171" s="7" t="s">
        <v>1032</v>
      </c>
      <c r="C171" s="8">
        <v>31774</v>
      </c>
      <c r="D171" s="8">
        <v>22561469</v>
      </c>
      <c r="E171" s="8">
        <v>8416610</v>
      </c>
      <c r="F171" s="8">
        <v>3201122</v>
      </c>
    </row>
    <row r="172" spans="1:6" x14ac:dyDescent="0.2">
      <c r="A172" s="7" t="s">
        <v>1126</v>
      </c>
      <c r="B172" s="7" t="s">
        <v>1086</v>
      </c>
      <c r="C172" s="8">
        <v>1147</v>
      </c>
      <c r="D172" s="8">
        <v>467111</v>
      </c>
      <c r="E172" s="8">
        <v>318757</v>
      </c>
      <c r="F172" s="8">
        <v>91879</v>
      </c>
    </row>
    <row r="173" spans="1:6" x14ac:dyDescent="0.2">
      <c r="A173" s="7" t="s">
        <v>1224</v>
      </c>
      <c r="B173" s="7" t="s">
        <v>1225</v>
      </c>
      <c r="C173" s="8">
        <v>569</v>
      </c>
      <c r="D173" s="8">
        <v>275025</v>
      </c>
      <c r="E173" s="8">
        <v>97964</v>
      </c>
      <c r="F173" s="8">
        <v>120529</v>
      </c>
    </row>
    <row r="174" spans="1:6" x14ac:dyDescent="0.2">
      <c r="A174" s="7" t="s">
        <v>1226</v>
      </c>
      <c r="B174" s="7" t="s">
        <v>1089</v>
      </c>
      <c r="C174" s="8">
        <v>204</v>
      </c>
      <c r="D174" s="8">
        <v>75190</v>
      </c>
      <c r="E174" s="8">
        <v>73725</v>
      </c>
      <c r="F174" s="8">
        <v>695</v>
      </c>
    </row>
    <row r="175" spans="1:6" x14ac:dyDescent="0.2">
      <c r="A175" s="7" t="s">
        <v>1227</v>
      </c>
      <c r="B175" s="7" t="s">
        <v>1112</v>
      </c>
      <c r="C175" s="8">
        <v>8066</v>
      </c>
      <c r="D175" s="8">
        <v>1893883</v>
      </c>
      <c r="E175" s="8">
        <v>1622054</v>
      </c>
      <c r="F175" s="8">
        <v>730557</v>
      </c>
    </row>
    <row r="176" spans="1:6" x14ac:dyDescent="0.2">
      <c r="A176" s="7" t="s">
        <v>1228</v>
      </c>
      <c r="B176" s="7" t="s">
        <v>1097</v>
      </c>
      <c r="C176" s="8">
        <v>2292</v>
      </c>
      <c r="D176" s="8">
        <v>865208</v>
      </c>
      <c r="E176" s="8">
        <v>917996</v>
      </c>
      <c r="F176" s="8">
        <v>49224</v>
      </c>
    </row>
    <row r="177" spans="1:6" x14ac:dyDescent="0.2">
      <c r="A177" s="7" t="s">
        <v>2388</v>
      </c>
      <c r="B177" s="7" t="s">
        <v>1097</v>
      </c>
      <c r="C177" s="8">
        <v>2035</v>
      </c>
      <c r="D177" s="8">
        <v>6563797</v>
      </c>
      <c r="E177" s="8">
        <v>1909930</v>
      </c>
      <c r="F177" s="8">
        <v>127888</v>
      </c>
    </row>
    <row r="178" spans="1:6" x14ac:dyDescent="0.2">
      <c r="A178" s="7" t="s">
        <v>1229</v>
      </c>
      <c r="B178" s="7" t="s">
        <v>1135</v>
      </c>
      <c r="C178" s="8">
        <v>22831</v>
      </c>
      <c r="D178" s="8">
        <v>15438373</v>
      </c>
      <c r="E178" s="8">
        <v>5155436</v>
      </c>
      <c r="F178" s="8">
        <v>716440</v>
      </c>
    </row>
    <row r="179" spans="1:6" x14ac:dyDescent="0.2">
      <c r="A179" s="7" t="s">
        <v>1230</v>
      </c>
      <c r="B179" s="7" t="s">
        <v>1076</v>
      </c>
      <c r="C179" s="8">
        <v>206</v>
      </c>
      <c r="D179" s="8">
        <v>43785</v>
      </c>
      <c r="E179" s="8">
        <v>69793</v>
      </c>
      <c r="F179" s="8">
        <v>9867</v>
      </c>
    </row>
    <row r="180" spans="1:6" x14ac:dyDescent="0.2">
      <c r="A180" s="7" t="s">
        <v>1231</v>
      </c>
      <c r="B180" s="7" t="s">
        <v>1097</v>
      </c>
      <c r="C180" s="8">
        <v>263</v>
      </c>
      <c r="D180" s="8">
        <v>156329</v>
      </c>
      <c r="E180" s="8">
        <v>80257</v>
      </c>
      <c r="F180" s="8">
        <v>25490</v>
      </c>
    </row>
    <row r="181" spans="1:6" x14ac:dyDescent="0.2">
      <c r="A181" s="7" t="s">
        <v>1232</v>
      </c>
      <c r="B181" s="7" t="s">
        <v>1233</v>
      </c>
      <c r="C181" s="8">
        <v>283</v>
      </c>
      <c r="D181" s="8">
        <v>67875</v>
      </c>
      <c r="E181" s="8">
        <v>31210</v>
      </c>
      <c r="F181" s="8">
        <v>236</v>
      </c>
    </row>
    <row r="182" spans="1:6" x14ac:dyDescent="0.2">
      <c r="A182" s="7" t="s">
        <v>1056</v>
      </c>
      <c r="B182" s="7" t="s">
        <v>1050</v>
      </c>
      <c r="C182" s="8">
        <v>332</v>
      </c>
      <c r="D182" s="8">
        <v>157451</v>
      </c>
      <c r="E182" s="8">
        <v>90731</v>
      </c>
      <c r="F182" s="8">
        <v>0</v>
      </c>
    </row>
    <row r="183" spans="1:6" x14ac:dyDescent="0.2">
      <c r="A183" s="7" t="s">
        <v>1234</v>
      </c>
      <c r="B183" s="7" t="s">
        <v>1093</v>
      </c>
      <c r="C183" s="8">
        <v>254</v>
      </c>
      <c r="D183" s="8">
        <v>68184</v>
      </c>
      <c r="E183" s="8">
        <v>40100</v>
      </c>
      <c r="F183" s="8">
        <v>4376</v>
      </c>
    </row>
    <row r="184" spans="1:6" x14ac:dyDescent="0.2">
      <c r="A184" s="7" t="s">
        <v>1235</v>
      </c>
      <c r="B184" s="7" t="s">
        <v>1128</v>
      </c>
      <c r="C184" s="8">
        <v>502</v>
      </c>
      <c r="D184" s="8">
        <v>136990</v>
      </c>
      <c r="E184" s="8">
        <v>133520</v>
      </c>
      <c r="F184" s="8">
        <v>11520</v>
      </c>
    </row>
    <row r="185" spans="1:6" x14ac:dyDescent="0.2">
      <c r="A185" s="7" t="s">
        <v>1236</v>
      </c>
      <c r="B185" s="7" t="s">
        <v>1058</v>
      </c>
      <c r="C185" s="8">
        <v>98</v>
      </c>
      <c r="D185" s="8">
        <v>50938</v>
      </c>
      <c r="E185" s="8">
        <v>24127</v>
      </c>
      <c r="F185" s="8">
        <v>17753</v>
      </c>
    </row>
    <row r="186" spans="1:6" x14ac:dyDescent="0.2">
      <c r="A186" s="7" t="s">
        <v>1237</v>
      </c>
      <c r="B186" s="7" t="s">
        <v>1164</v>
      </c>
      <c r="C186" s="8">
        <v>129</v>
      </c>
      <c r="D186" s="8">
        <v>22105</v>
      </c>
      <c r="E186" s="8">
        <v>25000</v>
      </c>
      <c r="F186" s="8">
        <v>0</v>
      </c>
    </row>
    <row r="187" spans="1:6" x14ac:dyDescent="0.2">
      <c r="A187" s="7" t="s">
        <v>1238</v>
      </c>
      <c r="B187" s="7" t="s">
        <v>1177</v>
      </c>
      <c r="C187" s="8">
        <v>296</v>
      </c>
      <c r="D187" s="8">
        <v>123212</v>
      </c>
      <c r="E187" s="8">
        <v>23001</v>
      </c>
      <c r="F187" s="8">
        <v>0</v>
      </c>
    </row>
    <row r="188" spans="1:6" x14ac:dyDescent="0.2">
      <c r="A188" s="7" t="s">
        <v>1239</v>
      </c>
      <c r="B188" s="7" t="s">
        <v>1177</v>
      </c>
      <c r="C188" s="8">
        <v>1273</v>
      </c>
      <c r="D188" s="8">
        <v>553098</v>
      </c>
      <c r="E188" s="8">
        <v>411018</v>
      </c>
      <c r="F188" s="8">
        <v>87880</v>
      </c>
    </row>
    <row r="189" spans="1:6" x14ac:dyDescent="0.2">
      <c r="A189" s="7" t="s">
        <v>1240</v>
      </c>
      <c r="B189" s="7" t="s">
        <v>1110</v>
      </c>
      <c r="C189" s="8">
        <v>1491</v>
      </c>
      <c r="D189" s="8">
        <v>481759</v>
      </c>
      <c r="E189" s="8">
        <v>534367</v>
      </c>
      <c r="F189" s="8">
        <v>141798</v>
      </c>
    </row>
    <row r="190" spans="1:6" x14ac:dyDescent="0.2">
      <c r="A190" s="7" t="s">
        <v>1241</v>
      </c>
      <c r="B190" s="7" t="s">
        <v>1135</v>
      </c>
      <c r="C190" s="8">
        <v>4964</v>
      </c>
      <c r="D190" s="8">
        <v>3991806</v>
      </c>
      <c r="E190" s="8">
        <v>1537470</v>
      </c>
      <c r="F190" s="8">
        <v>159164</v>
      </c>
    </row>
    <row r="191" spans="1:6" x14ac:dyDescent="0.2">
      <c r="A191" s="7" t="s">
        <v>1242</v>
      </c>
      <c r="B191" s="7" t="s">
        <v>1058</v>
      </c>
      <c r="C191" s="8">
        <v>139</v>
      </c>
      <c r="D191" s="8">
        <v>32926</v>
      </c>
      <c r="E191" s="8">
        <v>13454</v>
      </c>
      <c r="F191" s="8">
        <v>470</v>
      </c>
    </row>
    <row r="192" spans="1:6" x14ac:dyDescent="0.2">
      <c r="A192" s="7" t="s">
        <v>2389</v>
      </c>
      <c r="B192" s="7" t="s">
        <v>1135</v>
      </c>
      <c r="C192" s="8">
        <v>3900</v>
      </c>
      <c r="D192" s="8">
        <v>7566420</v>
      </c>
      <c r="E192" s="8">
        <v>1386797</v>
      </c>
      <c r="F192" s="8">
        <v>48288</v>
      </c>
    </row>
    <row r="193" spans="1:6" x14ac:dyDescent="0.2">
      <c r="A193" s="7" t="s">
        <v>1243</v>
      </c>
      <c r="B193" s="7" t="s">
        <v>1204</v>
      </c>
      <c r="C193" s="8">
        <v>337</v>
      </c>
      <c r="D193" s="8">
        <v>88274</v>
      </c>
      <c r="E193" s="8">
        <v>45000</v>
      </c>
      <c r="F193" s="8">
        <v>1430</v>
      </c>
    </row>
    <row r="194" spans="1:6" x14ac:dyDescent="0.2">
      <c r="A194" s="7" t="s">
        <v>2391</v>
      </c>
      <c r="B194" s="7" t="s">
        <v>1125</v>
      </c>
      <c r="C194" s="8">
        <v>924</v>
      </c>
      <c r="D194" s="8">
        <v>242104</v>
      </c>
      <c r="E194" s="8">
        <v>276289</v>
      </c>
      <c r="F194" s="8">
        <v>45279</v>
      </c>
    </row>
    <row r="195" spans="1:6" x14ac:dyDescent="0.2">
      <c r="A195" s="7" t="s">
        <v>1244</v>
      </c>
      <c r="B195" s="7" t="s">
        <v>1097</v>
      </c>
      <c r="C195" s="8">
        <v>586</v>
      </c>
      <c r="D195" s="8">
        <v>408621</v>
      </c>
      <c r="E195" s="8">
        <v>331505</v>
      </c>
      <c r="F195" s="8">
        <v>2695</v>
      </c>
    </row>
    <row r="196" spans="1:6" x14ac:dyDescent="0.2">
      <c r="A196" s="7" t="s">
        <v>1245</v>
      </c>
      <c r="B196" s="7" t="s">
        <v>1042</v>
      </c>
      <c r="C196" s="8">
        <v>4268</v>
      </c>
      <c r="D196" s="8">
        <v>3088736</v>
      </c>
      <c r="E196" s="8">
        <v>1212854</v>
      </c>
      <c r="F196" s="8">
        <v>126572</v>
      </c>
    </row>
    <row r="197" spans="1:6" x14ac:dyDescent="0.2">
      <c r="A197" s="7" t="s">
        <v>1246</v>
      </c>
      <c r="B197" s="7" t="s">
        <v>2406</v>
      </c>
      <c r="C197" s="8">
        <v>205</v>
      </c>
      <c r="D197" s="8">
        <v>61716</v>
      </c>
      <c r="E197" s="8">
        <v>96000</v>
      </c>
      <c r="F197" s="8">
        <v>1857</v>
      </c>
    </row>
    <row r="198" spans="1:6" x14ac:dyDescent="0.2">
      <c r="A198" s="7" t="s">
        <v>1247</v>
      </c>
      <c r="B198" s="7" t="s">
        <v>1114</v>
      </c>
      <c r="C198" s="8">
        <v>76</v>
      </c>
      <c r="D198" s="8">
        <v>20339</v>
      </c>
      <c r="E198" s="8">
        <v>12500</v>
      </c>
      <c r="F198" s="8">
        <v>0</v>
      </c>
    </row>
    <row r="199" spans="1:6" x14ac:dyDescent="0.2">
      <c r="A199" s="7" t="s">
        <v>1248</v>
      </c>
      <c r="B199" s="7" t="s">
        <v>1032</v>
      </c>
      <c r="C199" s="8">
        <v>1080</v>
      </c>
      <c r="D199" s="8">
        <v>2499016</v>
      </c>
      <c r="E199" s="8">
        <v>299326</v>
      </c>
      <c r="F199" s="8">
        <v>1350</v>
      </c>
    </row>
    <row r="200" spans="1:6" x14ac:dyDescent="0.2">
      <c r="A200" s="7" t="s">
        <v>1249</v>
      </c>
      <c r="B200" s="7" t="s">
        <v>1068</v>
      </c>
      <c r="C200" s="8">
        <v>37</v>
      </c>
      <c r="D200" s="8">
        <v>24406</v>
      </c>
      <c r="E200" s="8">
        <v>7700</v>
      </c>
      <c r="F200" s="8">
        <v>0</v>
      </c>
    </row>
    <row r="201" spans="1:6" x14ac:dyDescent="0.2">
      <c r="A201" s="7" t="s">
        <v>1250</v>
      </c>
      <c r="B201" s="7" t="s">
        <v>1108</v>
      </c>
      <c r="C201" s="8">
        <v>170</v>
      </c>
      <c r="D201" s="8">
        <v>96546</v>
      </c>
      <c r="E201" s="8">
        <v>32323</v>
      </c>
      <c r="F201" s="8">
        <v>13928</v>
      </c>
    </row>
    <row r="202" spans="1:6" x14ac:dyDescent="0.2">
      <c r="A202" s="7" t="s">
        <v>1251</v>
      </c>
      <c r="B202" s="7" t="s">
        <v>1093</v>
      </c>
      <c r="C202" s="8">
        <v>193</v>
      </c>
      <c r="D202" s="8">
        <v>58229</v>
      </c>
      <c r="E202" s="8">
        <v>28000</v>
      </c>
      <c r="F202" s="8">
        <v>1109</v>
      </c>
    </row>
    <row r="203" spans="1:6" x14ac:dyDescent="0.2">
      <c r="A203" s="7" t="s">
        <v>1252</v>
      </c>
      <c r="B203" s="7" t="s">
        <v>1071</v>
      </c>
      <c r="C203" s="8">
        <v>7929</v>
      </c>
      <c r="D203" s="8">
        <v>4978170</v>
      </c>
      <c r="E203" s="8">
        <v>1802147</v>
      </c>
      <c r="F203" s="8">
        <v>480593</v>
      </c>
    </row>
    <row r="204" spans="1:6" x14ac:dyDescent="0.2">
      <c r="A204" s="7" t="s">
        <v>1253</v>
      </c>
      <c r="B204" s="7" t="s">
        <v>1028</v>
      </c>
      <c r="C204" s="8">
        <v>339</v>
      </c>
      <c r="D204" s="8">
        <v>94631</v>
      </c>
      <c r="E204" s="8">
        <v>76267</v>
      </c>
      <c r="F204" s="8">
        <v>2714</v>
      </c>
    </row>
    <row r="205" spans="1:6" x14ac:dyDescent="0.2">
      <c r="A205" s="7" t="s">
        <v>1254</v>
      </c>
      <c r="B205" s="7" t="s">
        <v>1087</v>
      </c>
      <c r="C205" s="8">
        <v>3208</v>
      </c>
      <c r="D205" s="8">
        <v>1125217</v>
      </c>
      <c r="E205" s="8">
        <v>581523</v>
      </c>
      <c r="F205" s="8">
        <v>408933</v>
      </c>
    </row>
    <row r="206" spans="1:6" x14ac:dyDescent="0.2">
      <c r="A206" s="7" t="s">
        <v>2392</v>
      </c>
      <c r="B206" s="7" t="s">
        <v>1193</v>
      </c>
      <c r="C206" s="8">
        <v>2486</v>
      </c>
      <c r="D206" s="8">
        <v>1015417</v>
      </c>
      <c r="E206" s="8">
        <v>783608</v>
      </c>
      <c r="F206" s="8">
        <v>131064</v>
      </c>
    </row>
    <row r="207" spans="1:6" x14ac:dyDescent="0.2">
      <c r="A207" s="7" t="s">
        <v>1255</v>
      </c>
      <c r="B207" s="7" t="s">
        <v>1256</v>
      </c>
      <c r="C207" s="8">
        <v>30</v>
      </c>
      <c r="D207" s="8">
        <v>20942</v>
      </c>
      <c r="E207" s="8">
        <v>13268</v>
      </c>
      <c r="F207" s="8">
        <v>0</v>
      </c>
    </row>
    <row r="208" spans="1:6" x14ac:dyDescent="0.2">
      <c r="A208" s="7" t="s">
        <v>1257</v>
      </c>
      <c r="B208" s="7" t="s">
        <v>1040</v>
      </c>
      <c r="C208" s="8">
        <v>241</v>
      </c>
      <c r="D208" s="8">
        <v>68919</v>
      </c>
      <c r="E208" s="8">
        <v>28206</v>
      </c>
      <c r="F208" s="8">
        <v>8333</v>
      </c>
    </row>
    <row r="209" spans="1:6" x14ac:dyDescent="0.2">
      <c r="A209" s="7" t="s">
        <v>1258</v>
      </c>
      <c r="B209" s="7" t="s">
        <v>1148</v>
      </c>
      <c r="C209" s="8">
        <v>51</v>
      </c>
      <c r="D209" s="8">
        <v>9502</v>
      </c>
      <c r="E209" s="8">
        <v>8000</v>
      </c>
      <c r="F209" s="8">
        <v>0</v>
      </c>
    </row>
    <row r="210" spans="1:6" x14ac:dyDescent="0.2">
      <c r="A210" s="7" t="s">
        <v>1259</v>
      </c>
      <c r="B210" s="7" t="s">
        <v>1166</v>
      </c>
      <c r="C210" s="8">
        <v>555</v>
      </c>
      <c r="D210" s="8">
        <v>248682</v>
      </c>
      <c r="E210" s="8">
        <v>81130</v>
      </c>
      <c r="F210" s="8">
        <v>7254</v>
      </c>
    </row>
    <row r="211" spans="1:6" x14ac:dyDescent="0.2">
      <c r="A211" s="7" t="s">
        <v>1260</v>
      </c>
      <c r="B211" s="7" t="s">
        <v>1076</v>
      </c>
      <c r="C211" s="8">
        <v>63</v>
      </c>
      <c r="D211" s="8">
        <v>21765</v>
      </c>
      <c r="E211" s="8">
        <v>9500</v>
      </c>
      <c r="F211" s="8">
        <v>78</v>
      </c>
    </row>
    <row r="212" spans="1:6" x14ac:dyDescent="0.2">
      <c r="A212" s="7" t="s">
        <v>1261</v>
      </c>
      <c r="B212" s="7" t="s">
        <v>1073</v>
      </c>
      <c r="C212" s="8">
        <v>85782</v>
      </c>
      <c r="D212" s="8">
        <v>37971892</v>
      </c>
      <c r="E212" s="8">
        <v>10201529</v>
      </c>
      <c r="F212" s="8">
        <v>727559</v>
      </c>
    </row>
    <row r="213" spans="1:6" x14ac:dyDescent="0.2">
      <c r="A213" s="7" t="s">
        <v>1262</v>
      </c>
      <c r="B213" s="7" t="s">
        <v>1156</v>
      </c>
      <c r="C213" s="8">
        <v>111</v>
      </c>
      <c r="D213" s="8">
        <v>31227</v>
      </c>
      <c r="E213" s="8">
        <v>30000</v>
      </c>
      <c r="F213" s="8">
        <v>0</v>
      </c>
    </row>
    <row r="214" spans="1:6" x14ac:dyDescent="0.2">
      <c r="A214" s="7" t="s">
        <v>1263</v>
      </c>
      <c r="B214" s="7" t="s">
        <v>1264</v>
      </c>
      <c r="C214" s="8">
        <v>729</v>
      </c>
      <c r="D214" s="8">
        <v>491784</v>
      </c>
      <c r="E214" s="8">
        <v>409018</v>
      </c>
      <c r="F214" s="8">
        <v>116674</v>
      </c>
    </row>
    <row r="215" spans="1:6" x14ac:dyDescent="0.2">
      <c r="A215" s="7" t="s">
        <v>1265</v>
      </c>
      <c r="B215" s="7" t="s">
        <v>1030</v>
      </c>
      <c r="C215" s="8">
        <v>99</v>
      </c>
      <c r="D215" s="8">
        <v>12708</v>
      </c>
      <c r="E215" s="8">
        <v>14729</v>
      </c>
      <c r="F215" s="8">
        <v>0</v>
      </c>
    </row>
    <row r="216" spans="1:6" x14ac:dyDescent="0.2">
      <c r="A216" s="7" t="s">
        <v>1266</v>
      </c>
      <c r="B216" s="7" t="s">
        <v>1182</v>
      </c>
      <c r="C216" s="8">
        <v>187</v>
      </c>
      <c r="D216" s="8">
        <v>34232</v>
      </c>
      <c r="E216" s="8">
        <v>50220</v>
      </c>
      <c r="F216" s="8">
        <v>0</v>
      </c>
    </row>
    <row r="217" spans="1:6" x14ac:dyDescent="0.2">
      <c r="A217" s="7" t="s">
        <v>1267</v>
      </c>
      <c r="B217" s="7" t="s">
        <v>1056</v>
      </c>
      <c r="C217" s="8">
        <v>65764</v>
      </c>
      <c r="D217" s="8">
        <v>67149604</v>
      </c>
      <c r="E217" s="8">
        <v>17744039</v>
      </c>
      <c r="F217" s="8">
        <v>2336495</v>
      </c>
    </row>
    <row r="218" spans="1:6" x14ac:dyDescent="0.2">
      <c r="A218" s="7" t="s">
        <v>2394</v>
      </c>
      <c r="B218" s="7" t="s">
        <v>1119</v>
      </c>
      <c r="C218" s="8">
        <v>611</v>
      </c>
      <c r="D218" s="8">
        <v>143967</v>
      </c>
      <c r="E218" s="8">
        <v>75839</v>
      </c>
      <c r="F218" s="8">
        <v>8419</v>
      </c>
    </row>
    <row r="219" spans="1:6" x14ac:dyDescent="0.2">
      <c r="A219" s="7" t="s">
        <v>2395</v>
      </c>
      <c r="B219" s="7" t="s">
        <v>2350</v>
      </c>
      <c r="C219" s="8">
        <v>1974</v>
      </c>
      <c r="D219" s="8">
        <v>744936</v>
      </c>
      <c r="E219" s="8">
        <v>259747</v>
      </c>
      <c r="F219" s="8">
        <v>123550</v>
      </c>
    </row>
    <row r="220" spans="1:6" x14ac:dyDescent="0.2">
      <c r="A220" s="7" t="s">
        <v>2316</v>
      </c>
      <c r="B220" s="7" t="s">
        <v>1055</v>
      </c>
      <c r="C220" s="8">
        <v>11405</v>
      </c>
      <c r="D220" s="8">
        <v>8002391</v>
      </c>
      <c r="E220" s="8">
        <v>2088552</v>
      </c>
      <c r="F220" s="8">
        <v>40143</v>
      </c>
    </row>
    <row r="221" spans="1:6" x14ac:dyDescent="0.2">
      <c r="A221" s="7" t="s">
        <v>2396</v>
      </c>
      <c r="B221" s="7" t="s">
        <v>1112</v>
      </c>
      <c r="C221" s="8">
        <v>7769</v>
      </c>
      <c r="D221" s="8">
        <v>2957346</v>
      </c>
      <c r="E221" s="8">
        <v>2178795</v>
      </c>
      <c r="F221" s="8">
        <v>694497</v>
      </c>
    </row>
    <row r="222" spans="1:6" x14ac:dyDescent="0.2">
      <c r="A222" s="7" t="s">
        <v>1829</v>
      </c>
      <c r="B222" s="7" t="s">
        <v>1080</v>
      </c>
      <c r="C222" s="8">
        <v>1005</v>
      </c>
      <c r="D222" s="8">
        <v>2881336</v>
      </c>
      <c r="E222" s="8">
        <v>390998</v>
      </c>
      <c r="F222" s="8">
        <v>2742</v>
      </c>
    </row>
    <row r="223" spans="1:6" x14ac:dyDescent="0.2">
      <c r="A223" s="7" t="s">
        <v>1268</v>
      </c>
      <c r="B223" s="7" t="s">
        <v>2406</v>
      </c>
      <c r="C223" s="8">
        <v>206</v>
      </c>
      <c r="D223" s="8">
        <v>66328</v>
      </c>
      <c r="E223" s="8">
        <v>81709</v>
      </c>
      <c r="F223" s="8">
        <v>3513</v>
      </c>
    </row>
    <row r="224" spans="1:6" x14ac:dyDescent="0.2">
      <c r="A224" s="7" t="s">
        <v>1269</v>
      </c>
      <c r="B224" s="7" t="s">
        <v>1171</v>
      </c>
      <c r="C224" s="8">
        <v>260</v>
      </c>
      <c r="D224" s="8">
        <v>61255</v>
      </c>
      <c r="E224" s="8">
        <v>96000</v>
      </c>
      <c r="F224" s="8">
        <v>32666</v>
      </c>
    </row>
    <row r="225" spans="1:6" x14ac:dyDescent="0.2">
      <c r="A225" s="7" t="s">
        <v>2397</v>
      </c>
      <c r="B225" s="7" t="s">
        <v>1135</v>
      </c>
      <c r="C225" s="8">
        <v>60460</v>
      </c>
      <c r="D225" s="8">
        <v>77139926</v>
      </c>
      <c r="E225" s="8">
        <v>24260217</v>
      </c>
      <c r="F225" s="8">
        <v>1718968</v>
      </c>
    </row>
    <row r="226" spans="1:6" x14ac:dyDescent="0.2">
      <c r="A226" s="7" t="s">
        <v>1270</v>
      </c>
      <c r="B226" s="7" t="s">
        <v>1177</v>
      </c>
      <c r="C226" s="8">
        <v>886</v>
      </c>
      <c r="D226" s="8">
        <v>227841</v>
      </c>
      <c r="E226" s="8">
        <v>162027</v>
      </c>
      <c r="F226" s="8">
        <v>70209</v>
      </c>
    </row>
    <row r="227" spans="1:6" x14ac:dyDescent="0.2">
      <c r="A227" s="7" t="s">
        <v>1271</v>
      </c>
      <c r="B227" s="7" t="s">
        <v>1272</v>
      </c>
      <c r="C227" s="8">
        <v>997</v>
      </c>
      <c r="D227" s="8">
        <v>394760</v>
      </c>
      <c r="E227" s="8">
        <v>225435</v>
      </c>
      <c r="F227" s="8">
        <v>0</v>
      </c>
    </row>
    <row r="228" spans="1:6" x14ac:dyDescent="0.2">
      <c r="A228" s="7" t="s">
        <v>1273</v>
      </c>
      <c r="B228" s="7" t="s">
        <v>1135</v>
      </c>
      <c r="C228" s="8">
        <v>48050</v>
      </c>
      <c r="D228" s="8">
        <v>70755790</v>
      </c>
      <c r="E228" s="8">
        <v>17525607</v>
      </c>
      <c r="F228" s="8">
        <v>915610</v>
      </c>
    </row>
    <row r="229" spans="1:6" x14ac:dyDescent="0.2">
      <c r="A229" s="7" t="s">
        <v>1274</v>
      </c>
      <c r="B229" s="7" t="s">
        <v>1125</v>
      </c>
      <c r="C229" s="8">
        <v>84</v>
      </c>
      <c r="D229" s="8">
        <v>26801</v>
      </c>
      <c r="E229" s="8">
        <v>13827</v>
      </c>
      <c r="F229" s="8">
        <v>0</v>
      </c>
    </row>
    <row r="230" spans="1:6" x14ac:dyDescent="0.2">
      <c r="A230" s="7" t="s">
        <v>1275</v>
      </c>
      <c r="B230" s="7" t="s">
        <v>1157</v>
      </c>
      <c r="C230" s="8">
        <v>239</v>
      </c>
      <c r="D230" s="8">
        <v>90384</v>
      </c>
      <c r="E230" s="8">
        <v>80000</v>
      </c>
      <c r="F230" s="8">
        <v>4970</v>
      </c>
    </row>
    <row r="231" spans="1:6" x14ac:dyDescent="0.2">
      <c r="A231" s="7" t="s">
        <v>1276</v>
      </c>
      <c r="B231" s="7" t="s">
        <v>1050</v>
      </c>
      <c r="C231" s="8">
        <v>200</v>
      </c>
      <c r="D231" s="8">
        <v>71721</v>
      </c>
      <c r="E231" s="8">
        <v>15571</v>
      </c>
      <c r="F231" s="8">
        <v>18451</v>
      </c>
    </row>
    <row r="232" spans="1:6" x14ac:dyDescent="0.2">
      <c r="A232" s="7" t="s">
        <v>2399</v>
      </c>
      <c r="B232" s="7" t="s">
        <v>1066</v>
      </c>
      <c r="C232" s="8">
        <v>1267</v>
      </c>
      <c r="D232" s="8">
        <v>382498</v>
      </c>
      <c r="E232" s="8">
        <v>541304</v>
      </c>
      <c r="F232" s="8">
        <v>187730</v>
      </c>
    </row>
    <row r="233" spans="1:6" x14ac:dyDescent="0.2">
      <c r="A233" s="7" t="s">
        <v>1277</v>
      </c>
      <c r="B233" s="7" t="s">
        <v>1278</v>
      </c>
      <c r="C233" s="8">
        <v>930</v>
      </c>
      <c r="D233" s="8">
        <v>314057</v>
      </c>
      <c r="E233" s="8">
        <v>225342</v>
      </c>
      <c r="F233" s="8">
        <v>12106</v>
      </c>
    </row>
    <row r="234" spans="1:6" x14ac:dyDescent="0.2">
      <c r="A234" s="7" t="s">
        <v>1279</v>
      </c>
      <c r="B234" s="7" t="s">
        <v>1093</v>
      </c>
      <c r="C234" s="8">
        <v>168</v>
      </c>
      <c r="D234" s="8">
        <v>41815</v>
      </c>
      <c r="E234" s="8">
        <v>18818</v>
      </c>
      <c r="F234" s="8">
        <v>8418</v>
      </c>
    </row>
    <row r="235" spans="1:6" x14ac:dyDescent="0.2">
      <c r="A235" s="7" t="s">
        <v>2401</v>
      </c>
      <c r="B235" s="7" t="s">
        <v>1102</v>
      </c>
      <c r="C235" s="8">
        <v>20240</v>
      </c>
      <c r="D235" s="8">
        <v>14994767</v>
      </c>
      <c r="E235" s="8">
        <v>6565009</v>
      </c>
      <c r="F235" s="8">
        <v>1254856</v>
      </c>
    </row>
    <row r="236" spans="1:6" x14ac:dyDescent="0.2">
      <c r="A236" s="7" t="s">
        <v>1280</v>
      </c>
      <c r="B236" s="7" t="s">
        <v>1106</v>
      </c>
      <c r="C236" s="8">
        <v>970</v>
      </c>
      <c r="D236" s="8">
        <v>670692</v>
      </c>
      <c r="E236" s="8">
        <v>393419</v>
      </c>
      <c r="F236" s="8">
        <v>23265</v>
      </c>
    </row>
    <row r="237" spans="1:6" x14ac:dyDescent="0.2">
      <c r="A237" s="7" t="s">
        <v>1281</v>
      </c>
      <c r="B237" s="7" t="s">
        <v>1028</v>
      </c>
      <c r="C237" s="8">
        <v>151</v>
      </c>
      <c r="D237" s="8">
        <v>45168</v>
      </c>
      <c r="E237" s="8">
        <v>28623</v>
      </c>
      <c r="F237" s="8">
        <v>6566</v>
      </c>
    </row>
    <row r="238" spans="1:6" x14ac:dyDescent="0.2">
      <c r="A238" s="7" t="s">
        <v>2402</v>
      </c>
      <c r="B238" s="7" t="s">
        <v>1134</v>
      </c>
      <c r="C238" s="8">
        <v>599</v>
      </c>
      <c r="D238" s="8">
        <v>248544</v>
      </c>
      <c r="E238" s="8">
        <v>149857</v>
      </c>
      <c r="F238" s="8">
        <v>14042</v>
      </c>
    </row>
    <row r="239" spans="1:6" x14ac:dyDescent="0.2">
      <c r="A239" s="7" t="s">
        <v>2403</v>
      </c>
      <c r="B239" s="7" t="s">
        <v>1030</v>
      </c>
      <c r="C239" s="8">
        <v>532</v>
      </c>
      <c r="D239" s="8">
        <v>98806</v>
      </c>
      <c r="E239" s="8">
        <v>135001</v>
      </c>
      <c r="F239" s="8">
        <v>1873</v>
      </c>
    </row>
    <row r="240" spans="1:6" x14ac:dyDescent="0.2">
      <c r="A240" s="7" t="s">
        <v>1282</v>
      </c>
      <c r="B240" s="7" t="s">
        <v>1142</v>
      </c>
      <c r="C240" s="8">
        <v>113</v>
      </c>
      <c r="D240" s="8">
        <v>46764</v>
      </c>
      <c r="E240" s="8">
        <v>13536</v>
      </c>
      <c r="F240" s="8">
        <v>134</v>
      </c>
    </row>
    <row r="241" spans="1:6" x14ac:dyDescent="0.2">
      <c r="A241" s="7" t="s">
        <v>1283</v>
      </c>
      <c r="B241" s="7" t="s">
        <v>2406</v>
      </c>
      <c r="C241" s="8">
        <v>691</v>
      </c>
      <c r="D241" s="8">
        <v>149668</v>
      </c>
      <c r="E241" s="8">
        <v>137596</v>
      </c>
      <c r="F241" s="8">
        <v>20498</v>
      </c>
    </row>
    <row r="242" spans="1:6" x14ac:dyDescent="0.2">
      <c r="A242" s="7" t="s">
        <v>1284</v>
      </c>
      <c r="B242" s="7" t="s">
        <v>1037</v>
      </c>
      <c r="C242" s="8">
        <v>160</v>
      </c>
      <c r="D242" s="8">
        <v>78264</v>
      </c>
      <c r="E242" s="8">
        <v>27462</v>
      </c>
      <c r="F242" s="8">
        <v>154</v>
      </c>
    </row>
    <row r="243" spans="1:6" x14ac:dyDescent="0.2">
      <c r="A243" s="7" t="s">
        <v>1285</v>
      </c>
      <c r="B243" s="7" t="s">
        <v>1073</v>
      </c>
      <c r="C243" s="8">
        <v>3557</v>
      </c>
      <c r="D243" s="8">
        <v>1374434</v>
      </c>
      <c r="E243" s="8">
        <v>982545</v>
      </c>
      <c r="F243" s="8">
        <v>2591</v>
      </c>
    </row>
    <row r="244" spans="1:6" x14ac:dyDescent="0.2">
      <c r="A244" s="7" t="s">
        <v>1286</v>
      </c>
      <c r="B244" s="7" t="s">
        <v>1200</v>
      </c>
      <c r="C244" s="8">
        <v>546</v>
      </c>
      <c r="D244" s="8">
        <v>383862</v>
      </c>
      <c r="E244" s="8">
        <v>372062</v>
      </c>
      <c r="F244" s="8">
        <v>160942</v>
      </c>
    </row>
    <row r="245" spans="1:6" x14ac:dyDescent="0.2">
      <c r="A245" s="7" t="s">
        <v>1287</v>
      </c>
      <c r="B245" s="7" t="s">
        <v>1097</v>
      </c>
      <c r="C245" s="8">
        <v>894</v>
      </c>
      <c r="D245" s="8">
        <v>1218844</v>
      </c>
      <c r="E245" s="8">
        <v>513981</v>
      </c>
      <c r="F245" s="8">
        <v>0</v>
      </c>
    </row>
    <row r="246" spans="1:6" x14ac:dyDescent="0.2">
      <c r="A246" s="7" t="s">
        <v>1288</v>
      </c>
      <c r="B246" s="7" t="s">
        <v>1038</v>
      </c>
      <c r="C246" s="8">
        <v>424</v>
      </c>
      <c r="D246" s="8">
        <v>120543</v>
      </c>
      <c r="E246" s="8">
        <v>89596</v>
      </c>
      <c r="F246" s="8">
        <v>21642</v>
      </c>
    </row>
    <row r="247" spans="1:6" x14ac:dyDescent="0.2">
      <c r="A247" s="7" t="s">
        <v>1289</v>
      </c>
      <c r="B247" s="7" t="s">
        <v>1204</v>
      </c>
      <c r="C247" s="8">
        <v>137</v>
      </c>
      <c r="D247" s="8">
        <v>43083</v>
      </c>
      <c r="E247" s="8">
        <v>9104</v>
      </c>
      <c r="F247" s="8">
        <v>0</v>
      </c>
    </row>
    <row r="248" spans="1:6" x14ac:dyDescent="0.2">
      <c r="A248" s="7" t="s">
        <v>1290</v>
      </c>
      <c r="B248" s="7" t="s">
        <v>1112</v>
      </c>
      <c r="C248" s="8">
        <v>426</v>
      </c>
      <c r="D248" s="8">
        <v>93466</v>
      </c>
      <c r="E248" s="8">
        <v>154126</v>
      </c>
      <c r="F248" s="8">
        <v>366</v>
      </c>
    </row>
    <row r="249" spans="1:6" x14ac:dyDescent="0.2">
      <c r="A249" s="7" t="s">
        <v>1291</v>
      </c>
      <c r="B249" s="7" t="s">
        <v>1209</v>
      </c>
      <c r="C249" s="8">
        <v>93</v>
      </c>
      <c r="D249" s="8">
        <v>22795</v>
      </c>
      <c r="E249" s="8">
        <v>8130</v>
      </c>
      <c r="F249" s="8">
        <v>0</v>
      </c>
    </row>
    <row r="250" spans="1:6" x14ac:dyDescent="0.2">
      <c r="A250" s="7" t="s">
        <v>2404</v>
      </c>
      <c r="B250" s="7" t="s">
        <v>1046</v>
      </c>
      <c r="C250" s="8">
        <v>559</v>
      </c>
      <c r="D250" s="8">
        <v>186695</v>
      </c>
      <c r="E250" s="8">
        <v>147160</v>
      </c>
      <c r="F250" s="8">
        <v>18298</v>
      </c>
    </row>
    <row r="251" spans="1:6" x14ac:dyDescent="0.2">
      <c r="A251" s="7" t="s">
        <v>1292</v>
      </c>
      <c r="B251" s="7" t="s">
        <v>1073</v>
      </c>
      <c r="C251" s="8">
        <v>3713</v>
      </c>
      <c r="D251" s="8">
        <v>982306</v>
      </c>
      <c r="E251" s="8">
        <v>757269</v>
      </c>
      <c r="F251" s="8">
        <v>15850</v>
      </c>
    </row>
    <row r="252" spans="1:6" x14ac:dyDescent="0.2">
      <c r="A252" s="7" t="s">
        <v>2405</v>
      </c>
      <c r="B252" s="7" t="s">
        <v>1135</v>
      </c>
      <c r="C252" s="8">
        <v>2400</v>
      </c>
      <c r="D252" s="8">
        <v>2747062</v>
      </c>
      <c r="E252" s="8">
        <v>859366</v>
      </c>
      <c r="F252" s="8">
        <v>36903</v>
      </c>
    </row>
    <row r="253" spans="1:6" x14ac:dyDescent="0.2">
      <c r="A253" s="7" t="s">
        <v>1293</v>
      </c>
      <c r="B253" s="7" t="s">
        <v>1166</v>
      </c>
      <c r="C253" s="8">
        <v>1788</v>
      </c>
      <c r="D253" s="8">
        <v>724703</v>
      </c>
      <c r="E253" s="8">
        <v>342712</v>
      </c>
      <c r="F253" s="8">
        <v>82654</v>
      </c>
    </row>
    <row r="254" spans="1:6" x14ac:dyDescent="0.2">
      <c r="A254" s="7" t="s">
        <v>1294</v>
      </c>
      <c r="B254" s="7" t="s">
        <v>1128</v>
      </c>
      <c r="C254" s="8">
        <v>1283</v>
      </c>
      <c r="D254" s="8">
        <v>331685</v>
      </c>
      <c r="E254" s="8">
        <v>320103</v>
      </c>
      <c r="F254" s="8">
        <v>22720</v>
      </c>
    </row>
    <row r="255" spans="1:6" x14ac:dyDescent="0.2">
      <c r="A255" s="7" t="s">
        <v>1295</v>
      </c>
      <c r="B255" s="7" t="s">
        <v>1182</v>
      </c>
      <c r="C255" s="8">
        <v>10747</v>
      </c>
      <c r="D255" s="8">
        <v>4432562</v>
      </c>
      <c r="E255" s="8">
        <v>1669285</v>
      </c>
      <c r="F255" s="8">
        <v>434472</v>
      </c>
    </row>
    <row r="256" spans="1:6" x14ac:dyDescent="0.2">
      <c r="A256" s="7" t="s">
        <v>2163</v>
      </c>
      <c r="B256" s="7" t="s">
        <v>1061</v>
      </c>
      <c r="C256" s="8">
        <v>5560</v>
      </c>
      <c r="D256" s="8">
        <v>3593680</v>
      </c>
      <c r="E256" s="8">
        <v>707286</v>
      </c>
      <c r="F256" s="8">
        <v>67644</v>
      </c>
    </row>
    <row r="257" spans="1:6" x14ac:dyDescent="0.2">
      <c r="A257" s="7" t="s">
        <v>2406</v>
      </c>
      <c r="B257" s="7" t="s">
        <v>1264</v>
      </c>
      <c r="C257" s="8">
        <v>22218</v>
      </c>
      <c r="D257" s="8">
        <v>10023920</v>
      </c>
      <c r="E257" s="8">
        <v>2586672</v>
      </c>
      <c r="F257" s="8">
        <v>673057</v>
      </c>
    </row>
    <row r="258" spans="1:6" x14ac:dyDescent="0.2">
      <c r="A258" s="7" t="s">
        <v>2407</v>
      </c>
      <c r="B258" s="7" t="s">
        <v>1056</v>
      </c>
      <c r="C258" s="8">
        <v>16775</v>
      </c>
      <c r="D258" s="8">
        <v>11085476</v>
      </c>
      <c r="E258" s="8">
        <v>3952584</v>
      </c>
      <c r="F258" s="8">
        <v>538377</v>
      </c>
    </row>
    <row r="259" spans="1:6" x14ac:dyDescent="0.2">
      <c r="A259" s="7" t="s">
        <v>1296</v>
      </c>
      <c r="B259" s="7" t="s">
        <v>1233</v>
      </c>
      <c r="C259" s="8">
        <v>48</v>
      </c>
      <c r="D259" s="8">
        <v>10058</v>
      </c>
      <c r="E259" s="8">
        <v>5000</v>
      </c>
      <c r="F259" s="8">
        <v>208</v>
      </c>
    </row>
    <row r="260" spans="1:6" x14ac:dyDescent="0.2">
      <c r="A260" s="7" t="s">
        <v>2408</v>
      </c>
      <c r="B260" s="7" t="s">
        <v>1080</v>
      </c>
      <c r="C260" s="8">
        <v>96</v>
      </c>
      <c r="D260" s="8">
        <v>82555</v>
      </c>
      <c r="E260" s="8">
        <v>28000</v>
      </c>
      <c r="F260" s="8">
        <v>561</v>
      </c>
    </row>
    <row r="261" spans="1:6" x14ac:dyDescent="0.2">
      <c r="A261" s="7" t="s">
        <v>1297</v>
      </c>
      <c r="B261" s="7" t="s">
        <v>1087</v>
      </c>
      <c r="C261" s="8">
        <v>210</v>
      </c>
      <c r="D261" s="8">
        <v>55778</v>
      </c>
      <c r="E261" s="8">
        <v>12649</v>
      </c>
      <c r="F261" s="8">
        <v>0</v>
      </c>
    </row>
    <row r="262" spans="1:6" x14ac:dyDescent="0.2">
      <c r="A262" s="7" t="s">
        <v>2409</v>
      </c>
      <c r="B262" s="7" t="s">
        <v>1093</v>
      </c>
      <c r="C262" s="8">
        <v>13780</v>
      </c>
      <c r="D262" s="8">
        <v>6849502</v>
      </c>
      <c r="E262" s="8">
        <v>2684662</v>
      </c>
      <c r="F262" s="8">
        <v>135263</v>
      </c>
    </row>
    <row r="263" spans="1:6" x14ac:dyDescent="0.2">
      <c r="A263" s="7" t="s">
        <v>1298</v>
      </c>
      <c r="B263" s="7" t="s">
        <v>1112</v>
      </c>
      <c r="C263" s="8">
        <v>869</v>
      </c>
      <c r="D263" s="8">
        <v>186716</v>
      </c>
      <c r="E263" s="8">
        <v>136474</v>
      </c>
      <c r="F263" s="8">
        <v>16156</v>
      </c>
    </row>
    <row r="264" spans="1:6" x14ac:dyDescent="0.2">
      <c r="A264" s="7" t="s">
        <v>2410</v>
      </c>
      <c r="B264" s="7" t="s">
        <v>1097</v>
      </c>
      <c r="C264" s="8">
        <v>404</v>
      </c>
      <c r="D264" s="8">
        <v>1075229</v>
      </c>
      <c r="E264" s="8">
        <v>333891</v>
      </c>
      <c r="F264" s="8">
        <v>10924</v>
      </c>
    </row>
    <row r="265" spans="1:6" x14ac:dyDescent="0.2">
      <c r="A265" s="7" t="s">
        <v>1299</v>
      </c>
      <c r="B265" s="7" t="s">
        <v>1068</v>
      </c>
      <c r="C265" s="8">
        <v>324</v>
      </c>
      <c r="D265" s="8">
        <v>140162</v>
      </c>
      <c r="E265" s="8">
        <v>68518</v>
      </c>
      <c r="F265" s="8">
        <v>9552</v>
      </c>
    </row>
    <row r="266" spans="1:6" x14ac:dyDescent="0.2">
      <c r="A266" s="7" t="s">
        <v>1300</v>
      </c>
      <c r="B266" s="7" t="s">
        <v>1112</v>
      </c>
      <c r="C266" s="8">
        <v>398</v>
      </c>
      <c r="D266" s="8">
        <v>96231</v>
      </c>
      <c r="E266" s="8">
        <v>72938</v>
      </c>
      <c r="F266" s="8">
        <v>26655</v>
      </c>
    </row>
    <row r="267" spans="1:6" x14ac:dyDescent="0.2">
      <c r="A267" s="7" t="s">
        <v>2412</v>
      </c>
      <c r="B267" s="7" t="s">
        <v>1142</v>
      </c>
      <c r="C267" s="8">
        <v>244</v>
      </c>
      <c r="D267" s="8">
        <v>81375</v>
      </c>
      <c r="E267" s="8">
        <v>16850</v>
      </c>
      <c r="F267" s="8">
        <v>4192</v>
      </c>
    </row>
    <row r="268" spans="1:6" x14ac:dyDescent="0.2">
      <c r="A268" s="7" t="s">
        <v>1301</v>
      </c>
      <c r="B268" s="7" t="s">
        <v>1073</v>
      </c>
      <c r="C268" s="8">
        <v>541</v>
      </c>
      <c r="D268" s="8">
        <v>133536</v>
      </c>
      <c r="E268" s="8">
        <v>158338</v>
      </c>
      <c r="F268" s="8">
        <v>570</v>
      </c>
    </row>
    <row r="269" spans="1:6" x14ac:dyDescent="0.2">
      <c r="A269" s="7" t="s">
        <v>1302</v>
      </c>
      <c r="B269" s="7" t="s">
        <v>1086</v>
      </c>
      <c r="C269" s="8">
        <v>47</v>
      </c>
      <c r="D269" s="8">
        <v>5980</v>
      </c>
      <c r="E269" s="8">
        <v>5500</v>
      </c>
      <c r="F269" s="8">
        <v>0</v>
      </c>
    </row>
    <row r="270" spans="1:6" x14ac:dyDescent="0.2">
      <c r="A270" s="7" t="s">
        <v>1303</v>
      </c>
      <c r="B270" s="7" t="s">
        <v>1304</v>
      </c>
      <c r="C270" s="8">
        <v>2528</v>
      </c>
      <c r="D270" s="8">
        <v>942360</v>
      </c>
      <c r="E270" s="8">
        <v>469776</v>
      </c>
      <c r="F270" s="8">
        <v>156295</v>
      </c>
    </row>
    <row r="271" spans="1:6" x14ac:dyDescent="0.2">
      <c r="A271" s="7" t="s">
        <v>1305</v>
      </c>
      <c r="B271" s="7" t="s">
        <v>1046</v>
      </c>
      <c r="C271" s="8">
        <v>192</v>
      </c>
      <c r="D271" s="8">
        <v>156291</v>
      </c>
      <c r="E271" s="8">
        <v>64620</v>
      </c>
      <c r="F271" s="8">
        <v>0</v>
      </c>
    </row>
    <row r="272" spans="1:6" x14ac:dyDescent="0.2">
      <c r="A272" s="7" t="s">
        <v>2414</v>
      </c>
      <c r="B272" s="7" t="s">
        <v>1032</v>
      </c>
      <c r="C272" s="8">
        <v>16800</v>
      </c>
      <c r="D272" s="8">
        <v>13979160</v>
      </c>
      <c r="E272" s="8">
        <v>3603758</v>
      </c>
      <c r="F272" s="8">
        <v>615961</v>
      </c>
    </row>
    <row r="273" spans="1:6" x14ac:dyDescent="0.2">
      <c r="A273" s="7" t="s">
        <v>1306</v>
      </c>
      <c r="B273" s="7" t="s">
        <v>1138</v>
      </c>
      <c r="C273" s="8">
        <v>473</v>
      </c>
      <c r="D273" s="8">
        <v>203187</v>
      </c>
      <c r="E273" s="8">
        <v>64851</v>
      </c>
      <c r="F273" s="8">
        <v>9661</v>
      </c>
    </row>
    <row r="274" spans="1:6" x14ac:dyDescent="0.2">
      <c r="A274" s="7" t="s">
        <v>2415</v>
      </c>
      <c r="B274" s="7" t="s">
        <v>1097</v>
      </c>
      <c r="C274" s="8">
        <v>68</v>
      </c>
      <c r="D274" s="8">
        <v>43891</v>
      </c>
      <c r="E274" s="8">
        <v>7743</v>
      </c>
      <c r="F274" s="8">
        <v>0</v>
      </c>
    </row>
    <row r="275" spans="1:6" x14ac:dyDescent="0.2">
      <c r="A275" s="7" t="s">
        <v>1307</v>
      </c>
      <c r="B275" s="7" t="s">
        <v>1112</v>
      </c>
      <c r="C275" s="8">
        <v>1532</v>
      </c>
      <c r="D275" s="8">
        <v>382361</v>
      </c>
      <c r="E275" s="8">
        <v>287180</v>
      </c>
      <c r="F275" s="8">
        <v>2404</v>
      </c>
    </row>
    <row r="276" spans="1:6" x14ac:dyDescent="0.2">
      <c r="A276" s="7" t="s">
        <v>1308</v>
      </c>
      <c r="B276" s="7" t="s">
        <v>1173</v>
      </c>
      <c r="C276" s="8">
        <v>375</v>
      </c>
      <c r="D276" s="8">
        <v>164118</v>
      </c>
      <c r="E276" s="8">
        <v>119215</v>
      </c>
      <c r="F276" s="8">
        <v>280</v>
      </c>
    </row>
    <row r="277" spans="1:6" x14ac:dyDescent="0.2">
      <c r="A277" s="7" t="s">
        <v>1309</v>
      </c>
      <c r="B277" s="7" t="s">
        <v>1148</v>
      </c>
      <c r="C277" s="8">
        <v>129</v>
      </c>
      <c r="D277" s="8">
        <v>26411</v>
      </c>
      <c r="E277" s="8">
        <v>15042</v>
      </c>
      <c r="F277" s="8">
        <v>0</v>
      </c>
    </row>
    <row r="278" spans="1:6" x14ac:dyDescent="0.2">
      <c r="A278" s="7" t="s">
        <v>1310</v>
      </c>
      <c r="B278" s="7" t="s">
        <v>1128</v>
      </c>
      <c r="C278" s="8">
        <v>490</v>
      </c>
      <c r="D278" s="8">
        <v>95039</v>
      </c>
      <c r="E278" s="8">
        <v>120667</v>
      </c>
      <c r="F278" s="8">
        <v>6658</v>
      </c>
    </row>
    <row r="279" spans="1:6" x14ac:dyDescent="0.2">
      <c r="A279" s="7" t="s">
        <v>1311</v>
      </c>
      <c r="B279" s="7" t="s">
        <v>1071</v>
      </c>
      <c r="C279" s="8">
        <v>1385</v>
      </c>
      <c r="D279" s="8">
        <v>294376</v>
      </c>
      <c r="E279" s="8">
        <v>249113</v>
      </c>
      <c r="F279" s="8">
        <v>39198</v>
      </c>
    </row>
    <row r="280" spans="1:6" x14ac:dyDescent="0.2">
      <c r="A280" s="7" t="s">
        <v>1038</v>
      </c>
      <c r="B280" s="7" t="s">
        <v>1038</v>
      </c>
      <c r="C280" s="8">
        <v>291</v>
      </c>
      <c r="D280" s="8">
        <v>69620</v>
      </c>
      <c r="E280" s="8">
        <v>76106</v>
      </c>
      <c r="F280" s="8">
        <v>7969</v>
      </c>
    </row>
    <row r="281" spans="1:6" x14ac:dyDescent="0.2">
      <c r="A281" s="7" t="s">
        <v>1312</v>
      </c>
      <c r="B281" s="7" t="s">
        <v>1037</v>
      </c>
      <c r="C281" s="8">
        <v>468</v>
      </c>
      <c r="D281" s="8">
        <v>260711</v>
      </c>
      <c r="E281" s="8">
        <v>195999</v>
      </c>
      <c r="F281" s="8">
        <v>66030</v>
      </c>
    </row>
    <row r="282" spans="1:6" x14ac:dyDescent="0.2">
      <c r="A282" s="7" t="s">
        <v>1313</v>
      </c>
      <c r="B282" s="7" t="s">
        <v>1055</v>
      </c>
      <c r="C282" s="8">
        <v>27088</v>
      </c>
      <c r="D282" s="8">
        <v>21531392</v>
      </c>
      <c r="E282" s="8">
        <v>5708774</v>
      </c>
      <c r="F282" s="8">
        <v>304147</v>
      </c>
    </row>
    <row r="283" spans="1:6" x14ac:dyDescent="0.2">
      <c r="A283" s="7" t="s">
        <v>1314</v>
      </c>
      <c r="B283" s="7" t="s">
        <v>2406</v>
      </c>
      <c r="C283" s="8">
        <v>238</v>
      </c>
      <c r="D283" s="8">
        <v>37113</v>
      </c>
      <c r="E283" s="8">
        <v>81181</v>
      </c>
      <c r="F283" s="8">
        <v>862</v>
      </c>
    </row>
    <row r="284" spans="1:6" x14ac:dyDescent="0.2">
      <c r="A284" s="7" t="s">
        <v>1315</v>
      </c>
      <c r="B284" s="7" t="s">
        <v>1076</v>
      </c>
      <c r="C284" s="8">
        <v>1319</v>
      </c>
      <c r="D284" s="8">
        <v>328797</v>
      </c>
      <c r="E284" s="8">
        <v>217292</v>
      </c>
      <c r="F284" s="8">
        <v>11684</v>
      </c>
    </row>
    <row r="285" spans="1:6" x14ac:dyDescent="0.2">
      <c r="A285" s="7" t="s">
        <v>1316</v>
      </c>
      <c r="B285" s="7" t="s">
        <v>1111</v>
      </c>
      <c r="C285" s="8">
        <v>18</v>
      </c>
      <c r="D285" s="8">
        <v>3679</v>
      </c>
      <c r="E285" s="8">
        <v>0</v>
      </c>
      <c r="F285" s="8">
        <v>0</v>
      </c>
    </row>
    <row r="286" spans="1:6" x14ac:dyDescent="0.2">
      <c r="A286" s="7" t="s">
        <v>1317</v>
      </c>
      <c r="B286" s="7" t="s">
        <v>1046</v>
      </c>
      <c r="C286" s="8">
        <v>293</v>
      </c>
      <c r="D286" s="8">
        <v>122115</v>
      </c>
      <c r="E286" s="8">
        <v>45992</v>
      </c>
      <c r="F286" s="8">
        <v>2575</v>
      </c>
    </row>
    <row r="287" spans="1:6" x14ac:dyDescent="0.2">
      <c r="A287" s="7" t="s">
        <v>1318</v>
      </c>
      <c r="B287" s="7" t="s">
        <v>1097</v>
      </c>
      <c r="C287" s="8">
        <v>230</v>
      </c>
      <c r="D287" s="8">
        <v>185189</v>
      </c>
      <c r="E287" s="8">
        <v>88128</v>
      </c>
      <c r="F287" s="8">
        <v>0</v>
      </c>
    </row>
    <row r="288" spans="1:6" x14ac:dyDescent="0.2">
      <c r="A288" s="7" t="s">
        <v>1319</v>
      </c>
      <c r="B288" s="7" t="s">
        <v>1086</v>
      </c>
      <c r="C288" s="8">
        <v>147</v>
      </c>
      <c r="D288" s="8">
        <v>19052</v>
      </c>
      <c r="E288" s="8">
        <v>34813</v>
      </c>
      <c r="F288" s="8">
        <v>47</v>
      </c>
    </row>
    <row r="289" spans="1:6" x14ac:dyDescent="0.2">
      <c r="A289" s="7" t="s">
        <v>1320</v>
      </c>
      <c r="B289" s="7" t="s">
        <v>1026</v>
      </c>
      <c r="C289" s="8">
        <v>203</v>
      </c>
      <c r="D289" s="8">
        <v>35123</v>
      </c>
      <c r="E289" s="8">
        <v>38171</v>
      </c>
      <c r="F289" s="8">
        <v>5119</v>
      </c>
    </row>
    <row r="290" spans="1:6" x14ac:dyDescent="0.2">
      <c r="A290" s="7" t="s">
        <v>1321</v>
      </c>
      <c r="B290" s="7" t="s">
        <v>1064</v>
      </c>
      <c r="C290" s="8">
        <v>2279</v>
      </c>
      <c r="D290" s="8">
        <v>715597</v>
      </c>
      <c r="E290" s="8">
        <v>465954</v>
      </c>
      <c r="F290" s="8">
        <v>116384</v>
      </c>
    </row>
    <row r="291" spans="1:6" x14ac:dyDescent="0.2">
      <c r="A291" s="7" t="s">
        <v>1322</v>
      </c>
      <c r="B291" s="7" t="s">
        <v>1061</v>
      </c>
      <c r="C291" s="8">
        <v>442</v>
      </c>
      <c r="D291" s="8">
        <v>697592</v>
      </c>
      <c r="E291" s="8">
        <v>145281</v>
      </c>
      <c r="F291" s="8">
        <v>0</v>
      </c>
    </row>
    <row r="292" spans="1:6" x14ac:dyDescent="0.2">
      <c r="A292" s="7" t="s">
        <v>1323</v>
      </c>
      <c r="B292" s="7" t="s">
        <v>1038</v>
      </c>
      <c r="C292" s="8">
        <v>467</v>
      </c>
      <c r="D292" s="8">
        <v>177136</v>
      </c>
      <c r="E292" s="8">
        <v>71001</v>
      </c>
      <c r="F292" s="8">
        <v>8155</v>
      </c>
    </row>
    <row r="293" spans="1:6" x14ac:dyDescent="0.2">
      <c r="A293" s="7" t="s">
        <v>1324</v>
      </c>
      <c r="B293" s="7" t="s">
        <v>1142</v>
      </c>
      <c r="C293" s="8">
        <v>67</v>
      </c>
      <c r="D293" s="8">
        <v>59430</v>
      </c>
      <c r="E293" s="8">
        <v>12900</v>
      </c>
      <c r="F293" s="8">
        <v>61</v>
      </c>
    </row>
    <row r="294" spans="1:6" x14ac:dyDescent="0.2">
      <c r="A294" s="7" t="s">
        <v>2416</v>
      </c>
      <c r="B294" s="7" t="s">
        <v>1087</v>
      </c>
      <c r="C294" s="8">
        <v>119</v>
      </c>
      <c r="D294" s="8">
        <v>30790</v>
      </c>
      <c r="E294" s="8">
        <v>19000</v>
      </c>
      <c r="F294" s="8">
        <v>5184</v>
      </c>
    </row>
    <row r="295" spans="1:6" x14ac:dyDescent="0.2">
      <c r="A295" s="7" t="s">
        <v>1325</v>
      </c>
      <c r="B295" s="7" t="s">
        <v>1086</v>
      </c>
      <c r="C295" s="8">
        <v>313</v>
      </c>
      <c r="D295" s="8">
        <v>92250</v>
      </c>
      <c r="E295" s="8">
        <v>46497</v>
      </c>
      <c r="F295" s="8">
        <v>9123</v>
      </c>
    </row>
    <row r="296" spans="1:6" x14ac:dyDescent="0.2">
      <c r="A296" s="7" t="s">
        <v>1326</v>
      </c>
      <c r="B296" s="7" t="s">
        <v>1064</v>
      </c>
      <c r="C296" s="8">
        <v>791</v>
      </c>
      <c r="D296" s="8">
        <v>218641</v>
      </c>
      <c r="E296" s="8">
        <v>255000</v>
      </c>
      <c r="F296" s="8">
        <v>25661</v>
      </c>
    </row>
    <row r="297" spans="1:6" x14ac:dyDescent="0.2">
      <c r="A297" s="7" t="s">
        <v>1327</v>
      </c>
      <c r="B297" s="7" t="s">
        <v>1073</v>
      </c>
      <c r="C297" s="8">
        <v>1791</v>
      </c>
      <c r="D297" s="8">
        <v>481595</v>
      </c>
      <c r="E297" s="8">
        <v>538263</v>
      </c>
      <c r="F297" s="8">
        <v>23536</v>
      </c>
    </row>
    <row r="298" spans="1:6" x14ac:dyDescent="0.2">
      <c r="A298" s="7" t="s">
        <v>1328</v>
      </c>
      <c r="B298" s="7" t="s">
        <v>1304</v>
      </c>
      <c r="C298" s="8">
        <v>232</v>
      </c>
      <c r="D298" s="8">
        <v>93345</v>
      </c>
      <c r="E298" s="8">
        <v>9300</v>
      </c>
      <c r="F298" s="8">
        <v>2197</v>
      </c>
    </row>
    <row r="299" spans="1:6" x14ac:dyDescent="0.2">
      <c r="A299" s="7" t="s">
        <v>1329</v>
      </c>
      <c r="B299" s="7" t="s">
        <v>1130</v>
      </c>
      <c r="C299" s="8">
        <v>5668</v>
      </c>
      <c r="D299" s="8">
        <v>2317645</v>
      </c>
      <c r="E299" s="8">
        <v>1419488</v>
      </c>
      <c r="F299" s="8">
        <v>68079</v>
      </c>
    </row>
    <row r="300" spans="1:6" x14ac:dyDescent="0.2">
      <c r="A300" s="7" t="s">
        <v>2417</v>
      </c>
      <c r="B300" s="7" t="s">
        <v>1038</v>
      </c>
      <c r="C300" s="8">
        <v>692</v>
      </c>
      <c r="D300" s="8">
        <v>217685</v>
      </c>
      <c r="E300" s="8">
        <v>101250</v>
      </c>
      <c r="F300" s="8">
        <v>4514</v>
      </c>
    </row>
    <row r="301" spans="1:6" x14ac:dyDescent="0.2">
      <c r="A301" s="7" t="s">
        <v>1330</v>
      </c>
      <c r="B301" s="7" t="s">
        <v>1233</v>
      </c>
      <c r="C301" s="8">
        <v>2656</v>
      </c>
      <c r="D301" s="8">
        <v>1124374</v>
      </c>
      <c r="E301" s="8">
        <v>729415</v>
      </c>
      <c r="F301" s="8">
        <v>100310</v>
      </c>
    </row>
    <row r="302" spans="1:6" x14ac:dyDescent="0.2">
      <c r="A302" s="7" t="s">
        <v>1331</v>
      </c>
      <c r="B302" s="7" t="s">
        <v>1087</v>
      </c>
      <c r="C302" s="8">
        <v>1169</v>
      </c>
      <c r="D302" s="8">
        <v>304543</v>
      </c>
      <c r="E302" s="8">
        <v>234866</v>
      </c>
      <c r="F302" s="8">
        <v>143004</v>
      </c>
    </row>
    <row r="303" spans="1:6" x14ac:dyDescent="0.2">
      <c r="A303" s="7" t="s">
        <v>2418</v>
      </c>
      <c r="B303" s="7" t="s">
        <v>1135</v>
      </c>
      <c r="C303" s="8">
        <v>20674</v>
      </c>
      <c r="D303" s="8">
        <v>24942488</v>
      </c>
      <c r="E303" s="8">
        <v>10753416</v>
      </c>
      <c r="F303" s="8">
        <v>1036370</v>
      </c>
    </row>
    <row r="304" spans="1:6" x14ac:dyDescent="0.2">
      <c r="A304" s="7" t="s">
        <v>1332</v>
      </c>
      <c r="B304" s="7" t="s">
        <v>1084</v>
      </c>
      <c r="C304" s="8">
        <v>285</v>
      </c>
      <c r="D304" s="8">
        <v>61937</v>
      </c>
      <c r="E304" s="8">
        <v>60638</v>
      </c>
      <c r="F304" s="8">
        <v>0</v>
      </c>
    </row>
    <row r="305" spans="1:6" x14ac:dyDescent="0.2">
      <c r="A305" s="7" t="s">
        <v>2419</v>
      </c>
      <c r="B305" s="7" t="s">
        <v>2350</v>
      </c>
      <c r="C305" s="8">
        <v>573</v>
      </c>
      <c r="D305" s="8">
        <v>190634</v>
      </c>
      <c r="E305" s="8">
        <v>214024</v>
      </c>
      <c r="F305" s="8">
        <v>17497</v>
      </c>
    </row>
    <row r="306" spans="1:6" x14ac:dyDescent="0.2">
      <c r="A306" s="7" t="s">
        <v>1108</v>
      </c>
      <c r="B306" s="7" t="s">
        <v>1108</v>
      </c>
      <c r="C306" s="8">
        <v>891</v>
      </c>
      <c r="D306" s="8">
        <v>327195</v>
      </c>
      <c r="E306" s="8">
        <v>211767</v>
      </c>
      <c r="F306" s="8">
        <v>10529</v>
      </c>
    </row>
    <row r="307" spans="1:6" x14ac:dyDescent="0.2">
      <c r="A307" s="7" t="s">
        <v>1333</v>
      </c>
      <c r="B307" s="7" t="s">
        <v>1334</v>
      </c>
      <c r="C307" s="8">
        <v>96</v>
      </c>
      <c r="D307" s="8">
        <v>9414</v>
      </c>
      <c r="E307" s="8">
        <v>9500</v>
      </c>
      <c r="F307" s="8">
        <v>5691</v>
      </c>
    </row>
    <row r="308" spans="1:6" x14ac:dyDescent="0.2">
      <c r="A308" s="7" t="s">
        <v>1335</v>
      </c>
      <c r="B308" s="7" t="s">
        <v>1050</v>
      </c>
      <c r="C308" s="8">
        <v>3301</v>
      </c>
      <c r="D308" s="8">
        <v>2137713</v>
      </c>
      <c r="E308" s="8">
        <v>781911</v>
      </c>
      <c r="F308" s="8">
        <v>176804</v>
      </c>
    </row>
    <row r="309" spans="1:6" x14ac:dyDescent="0.2">
      <c r="A309" s="7" t="s">
        <v>1336</v>
      </c>
      <c r="B309" s="7" t="s">
        <v>1092</v>
      </c>
      <c r="C309" s="8">
        <v>598</v>
      </c>
      <c r="D309" s="8">
        <v>120533</v>
      </c>
      <c r="E309" s="8">
        <v>134000</v>
      </c>
      <c r="F309" s="8">
        <v>7360</v>
      </c>
    </row>
    <row r="310" spans="1:6" x14ac:dyDescent="0.2">
      <c r="A310" s="7" t="s">
        <v>1337</v>
      </c>
      <c r="B310" s="7" t="s">
        <v>1182</v>
      </c>
      <c r="C310" s="8">
        <v>296</v>
      </c>
      <c r="D310" s="8">
        <v>47862</v>
      </c>
      <c r="E310" s="8">
        <v>29719</v>
      </c>
      <c r="F310" s="8">
        <v>10098</v>
      </c>
    </row>
    <row r="311" spans="1:6" x14ac:dyDescent="0.2">
      <c r="A311" s="7" t="s">
        <v>2421</v>
      </c>
      <c r="B311" s="7" t="s">
        <v>1220</v>
      </c>
      <c r="C311" s="8">
        <v>1409</v>
      </c>
      <c r="D311" s="8">
        <v>1080033</v>
      </c>
      <c r="E311" s="8">
        <v>598972</v>
      </c>
      <c r="F311" s="8">
        <v>69620</v>
      </c>
    </row>
    <row r="312" spans="1:6" x14ac:dyDescent="0.2">
      <c r="A312" s="7" t="s">
        <v>2422</v>
      </c>
      <c r="B312" s="7" t="s">
        <v>1028</v>
      </c>
      <c r="C312" s="8">
        <v>938</v>
      </c>
      <c r="D312" s="8">
        <v>338595</v>
      </c>
      <c r="E312" s="8">
        <v>199646</v>
      </c>
      <c r="F312" s="8">
        <v>18639</v>
      </c>
    </row>
    <row r="313" spans="1:6" x14ac:dyDescent="0.2">
      <c r="A313" s="7" t="s">
        <v>2423</v>
      </c>
      <c r="B313" s="7" t="s">
        <v>1125</v>
      </c>
      <c r="C313" s="8">
        <v>8478</v>
      </c>
      <c r="D313" s="8">
        <v>4964075</v>
      </c>
      <c r="E313" s="8">
        <v>4028315</v>
      </c>
      <c r="F313" s="8">
        <v>446243</v>
      </c>
    </row>
    <row r="314" spans="1:6" x14ac:dyDescent="0.2">
      <c r="A314" s="7" t="s">
        <v>1338</v>
      </c>
      <c r="B314" s="7" t="s">
        <v>1171</v>
      </c>
      <c r="C314" s="8">
        <v>3104</v>
      </c>
      <c r="D314" s="8">
        <v>786693</v>
      </c>
      <c r="E314" s="8">
        <v>435332</v>
      </c>
      <c r="F314" s="8">
        <v>31611</v>
      </c>
    </row>
    <row r="315" spans="1:6" x14ac:dyDescent="0.2">
      <c r="A315" s="7" t="s">
        <v>1066</v>
      </c>
      <c r="B315" s="7" t="s">
        <v>1032</v>
      </c>
      <c r="C315" s="8">
        <v>4180</v>
      </c>
      <c r="D315" s="8">
        <v>5875425</v>
      </c>
      <c r="E315" s="8">
        <v>683271</v>
      </c>
      <c r="F315" s="8">
        <v>69718</v>
      </c>
    </row>
    <row r="316" spans="1:6" x14ac:dyDescent="0.2">
      <c r="A316" s="7" t="s">
        <v>1339</v>
      </c>
      <c r="B316" s="7" t="s">
        <v>1340</v>
      </c>
      <c r="C316" s="8">
        <v>100</v>
      </c>
      <c r="D316" s="8">
        <v>36736</v>
      </c>
      <c r="E316" s="8">
        <v>9525</v>
      </c>
      <c r="F316" s="8">
        <v>1576</v>
      </c>
    </row>
    <row r="317" spans="1:6" x14ac:dyDescent="0.2">
      <c r="A317" s="7" t="s">
        <v>2425</v>
      </c>
      <c r="B317" s="7" t="s">
        <v>1064</v>
      </c>
      <c r="C317" s="8">
        <v>399</v>
      </c>
      <c r="D317" s="8">
        <v>175552</v>
      </c>
      <c r="E317" s="8">
        <v>261286</v>
      </c>
      <c r="F317" s="8">
        <v>156505</v>
      </c>
    </row>
    <row r="318" spans="1:6" x14ac:dyDescent="0.2">
      <c r="A318" s="7" t="s">
        <v>2426</v>
      </c>
      <c r="B318" s="7" t="s">
        <v>1082</v>
      </c>
      <c r="C318" s="8">
        <v>742</v>
      </c>
      <c r="D318" s="8">
        <v>183862</v>
      </c>
      <c r="E318" s="8">
        <v>145426</v>
      </c>
      <c r="F318" s="8">
        <v>25598</v>
      </c>
    </row>
    <row r="319" spans="1:6" x14ac:dyDescent="0.2">
      <c r="A319" s="7" t="s">
        <v>2427</v>
      </c>
      <c r="B319" s="7" t="s">
        <v>1135</v>
      </c>
      <c r="C319" s="8">
        <v>2820</v>
      </c>
      <c r="D319" s="8">
        <v>2704452</v>
      </c>
      <c r="E319" s="8">
        <v>790824</v>
      </c>
      <c r="F319" s="8">
        <v>352506</v>
      </c>
    </row>
    <row r="320" spans="1:6" x14ac:dyDescent="0.2">
      <c r="A320" s="7" t="s">
        <v>1341</v>
      </c>
      <c r="B320" s="7" t="s">
        <v>1037</v>
      </c>
      <c r="C320" s="8">
        <v>191</v>
      </c>
      <c r="D320" s="8">
        <v>86134</v>
      </c>
      <c r="E320" s="8">
        <v>24000</v>
      </c>
      <c r="F320" s="8">
        <v>3031</v>
      </c>
    </row>
    <row r="321" spans="1:6" x14ac:dyDescent="0.2">
      <c r="A321" s="7" t="s">
        <v>2429</v>
      </c>
      <c r="B321" s="7" t="s">
        <v>1135</v>
      </c>
      <c r="C321" s="8">
        <v>800</v>
      </c>
      <c r="D321" s="8">
        <v>1788659</v>
      </c>
      <c r="E321" s="8">
        <v>405614</v>
      </c>
      <c r="F321" s="8">
        <v>10087</v>
      </c>
    </row>
    <row r="322" spans="1:6" x14ac:dyDescent="0.2">
      <c r="A322" s="7" t="s">
        <v>1342</v>
      </c>
      <c r="B322" s="7" t="s">
        <v>1119</v>
      </c>
      <c r="C322" s="8">
        <v>339</v>
      </c>
      <c r="D322" s="8">
        <v>105030</v>
      </c>
      <c r="E322" s="8">
        <v>51917</v>
      </c>
      <c r="F322" s="8">
        <v>23114</v>
      </c>
    </row>
    <row r="323" spans="1:6" x14ac:dyDescent="0.2">
      <c r="A323" s="7" t="s">
        <v>2431</v>
      </c>
      <c r="B323" s="7" t="s">
        <v>1177</v>
      </c>
      <c r="C323" s="8">
        <v>625</v>
      </c>
      <c r="D323" s="8">
        <v>168484</v>
      </c>
      <c r="E323" s="8">
        <v>110002</v>
      </c>
      <c r="F323" s="8">
        <v>1302</v>
      </c>
    </row>
    <row r="324" spans="1:6" x14ac:dyDescent="0.2">
      <c r="A324" s="7" t="s">
        <v>1343</v>
      </c>
      <c r="B324" s="7" t="s">
        <v>1052</v>
      </c>
      <c r="C324" s="8">
        <v>236</v>
      </c>
      <c r="D324" s="8">
        <v>54069</v>
      </c>
      <c r="E324" s="8">
        <v>42120</v>
      </c>
      <c r="F324" s="8">
        <v>8732</v>
      </c>
    </row>
    <row r="325" spans="1:6" x14ac:dyDescent="0.2">
      <c r="A325" s="7" t="s">
        <v>1344</v>
      </c>
      <c r="B325" s="7" t="s">
        <v>1112</v>
      </c>
      <c r="C325" s="8">
        <v>95</v>
      </c>
      <c r="D325" s="8">
        <v>13704</v>
      </c>
      <c r="E325" s="8">
        <v>6527</v>
      </c>
      <c r="F325" s="8">
        <v>4448</v>
      </c>
    </row>
    <row r="326" spans="1:6" x14ac:dyDescent="0.2">
      <c r="A326" s="7" t="s">
        <v>2432</v>
      </c>
      <c r="B326" s="7" t="s">
        <v>1080</v>
      </c>
      <c r="C326" s="8">
        <v>310</v>
      </c>
      <c r="D326" s="8">
        <v>260026</v>
      </c>
      <c r="E326" s="8">
        <v>135000</v>
      </c>
      <c r="F326" s="8">
        <v>18248</v>
      </c>
    </row>
    <row r="327" spans="1:6" x14ac:dyDescent="0.2">
      <c r="A327" s="7" t="s">
        <v>1345</v>
      </c>
      <c r="B327" s="7" t="s">
        <v>1076</v>
      </c>
      <c r="C327" s="8">
        <v>64</v>
      </c>
      <c r="D327" s="8">
        <v>21393</v>
      </c>
      <c r="E327" s="8">
        <v>24000</v>
      </c>
      <c r="F327" s="8">
        <v>0</v>
      </c>
    </row>
    <row r="328" spans="1:6" x14ac:dyDescent="0.2">
      <c r="A328" s="7" t="s">
        <v>1346</v>
      </c>
      <c r="B328" s="7" t="s">
        <v>1256</v>
      </c>
      <c r="C328" s="8">
        <v>1139</v>
      </c>
      <c r="D328" s="8">
        <v>287571</v>
      </c>
      <c r="E328" s="8">
        <v>258098</v>
      </c>
      <c r="F328" s="8">
        <v>97740</v>
      </c>
    </row>
    <row r="329" spans="1:6" x14ac:dyDescent="0.2">
      <c r="A329" s="7" t="s">
        <v>1347</v>
      </c>
      <c r="B329" s="7" t="s">
        <v>1256</v>
      </c>
      <c r="C329" s="8">
        <v>67</v>
      </c>
      <c r="D329" s="8">
        <v>7940</v>
      </c>
      <c r="E329" s="8">
        <v>5598</v>
      </c>
      <c r="F329" s="8">
        <v>0</v>
      </c>
    </row>
    <row r="330" spans="1:6" x14ac:dyDescent="0.2">
      <c r="A330" s="7" t="s">
        <v>1348</v>
      </c>
      <c r="B330" s="7" t="s">
        <v>1026</v>
      </c>
      <c r="C330" s="8">
        <v>601</v>
      </c>
      <c r="D330" s="8">
        <v>125223</v>
      </c>
      <c r="E330" s="8">
        <v>177000</v>
      </c>
      <c r="F330" s="8">
        <v>21357</v>
      </c>
    </row>
    <row r="331" spans="1:6" x14ac:dyDescent="0.2">
      <c r="A331" s="7" t="s">
        <v>1349</v>
      </c>
      <c r="B331" s="7" t="s">
        <v>1055</v>
      </c>
      <c r="C331" s="8">
        <v>14508</v>
      </c>
      <c r="D331" s="8">
        <v>12342991</v>
      </c>
      <c r="E331" s="8">
        <v>2341009</v>
      </c>
      <c r="F331" s="8">
        <v>248495</v>
      </c>
    </row>
    <row r="332" spans="1:6" x14ac:dyDescent="0.2">
      <c r="A332" s="7" t="s">
        <v>1350</v>
      </c>
      <c r="B332" s="7" t="s">
        <v>1175</v>
      </c>
      <c r="C332" s="8">
        <v>556</v>
      </c>
      <c r="D332" s="8">
        <v>328175</v>
      </c>
      <c r="E332" s="8">
        <v>221902</v>
      </c>
      <c r="F332" s="8">
        <v>15436</v>
      </c>
    </row>
    <row r="333" spans="1:6" x14ac:dyDescent="0.2">
      <c r="A333" s="7" t="s">
        <v>1351</v>
      </c>
      <c r="B333" s="7" t="s">
        <v>1278</v>
      </c>
      <c r="C333" s="8">
        <v>239</v>
      </c>
      <c r="D333" s="8">
        <v>38275</v>
      </c>
      <c r="E333" s="8">
        <v>15306</v>
      </c>
      <c r="F333" s="8">
        <v>197</v>
      </c>
    </row>
    <row r="334" spans="1:6" x14ac:dyDescent="0.2">
      <c r="A334" s="7" t="s">
        <v>1352</v>
      </c>
      <c r="B334" s="7" t="s">
        <v>1056</v>
      </c>
      <c r="C334" s="8">
        <v>610</v>
      </c>
      <c r="D334" s="8">
        <v>439011</v>
      </c>
      <c r="E334" s="8">
        <v>91467</v>
      </c>
      <c r="F334" s="8">
        <v>2730</v>
      </c>
    </row>
    <row r="335" spans="1:6" x14ac:dyDescent="0.2">
      <c r="A335" s="7" t="s">
        <v>1353</v>
      </c>
      <c r="B335" s="7" t="s">
        <v>1040</v>
      </c>
      <c r="C335" s="8">
        <v>705</v>
      </c>
      <c r="D335" s="8">
        <v>163281</v>
      </c>
      <c r="E335" s="8">
        <v>167701</v>
      </c>
      <c r="F335" s="8">
        <v>8900</v>
      </c>
    </row>
    <row r="336" spans="1:6" x14ac:dyDescent="0.2">
      <c r="A336" s="7" t="s">
        <v>2433</v>
      </c>
      <c r="B336" s="7" t="s">
        <v>1171</v>
      </c>
      <c r="C336" s="8">
        <v>304</v>
      </c>
      <c r="D336" s="8">
        <v>45409</v>
      </c>
      <c r="E336" s="8">
        <v>90759</v>
      </c>
      <c r="F336" s="8">
        <v>15760</v>
      </c>
    </row>
    <row r="337" spans="1:6" x14ac:dyDescent="0.2">
      <c r="A337" s="7" t="s">
        <v>1354</v>
      </c>
      <c r="B337" s="7" t="s">
        <v>1042</v>
      </c>
      <c r="C337" s="8">
        <v>2188</v>
      </c>
      <c r="D337" s="8">
        <v>1344542</v>
      </c>
      <c r="E337" s="8">
        <v>678819</v>
      </c>
      <c r="F337" s="8">
        <v>235357</v>
      </c>
    </row>
    <row r="338" spans="1:6" x14ac:dyDescent="0.2">
      <c r="A338" s="7" t="s">
        <v>1355</v>
      </c>
      <c r="B338" s="7" t="s">
        <v>1209</v>
      </c>
      <c r="C338" s="8">
        <v>428</v>
      </c>
      <c r="D338" s="8">
        <v>118542</v>
      </c>
      <c r="E338" s="8">
        <v>80000</v>
      </c>
      <c r="F338" s="8">
        <v>18348</v>
      </c>
    </row>
    <row r="339" spans="1:6" x14ac:dyDescent="0.2">
      <c r="A339" s="7" t="s">
        <v>1356</v>
      </c>
      <c r="B339" s="7" t="s">
        <v>1142</v>
      </c>
      <c r="C339" s="8">
        <v>107</v>
      </c>
      <c r="D339" s="8">
        <v>40657</v>
      </c>
      <c r="E339" s="8">
        <v>6200</v>
      </c>
      <c r="F339" s="8">
        <v>396</v>
      </c>
    </row>
    <row r="340" spans="1:6" x14ac:dyDescent="0.2">
      <c r="A340" s="7" t="s">
        <v>1357</v>
      </c>
      <c r="B340" s="7" t="s">
        <v>1101</v>
      </c>
      <c r="C340" s="8">
        <v>202</v>
      </c>
      <c r="D340" s="8">
        <v>40853</v>
      </c>
      <c r="E340" s="8">
        <v>21660</v>
      </c>
      <c r="F340" s="8">
        <v>0</v>
      </c>
    </row>
    <row r="341" spans="1:6" x14ac:dyDescent="0.2">
      <c r="A341" s="7" t="s">
        <v>1358</v>
      </c>
      <c r="B341" s="7" t="s">
        <v>1173</v>
      </c>
      <c r="C341" s="8">
        <v>1135</v>
      </c>
      <c r="D341" s="8">
        <v>373217</v>
      </c>
      <c r="E341" s="8">
        <v>399324</v>
      </c>
      <c r="F341" s="8">
        <v>51018</v>
      </c>
    </row>
    <row r="342" spans="1:6" x14ac:dyDescent="0.2">
      <c r="A342" s="7" t="s">
        <v>1359</v>
      </c>
      <c r="B342" s="7" t="s">
        <v>1179</v>
      </c>
      <c r="C342" s="8">
        <v>1242</v>
      </c>
      <c r="D342" s="8">
        <v>733746</v>
      </c>
      <c r="E342" s="8">
        <v>269996</v>
      </c>
      <c r="F342" s="8">
        <v>9815</v>
      </c>
    </row>
    <row r="343" spans="1:6" x14ac:dyDescent="0.2">
      <c r="A343" s="7" t="s">
        <v>1360</v>
      </c>
      <c r="B343" s="7" t="s">
        <v>1038</v>
      </c>
      <c r="C343" s="8">
        <v>278</v>
      </c>
      <c r="D343" s="8">
        <v>82339</v>
      </c>
      <c r="E343" s="8">
        <v>88896</v>
      </c>
      <c r="F343" s="8">
        <v>5602</v>
      </c>
    </row>
    <row r="344" spans="1:6" x14ac:dyDescent="0.2">
      <c r="A344" s="7" t="s">
        <v>1361</v>
      </c>
      <c r="B344" s="7" t="s">
        <v>1056</v>
      </c>
      <c r="C344" s="8">
        <v>20546</v>
      </c>
      <c r="D344" s="8">
        <v>14957152</v>
      </c>
      <c r="E344" s="8">
        <v>6359827</v>
      </c>
      <c r="F344" s="8">
        <v>670909</v>
      </c>
    </row>
    <row r="345" spans="1:6" x14ac:dyDescent="0.2">
      <c r="A345" s="7" t="s">
        <v>1362</v>
      </c>
      <c r="B345" s="7" t="s">
        <v>1272</v>
      </c>
      <c r="C345" s="8">
        <v>44</v>
      </c>
      <c r="D345" s="8">
        <v>24153</v>
      </c>
      <c r="E345" s="8">
        <v>7000</v>
      </c>
      <c r="F345" s="8">
        <v>167</v>
      </c>
    </row>
    <row r="346" spans="1:6" x14ac:dyDescent="0.2">
      <c r="A346" s="7" t="s">
        <v>1363</v>
      </c>
      <c r="B346" s="7" t="s">
        <v>1087</v>
      </c>
      <c r="C346" s="8">
        <v>1897</v>
      </c>
      <c r="D346" s="8">
        <v>596065</v>
      </c>
      <c r="E346" s="8">
        <v>284383</v>
      </c>
      <c r="F346" s="8">
        <v>190642</v>
      </c>
    </row>
    <row r="347" spans="1:6" x14ac:dyDescent="0.2">
      <c r="A347" s="7" t="s">
        <v>1364</v>
      </c>
      <c r="B347" s="7" t="s">
        <v>1193</v>
      </c>
      <c r="C347" s="8">
        <v>1362</v>
      </c>
      <c r="D347" s="8">
        <v>477849</v>
      </c>
      <c r="E347" s="8">
        <v>393404</v>
      </c>
      <c r="F347" s="8">
        <v>36285</v>
      </c>
    </row>
    <row r="348" spans="1:6" x14ac:dyDescent="0.2">
      <c r="A348" s="7" t="s">
        <v>1365</v>
      </c>
      <c r="B348" s="7" t="s">
        <v>1038</v>
      </c>
      <c r="C348" s="8">
        <v>242</v>
      </c>
      <c r="D348" s="8">
        <v>97339</v>
      </c>
      <c r="E348" s="8">
        <v>114924</v>
      </c>
      <c r="F348" s="8">
        <v>0</v>
      </c>
    </row>
    <row r="349" spans="1:6" x14ac:dyDescent="0.2">
      <c r="A349" s="7" t="s">
        <v>1366</v>
      </c>
      <c r="B349" s="7" t="s">
        <v>1171</v>
      </c>
      <c r="C349" s="8">
        <v>61</v>
      </c>
      <c r="D349" s="8">
        <v>11955</v>
      </c>
      <c r="E349" s="8">
        <v>5000</v>
      </c>
      <c r="F349" s="8">
        <v>0</v>
      </c>
    </row>
    <row r="350" spans="1:6" x14ac:dyDescent="0.2">
      <c r="A350" s="7" t="s">
        <v>1367</v>
      </c>
      <c r="B350" s="7" t="s">
        <v>1128</v>
      </c>
      <c r="C350" s="8">
        <v>1170</v>
      </c>
      <c r="D350" s="8">
        <v>414432</v>
      </c>
      <c r="E350" s="8">
        <v>478843</v>
      </c>
      <c r="F350" s="8">
        <v>32858</v>
      </c>
    </row>
    <row r="351" spans="1:6" x14ac:dyDescent="0.2">
      <c r="A351" s="7" t="s">
        <v>2435</v>
      </c>
      <c r="B351" s="7" t="s">
        <v>1200</v>
      </c>
      <c r="C351" s="8">
        <v>92</v>
      </c>
      <c r="D351" s="8">
        <v>81977</v>
      </c>
      <c r="E351" s="8">
        <v>15000</v>
      </c>
      <c r="F351" s="8">
        <v>0</v>
      </c>
    </row>
    <row r="352" spans="1:6" x14ac:dyDescent="0.2">
      <c r="A352" s="7" t="s">
        <v>2436</v>
      </c>
      <c r="B352" s="7" t="s">
        <v>1064</v>
      </c>
      <c r="C352" s="8">
        <v>943</v>
      </c>
      <c r="D352" s="8">
        <v>320972</v>
      </c>
      <c r="E352" s="8">
        <v>423209</v>
      </c>
      <c r="F352" s="8">
        <v>48191</v>
      </c>
    </row>
    <row r="353" spans="1:6" x14ac:dyDescent="0.2">
      <c r="A353" s="7" t="s">
        <v>2437</v>
      </c>
      <c r="B353" s="7" t="s">
        <v>1060</v>
      </c>
      <c r="C353" s="8">
        <v>702</v>
      </c>
      <c r="D353" s="8">
        <v>163834</v>
      </c>
      <c r="E353" s="8">
        <v>232000</v>
      </c>
      <c r="F353" s="8">
        <v>4350</v>
      </c>
    </row>
    <row r="354" spans="1:6" x14ac:dyDescent="0.2">
      <c r="A354" s="7" t="s">
        <v>1368</v>
      </c>
      <c r="B354" s="7" t="s">
        <v>1026</v>
      </c>
      <c r="C354" s="8">
        <v>317</v>
      </c>
      <c r="D354" s="8">
        <v>55540</v>
      </c>
      <c r="E354" s="8">
        <v>74000</v>
      </c>
      <c r="F354" s="8">
        <v>9330</v>
      </c>
    </row>
    <row r="355" spans="1:6" x14ac:dyDescent="0.2">
      <c r="A355" s="7" t="s">
        <v>1369</v>
      </c>
      <c r="B355" s="7" t="s">
        <v>1093</v>
      </c>
      <c r="C355" s="8">
        <v>831</v>
      </c>
      <c r="D355" s="8">
        <v>232087</v>
      </c>
      <c r="E355" s="8">
        <v>142446</v>
      </c>
      <c r="F355" s="8">
        <v>2519</v>
      </c>
    </row>
    <row r="356" spans="1:6" x14ac:dyDescent="0.2">
      <c r="A356" s="7" t="s">
        <v>1370</v>
      </c>
      <c r="B356" s="7" t="s">
        <v>1068</v>
      </c>
      <c r="C356" s="8">
        <v>94</v>
      </c>
      <c r="D356" s="8">
        <v>19038</v>
      </c>
      <c r="E356" s="8">
        <v>6000</v>
      </c>
      <c r="F356" s="8">
        <v>0</v>
      </c>
    </row>
    <row r="357" spans="1:6" x14ac:dyDescent="0.2">
      <c r="A357" s="7" t="s">
        <v>1371</v>
      </c>
      <c r="B357" s="7" t="s">
        <v>1066</v>
      </c>
      <c r="C357" s="8">
        <v>429</v>
      </c>
      <c r="D357" s="8">
        <v>118190</v>
      </c>
      <c r="E357" s="8">
        <v>130359</v>
      </c>
      <c r="F357" s="8">
        <v>0</v>
      </c>
    </row>
    <row r="358" spans="1:6" x14ac:dyDescent="0.2">
      <c r="A358" s="7" t="s">
        <v>2439</v>
      </c>
      <c r="B358" s="7" t="s">
        <v>1073</v>
      </c>
      <c r="C358" s="8">
        <v>8599</v>
      </c>
      <c r="D358" s="8">
        <v>5968304</v>
      </c>
      <c r="E358" s="8">
        <v>1591448</v>
      </c>
      <c r="F358" s="8">
        <v>301709</v>
      </c>
    </row>
    <row r="359" spans="1:6" x14ac:dyDescent="0.2">
      <c r="A359" s="7" t="s">
        <v>2440</v>
      </c>
      <c r="B359" s="7" t="s">
        <v>1048</v>
      </c>
      <c r="C359" s="8">
        <v>773</v>
      </c>
      <c r="D359" s="8">
        <v>164652</v>
      </c>
      <c r="E359" s="8">
        <v>198959</v>
      </c>
      <c r="F359" s="8">
        <v>1390</v>
      </c>
    </row>
    <row r="360" spans="1:6" x14ac:dyDescent="0.2">
      <c r="A360" s="7" t="s">
        <v>1372</v>
      </c>
      <c r="B360" s="7" t="s">
        <v>1119</v>
      </c>
      <c r="C360" s="8">
        <v>274</v>
      </c>
      <c r="D360" s="8">
        <v>43891</v>
      </c>
      <c r="E360" s="8">
        <v>37457</v>
      </c>
      <c r="F360" s="8">
        <v>1516</v>
      </c>
    </row>
    <row r="361" spans="1:6" x14ac:dyDescent="0.2">
      <c r="A361" s="7" t="s">
        <v>1373</v>
      </c>
      <c r="B361" s="7" t="s">
        <v>1073</v>
      </c>
      <c r="C361" s="8">
        <v>16672</v>
      </c>
      <c r="D361" s="8">
        <v>5972986</v>
      </c>
      <c r="E361" s="8">
        <v>4406993</v>
      </c>
      <c r="F361" s="8">
        <v>71137</v>
      </c>
    </row>
    <row r="362" spans="1:6" x14ac:dyDescent="0.2">
      <c r="A362" s="7" t="s">
        <v>1771</v>
      </c>
      <c r="B362" s="7" t="s">
        <v>1033</v>
      </c>
      <c r="C362" s="8">
        <v>477</v>
      </c>
      <c r="D362" s="8">
        <v>173019</v>
      </c>
      <c r="E362" s="8">
        <v>221253</v>
      </c>
      <c r="F362" s="8">
        <v>2641</v>
      </c>
    </row>
    <row r="363" spans="1:6" x14ac:dyDescent="0.2">
      <c r="A363" s="7" t="s">
        <v>1374</v>
      </c>
      <c r="B363" s="7" t="s">
        <v>1142</v>
      </c>
      <c r="C363" s="8">
        <v>22</v>
      </c>
      <c r="D363" s="8">
        <v>9957</v>
      </c>
      <c r="E363" s="8">
        <v>4000</v>
      </c>
      <c r="F363" s="8">
        <v>0</v>
      </c>
    </row>
    <row r="364" spans="1:6" x14ac:dyDescent="0.2">
      <c r="A364" s="7" t="s">
        <v>1375</v>
      </c>
      <c r="B364" s="7" t="s">
        <v>1101</v>
      </c>
      <c r="C364" s="8">
        <v>563</v>
      </c>
      <c r="D364" s="8">
        <v>184059</v>
      </c>
      <c r="E364" s="8">
        <v>50016</v>
      </c>
      <c r="F364" s="8">
        <v>9444</v>
      </c>
    </row>
    <row r="365" spans="1:6" x14ac:dyDescent="0.2">
      <c r="A365" s="7" t="s">
        <v>1376</v>
      </c>
      <c r="B365" s="7" t="s">
        <v>1055</v>
      </c>
      <c r="C365" s="8">
        <v>768</v>
      </c>
      <c r="D365" s="8">
        <v>434038</v>
      </c>
      <c r="E365" s="8">
        <v>246657</v>
      </c>
      <c r="F365" s="8">
        <v>0</v>
      </c>
    </row>
    <row r="366" spans="1:6" x14ac:dyDescent="0.2">
      <c r="A366" s="7" t="s">
        <v>1377</v>
      </c>
      <c r="B366" s="7" t="s">
        <v>1068</v>
      </c>
      <c r="C366" s="8">
        <v>1365</v>
      </c>
      <c r="D366" s="8">
        <v>1066428</v>
      </c>
      <c r="E366" s="8">
        <v>377409</v>
      </c>
      <c r="F366" s="8">
        <v>52932</v>
      </c>
    </row>
    <row r="367" spans="1:6" x14ac:dyDescent="0.2">
      <c r="A367" s="7" t="s">
        <v>2441</v>
      </c>
      <c r="B367" s="7" t="s">
        <v>1087</v>
      </c>
      <c r="C367" s="8">
        <v>183</v>
      </c>
      <c r="D367" s="8">
        <v>36633</v>
      </c>
      <c r="E367" s="8">
        <v>25000</v>
      </c>
      <c r="F367" s="8">
        <v>0</v>
      </c>
    </row>
    <row r="368" spans="1:6" x14ac:dyDescent="0.2">
      <c r="A368" s="7" t="s">
        <v>1378</v>
      </c>
      <c r="B368" s="7" t="s">
        <v>1066</v>
      </c>
      <c r="C368" s="8">
        <v>658</v>
      </c>
      <c r="D368" s="8">
        <v>189878</v>
      </c>
      <c r="E368" s="8">
        <v>70252</v>
      </c>
      <c r="F368" s="8">
        <v>20198</v>
      </c>
    </row>
    <row r="369" spans="1:6" x14ac:dyDescent="0.2">
      <c r="A369" s="7" t="s">
        <v>1379</v>
      </c>
      <c r="B369" s="7" t="s">
        <v>1157</v>
      </c>
      <c r="C369" s="8">
        <v>582</v>
      </c>
      <c r="D369" s="8">
        <v>214185</v>
      </c>
      <c r="E369" s="8">
        <v>165531</v>
      </c>
      <c r="F369" s="8">
        <v>1071</v>
      </c>
    </row>
    <row r="370" spans="1:6" x14ac:dyDescent="0.2">
      <c r="A370" s="7" t="s">
        <v>2442</v>
      </c>
      <c r="B370" s="7" t="s">
        <v>1037</v>
      </c>
      <c r="C370" s="8">
        <v>743</v>
      </c>
      <c r="D370" s="8">
        <v>250183</v>
      </c>
      <c r="E370" s="8">
        <v>258664</v>
      </c>
      <c r="F370" s="8">
        <v>15809</v>
      </c>
    </row>
    <row r="371" spans="1:6" x14ac:dyDescent="0.2">
      <c r="A371" s="7" t="s">
        <v>1380</v>
      </c>
      <c r="B371" s="7" t="s">
        <v>1272</v>
      </c>
      <c r="C371" s="8">
        <v>205</v>
      </c>
      <c r="D371" s="8">
        <v>43312</v>
      </c>
      <c r="E371" s="8">
        <v>26592</v>
      </c>
      <c r="F371" s="8">
        <v>3182</v>
      </c>
    </row>
    <row r="372" spans="1:6" x14ac:dyDescent="0.2">
      <c r="A372" s="7" t="s">
        <v>2443</v>
      </c>
      <c r="B372" s="7" t="s">
        <v>1038</v>
      </c>
      <c r="C372" s="8">
        <v>300</v>
      </c>
      <c r="D372" s="8">
        <v>104475</v>
      </c>
      <c r="E372" s="8">
        <v>90000</v>
      </c>
      <c r="F372" s="8">
        <v>913</v>
      </c>
    </row>
    <row r="373" spans="1:6" x14ac:dyDescent="0.2">
      <c r="A373" s="7" t="s">
        <v>1381</v>
      </c>
      <c r="B373" s="7" t="s">
        <v>1058</v>
      </c>
      <c r="C373" s="8">
        <v>108</v>
      </c>
      <c r="D373" s="8">
        <v>97089</v>
      </c>
      <c r="E373" s="8">
        <v>74500</v>
      </c>
      <c r="F373" s="8">
        <v>0</v>
      </c>
    </row>
    <row r="374" spans="1:6" x14ac:dyDescent="0.2">
      <c r="A374" s="7" t="s">
        <v>1382</v>
      </c>
      <c r="B374" s="7" t="s">
        <v>1052</v>
      </c>
      <c r="C374" s="8">
        <v>93</v>
      </c>
      <c r="D374" s="8">
        <v>12494</v>
      </c>
      <c r="E374" s="8">
        <v>5000</v>
      </c>
      <c r="F374" s="8">
        <v>0</v>
      </c>
    </row>
    <row r="375" spans="1:6" x14ac:dyDescent="0.2">
      <c r="A375" s="7" t="s">
        <v>1383</v>
      </c>
      <c r="B375" s="7" t="s">
        <v>1135</v>
      </c>
      <c r="C375" s="8">
        <v>17675</v>
      </c>
      <c r="D375" s="8">
        <v>13589068</v>
      </c>
      <c r="E375" s="8">
        <v>6768138</v>
      </c>
      <c r="F375" s="8">
        <v>1202673</v>
      </c>
    </row>
    <row r="376" spans="1:6" x14ac:dyDescent="0.2">
      <c r="A376" s="7" t="s">
        <v>1157</v>
      </c>
      <c r="B376" s="7" t="s">
        <v>1157</v>
      </c>
      <c r="C376" s="8">
        <v>1014</v>
      </c>
      <c r="D376" s="8">
        <v>289614</v>
      </c>
      <c r="E376" s="8">
        <v>353998</v>
      </c>
      <c r="F376" s="8">
        <v>20373</v>
      </c>
    </row>
    <row r="377" spans="1:6" x14ac:dyDescent="0.2">
      <c r="A377" s="7" t="s">
        <v>1384</v>
      </c>
      <c r="B377" s="7" t="s">
        <v>1042</v>
      </c>
      <c r="C377" s="8">
        <v>1915</v>
      </c>
      <c r="D377" s="8">
        <v>887580</v>
      </c>
      <c r="E377" s="8">
        <v>612563</v>
      </c>
      <c r="F377" s="8">
        <v>133397</v>
      </c>
    </row>
    <row r="378" spans="1:6" x14ac:dyDescent="0.2">
      <c r="A378" s="7" t="s">
        <v>1385</v>
      </c>
      <c r="B378" s="7" t="s">
        <v>1073</v>
      </c>
      <c r="C378" s="8">
        <v>1961</v>
      </c>
      <c r="D378" s="8">
        <v>1080661</v>
      </c>
      <c r="E378" s="8">
        <v>876232</v>
      </c>
      <c r="F378" s="8">
        <v>216</v>
      </c>
    </row>
    <row r="379" spans="1:6" x14ac:dyDescent="0.2">
      <c r="A379" s="7" t="s">
        <v>1386</v>
      </c>
      <c r="B379" s="7" t="s">
        <v>1032</v>
      </c>
      <c r="C379" s="8">
        <v>8760</v>
      </c>
      <c r="D379" s="8">
        <v>7521700</v>
      </c>
      <c r="E379" s="8">
        <v>2447731</v>
      </c>
      <c r="F379" s="8">
        <v>53101</v>
      </c>
    </row>
    <row r="380" spans="1:6" x14ac:dyDescent="0.2">
      <c r="A380" s="7" t="s">
        <v>1387</v>
      </c>
      <c r="B380" s="7" t="s">
        <v>1256</v>
      </c>
      <c r="C380" s="8">
        <v>55</v>
      </c>
      <c r="D380" s="8">
        <v>12435</v>
      </c>
      <c r="E380" s="8">
        <v>2905</v>
      </c>
      <c r="F380" s="8">
        <v>0</v>
      </c>
    </row>
    <row r="381" spans="1:6" x14ac:dyDescent="0.2">
      <c r="A381" s="7" t="s">
        <v>1388</v>
      </c>
      <c r="B381" s="7" t="s">
        <v>1130</v>
      </c>
      <c r="C381" s="8">
        <v>13616</v>
      </c>
      <c r="D381" s="8">
        <v>7797452</v>
      </c>
      <c r="E381" s="8">
        <v>4780811</v>
      </c>
      <c r="F381" s="8">
        <v>805567</v>
      </c>
    </row>
    <row r="382" spans="1:6" x14ac:dyDescent="0.2">
      <c r="A382" s="7" t="s">
        <v>1389</v>
      </c>
      <c r="B382" s="7" t="s">
        <v>1272</v>
      </c>
      <c r="C382" s="8">
        <v>98</v>
      </c>
      <c r="D382" s="8">
        <v>17781</v>
      </c>
      <c r="E382" s="8">
        <v>12700</v>
      </c>
      <c r="F382" s="8">
        <v>6997</v>
      </c>
    </row>
    <row r="383" spans="1:6" x14ac:dyDescent="0.2">
      <c r="A383" s="7" t="s">
        <v>2447</v>
      </c>
      <c r="B383" s="7" t="s">
        <v>1135</v>
      </c>
      <c r="C383" s="8">
        <v>3605</v>
      </c>
      <c r="D383" s="8">
        <v>4895695</v>
      </c>
      <c r="E383" s="8">
        <v>1887247</v>
      </c>
      <c r="F383" s="8">
        <v>101123</v>
      </c>
    </row>
    <row r="384" spans="1:6" x14ac:dyDescent="0.2">
      <c r="A384" s="7" t="s">
        <v>2448</v>
      </c>
      <c r="B384" s="7" t="s">
        <v>1121</v>
      </c>
      <c r="C384" s="8">
        <v>6447</v>
      </c>
      <c r="D384" s="8">
        <v>3011614</v>
      </c>
      <c r="E384" s="8">
        <v>1804800</v>
      </c>
      <c r="F384" s="8">
        <v>28006</v>
      </c>
    </row>
    <row r="385" spans="1:6" x14ac:dyDescent="0.2">
      <c r="A385" s="7" t="s">
        <v>2449</v>
      </c>
      <c r="B385" s="7" t="s">
        <v>1056</v>
      </c>
      <c r="C385" s="8">
        <v>32193</v>
      </c>
      <c r="D385" s="8">
        <v>26322648</v>
      </c>
      <c r="E385" s="8">
        <v>9552024</v>
      </c>
      <c r="F385" s="8">
        <v>542206</v>
      </c>
    </row>
    <row r="386" spans="1:6" x14ac:dyDescent="0.2">
      <c r="A386" s="7" t="s">
        <v>1390</v>
      </c>
      <c r="B386" s="7" t="s">
        <v>1076</v>
      </c>
      <c r="C386" s="8">
        <v>158</v>
      </c>
      <c r="D386" s="8">
        <v>32232</v>
      </c>
      <c r="E386" s="8">
        <v>29734</v>
      </c>
      <c r="F386" s="8">
        <v>3414</v>
      </c>
    </row>
    <row r="387" spans="1:6" x14ac:dyDescent="0.2">
      <c r="A387" s="7" t="s">
        <v>1391</v>
      </c>
      <c r="B387" s="7" t="s">
        <v>1073</v>
      </c>
      <c r="C387" s="8">
        <v>86</v>
      </c>
      <c r="D387" s="8">
        <v>35030</v>
      </c>
      <c r="E387" s="8">
        <v>4880</v>
      </c>
      <c r="F387" s="8">
        <v>0</v>
      </c>
    </row>
    <row r="388" spans="1:6" x14ac:dyDescent="0.2">
      <c r="A388" s="7" t="s">
        <v>1392</v>
      </c>
      <c r="B388" s="7" t="s">
        <v>1097</v>
      </c>
      <c r="C388" s="8">
        <v>544</v>
      </c>
      <c r="D388" s="8">
        <v>194273</v>
      </c>
      <c r="E388" s="8">
        <v>223259</v>
      </c>
      <c r="F388" s="8">
        <v>367</v>
      </c>
    </row>
    <row r="389" spans="1:6" x14ac:dyDescent="0.2">
      <c r="A389" s="7" t="s">
        <v>1145</v>
      </c>
      <c r="B389" s="7" t="s">
        <v>1145</v>
      </c>
      <c r="C389" s="8">
        <v>4489</v>
      </c>
      <c r="D389" s="8">
        <v>1665024</v>
      </c>
      <c r="E389" s="8">
        <v>1229687</v>
      </c>
      <c r="F389" s="8">
        <v>386484</v>
      </c>
    </row>
    <row r="390" spans="1:6" x14ac:dyDescent="0.2">
      <c r="A390" s="7" t="s">
        <v>1393</v>
      </c>
      <c r="B390" s="7" t="s">
        <v>1138</v>
      </c>
      <c r="C390" s="8">
        <v>787</v>
      </c>
      <c r="D390" s="8">
        <v>476363</v>
      </c>
      <c r="E390" s="8">
        <v>374370</v>
      </c>
      <c r="F390" s="8">
        <v>18428</v>
      </c>
    </row>
    <row r="391" spans="1:6" x14ac:dyDescent="0.2">
      <c r="A391" s="7" t="s">
        <v>1394</v>
      </c>
      <c r="B391" s="7" t="s">
        <v>1060</v>
      </c>
      <c r="C391" s="8">
        <v>645</v>
      </c>
      <c r="D391" s="8">
        <v>131521</v>
      </c>
      <c r="E391" s="8">
        <v>153410</v>
      </c>
      <c r="F391" s="8">
        <v>0</v>
      </c>
    </row>
    <row r="392" spans="1:6" x14ac:dyDescent="0.2">
      <c r="A392" s="7" t="s">
        <v>1048</v>
      </c>
      <c r="B392" s="7" t="s">
        <v>1048</v>
      </c>
      <c r="C392" s="8">
        <v>3473</v>
      </c>
      <c r="D392" s="8">
        <v>1072024</v>
      </c>
      <c r="E392" s="8">
        <v>775802</v>
      </c>
      <c r="F392" s="8">
        <v>9231</v>
      </c>
    </row>
    <row r="393" spans="1:6" x14ac:dyDescent="0.2">
      <c r="A393" s="7" t="s">
        <v>1395</v>
      </c>
      <c r="B393" s="7" t="s">
        <v>1396</v>
      </c>
      <c r="C393" s="8">
        <v>2137</v>
      </c>
      <c r="D393" s="8">
        <v>711677</v>
      </c>
      <c r="E393" s="8">
        <v>452762</v>
      </c>
      <c r="F393" s="8">
        <v>147044</v>
      </c>
    </row>
    <row r="394" spans="1:6" x14ac:dyDescent="0.2">
      <c r="A394" s="7" t="s">
        <v>1397</v>
      </c>
      <c r="B394" s="7" t="s">
        <v>1272</v>
      </c>
      <c r="C394" s="8">
        <v>586</v>
      </c>
      <c r="D394" s="8">
        <v>101636</v>
      </c>
      <c r="E394" s="8">
        <v>55840</v>
      </c>
      <c r="F394" s="8">
        <v>47132</v>
      </c>
    </row>
    <row r="395" spans="1:6" x14ac:dyDescent="0.2">
      <c r="A395" s="7" t="s">
        <v>1398</v>
      </c>
      <c r="B395" s="7" t="s">
        <v>1126</v>
      </c>
      <c r="C395" s="8">
        <v>378</v>
      </c>
      <c r="D395" s="8">
        <v>73391</v>
      </c>
      <c r="E395" s="8">
        <v>51001</v>
      </c>
      <c r="F395" s="8">
        <v>4031</v>
      </c>
    </row>
    <row r="396" spans="1:6" x14ac:dyDescent="0.2">
      <c r="A396" s="7" t="s">
        <v>1399</v>
      </c>
      <c r="B396" s="7" t="s">
        <v>1097</v>
      </c>
      <c r="C396" s="8">
        <v>312</v>
      </c>
      <c r="D396" s="8">
        <v>217870</v>
      </c>
      <c r="E396" s="8">
        <v>144596</v>
      </c>
      <c r="F396" s="8">
        <v>0</v>
      </c>
    </row>
    <row r="397" spans="1:6" x14ac:dyDescent="0.2">
      <c r="A397" s="7" t="s">
        <v>1400</v>
      </c>
      <c r="B397" s="7" t="s">
        <v>1092</v>
      </c>
      <c r="C397" s="8">
        <v>31</v>
      </c>
      <c r="D397" s="8">
        <v>7136</v>
      </c>
      <c r="E397" s="8">
        <v>7000</v>
      </c>
      <c r="F397" s="8">
        <v>0</v>
      </c>
    </row>
    <row r="398" spans="1:6" x14ac:dyDescent="0.2">
      <c r="A398" s="7" t="s">
        <v>1401</v>
      </c>
      <c r="B398" s="7" t="s">
        <v>1106</v>
      </c>
      <c r="C398" s="8">
        <v>4544</v>
      </c>
      <c r="D398" s="8">
        <v>2879077</v>
      </c>
      <c r="E398" s="8">
        <v>1240791</v>
      </c>
      <c r="F398" s="8">
        <v>256701</v>
      </c>
    </row>
    <row r="399" spans="1:6" x14ac:dyDescent="0.2">
      <c r="A399" s="7" t="s">
        <v>2452</v>
      </c>
      <c r="B399" s="7" t="s">
        <v>2452</v>
      </c>
      <c r="C399" s="8">
        <v>544</v>
      </c>
      <c r="D399" s="8">
        <v>148749</v>
      </c>
      <c r="E399" s="8">
        <v>79004</v>
      </c>
      <c r="F399" s="8">
        <v>12277</v>
      </c>
    </row>
    <row r="400" spans="1:6" x14ac:dyDescent="0.2">
      <c r="A400" s="7" t="s">
        <v>1402</v>
      </c>
      <c r="B400" s="7" t="s">
        <v>1256</v>
      </c>
      <c r="C400" s="8">
        <v>754</v>
      </c>
      <c r="D400" s="8">
        <v>180534</v>
      </c>
      <c r="E400" s="8">
        <v>156000</v>
      </c>
      <c r="F400" s="8">
        <v>47397</v>
      </c>
    </row>
    <row r="401" spans="1:6" x14ac:dyDescent="0.2">
      <c r="A401" s="7" t="s">
        <v>1403</v>
      </c>
      <c r="B401" s="7" t="s">
        <v>1200</v>
      </c>
      <c r="C401" s="8">
        <v>695</v>
      </c>
      <c r="D401" s="8">
        <v>239243</v>
      </c>
      <c r="E401" s="8">
        <v>45669</v>
      </c>
      <c r="F401" s="8">
        <v>7370</v>
      </c>
    </row>
    <row r="402" spans="1:6" x14ac:dyDescent="0.2">
      <c r="A402" s="7" t="s">
        <v>1404</v>
      </c>
      <c r="B402" s="7" t="s">
        <v>1193</v>
      </c>
      <c r="C402" s="8">
        <v>5230</v>
      </c>
      <c r="D402" s="8">
        <v>2097515</v>
      </c>
      <c r="E402" s="8">
        <v>1084730</v>
      </c>
      <c r="F402" s="8">
        <v>143159</v>
      </c>
    </row>
    <row r="403" spans="1:6" x14ac:dyDescent="0.2">
      <c r="A403" s="7" t="s">
        <v>1405</v>
      </c>
      <c r="B403" s="7" t="s">
        <v>1125</v>
      </c>
      <c r="C403" s="8">
        <v>1159</v>
      </c>
      <c r="D403" s="8">
        <v>244700</v>
      </c>
      <c r="E403" s="8">
        <v>195042</v>
      </c>
      <c r="F403" s="8">
        <v>0</v>
      </c>
    </row>
    <row r="404" spans="1:6" x14ac:dyDescent="0.2">
      <c r="A404" s="7" t="s">
        <v>1406</v>
      </c>
      <c r="B404" s="7" t="s">
        <v>1111</v>
      </c>
      <c r="C404" s="8">
        <v>308</v>
      </c>
      <c r="D404" s="8">
        <v>70909</v>
      </c>
      <c r="E404" s="8">
        <v>33471</v>
      </c>
      <c r="F404" s="8">
        <v>19240</v>
      </c>
    </row>
    <row r="405" spans="1:6" x14ac:dyDescent="0.2">
      <c r="A405" s="7" t="s">
        <v>1407</v>
      </c>
      <c r="B405" s="7" t="s">
        <v>1278</v>
      </c>
      <c r="C405" s="8">
        <v>450</v>
      </c>
      <c r="D405" s="8">
        <v>161965</v>
      </c>
      <c r="E405" s="8">
        <v>109134</v>
      </c>
      <c r="F405" s="8">
        <v>32661</v>
      </c>
    </row>
    <row r="406" spans="1:6" x14ac:dyDescent="0.2">
      <c r="A406" s="7" t="s">
        <v>1408</v>
      </c>
      <c r="B406" s="7" t="s">
        <v>1256</v>
      </c>
      <c r="C406" s="8">
        <v>222</v>
      </c>
      <c r="D406" s="8">
        <v>44453</v>
      </c>
      <c r="E406" s="8">
        <v>77000</v>
      </c>
      <c r="F406" s="8">
        <v>14205</v>
      </c>
    </row>
    <row r="407" spans="1:6" x14ac:dyDescent="0.2">
      <c r="A407" s="7" t="s">
        <v>1409</v>
      </c>
      <c r="B407" s="7" t="s">
        <v>1101</v>
      </c>
      <c r="C407" s="8">
        <v>54</v>
      </c>
      <c r="D407" s="8">
        <v>18805</v>
      </c>
      <c r="E407" s="8">
        <v>6000</v>
      </c>
      <c r="F407" s="8">
        <v>189</v>
      </c>
    </row>
    <row r="408" spans="1:6" x14ac:dyDescent="0.2">
      <c r="A408" s="7" t="s">
        <v>1410</v>
      </c>
      <c r="B408" s="7" t="s">
        <v>1046</v>
      </c>
      <c r="C408" s="8">
        <v>266</v>
      </c>
      <c r="D408" s="8">
        <v>82151</v>
      </c>
      <c r="E408" s="8">
        <v>35731</v>
      </c>
      <c r="F408" s="8">
        <v>0</v>
      </c>
    </row>
    <row r="409" spans="1:6" x14ac:dyDescent="0.2">
      <c r="A409" s="7" t="s">
        <v>1411</v>
      </c>
      <c r="B409" s="7" t="s">
        <v>1148</v>
      </c>
      <c r="C409" s="8">
        <v>117</v>
      </c>
      <c r="D409" s="8">
        <v>19358</v>
      </c>
      <c r="E409" s="8">
        <v>9000</v>
      </c>
      <c r="F409" s="8">
        <v>0</v>
      </c>
    </row>
    <row r="410" spans="1:6" x14ac:dyDescent="0.2">
      <c r="A410" s="7" t="s">
        <v>1412</v>
      </c>
      <c r="B410" s="7" t="s">
        <v>1108</v>
      </c>
      <c r="C410" s="8">
        <v>1684</v>
      </c>
      <c r="D410" s="8">
        <v>778074</v>
      </c>
      <c r="E410" s="8">
        <v>581081</v>
      </c>
      <c r="F410" s="8">
        <v>70396</v>
      </c>
    </row>
    <row r="411" spans="1:6" x14ac:dyDescent="0.2">
      <c r="A411" s="7" t="s">
        <v>2454</v>
      </c>
      <c r="B411" s="7" t="s">
        <v>1058</v>
      </c>
      <c r="C411" s="8">
        <v>745</v>
      </c>
      <c r="D411" s="8">
        <v>227314</v>
      </c>
      <c r="E411" s="8">
        <v>134529</v>
      </c>
      <c r="F411" s="8">
        <v>0</v>
      </c>
    </row>
    <row r="412" spans="1:6" x14ac:dyDescent="0.2">
      <c r="A412" s="7" t="s">
        <v>1413</v>
      </c>
      <c r="B412" s="7" t="s">
        <v>1068</v>
      </c>
      <c r="C412" s="8">
        <v>67</v>
      </c>
      <c r="D412" s="8">
        <v>22093</v>
      </c>
      <c r="E412" s="8">
        <v>10826</v>
      </c>
      <c r="F412" s="8">
        <v>0</v>
      </c>
    </row>
    <row r="413" spans="1:6" x14ac:dyDescent="0.2">
      <c r="A413" s="7" t="s">
        <v>2455</v>
      </c>
      <c r="B413" s="7" t="s">
        <v>1089</v>
      </c>
      <c r="C413" s="8">
        <v>179</v>
      </c>
      <c r="D413" s="8">
        <v>55040</v>
      </c>
      <c r="E413" s="8">
        <v>46345</v>
      </c>
      <c r="F413" s="8">
        <v>1294</v>
      </c>
    </row>
    <row r="414" spans="1:6" x14ac:dyDescent="0.2">
      <c r="A414" s="7" t="s">
        <v>1414</v>
      </c>
      <c r="B414" s="7" t="s">
        <v>2406</v>
      </c>
      <c r="C414" s="8">
        <v>518</v>
      </c>
      <c r="D414" s="8">
        <v>112946</v>
      </c>
      <c r="E414" s="8">
        <v>138001</v>
      </c>
      <c r="F414" s="8">
        <v>9572</v>
      </c>
    </row>
    <row r="415" spans="1:6" x14ac:dyDescent="0.2">
      <c r="A415" s="7" t="s">
        <v>1415</v>
      </c>
      <c r="B415" s="7" t="s">
        <v>1200</v>
      </c>
      <c r="C415" s="8">
        <v>157</v>
      </c>
      <c r="D415" s="8">
        <v>36071</v>
      </c>
      <c r="E415" s="8">
        <v>21017</v>
      </c>
      <c r="F415" s="8">
        <v>0</v>
      </c>
    </row>
    <row r="416" spans="1:6" x14ac:dyDescent="0.2">
      <c r="A416" s="7" t="s">
        <v>1416</v>
      </c>
      <c r="B416" s="7" t="s">
        <v>1037</v>
      </c>
      <c r="C416" s="8">
        <v>648</v>
      </c>
      <c r="D416" s="8">
        <v>276421</v>
      </c>
      <c r="E416" s="8">
        <v>233009</v>
      </c>
      <c r="F416" s="8">
        <v>18477</v>
      </c>
    </row>
    <row r="417" spans="1:6" x14ac:dyDescent="0.2">
      <c r="A417" s="7" t="s">
        <v>1417</v>
      </c>
      <c r="B417" s="7" t="s">
        <v>1030</v>
      </c>
      <c r="C417" s="8">
        <v>19</v>
      </c>
      <c r="D417" s="8">
        <v>11695</v>
      </c>
      <c r="E417" s="8">
        <v>3349</v>
      </c>
      <c r="F417" s="8">
        <v>0</v>
      </c>
    </row>
    <row r="418" spans="1:6" x14ac:dyDescent="0.2">
      <c r="A418" s="7" t="s">
        <v>1418</v>
      </c>
      <c r="B418" s="7" t="s">
        <v>1177</v>
      </c>
      <c r="C418" s="8">
        <v>123</v>
      </c>
      <c r="D418" s="8">
        <v>41627</v>
      </c>
      <c r="E418" s="8">
        <v>20000</v>
      </c>
      <c r="F418" s="8">
        <v>0</v>
      </c>
    </row>
    <row r="419" spans="1:6" x14ac:dyDescent="0.2">
      <c r="A419" s="7" t="s">
        <v>1419</v>
      </c>
      <c r="B419" s="7" t="s">
        <v>1073</v>
      </c>
      <c r="C419" s="8">
        <v>173</v>
      </c>
      <c r="D419" s="8">
        <v>40216</v>
      </c>
      <c r="E419" s="8">
        <v>75061</v>
      </c>
      <c r="F419" s="8">
        <v>0</v>
      </c>
    </row>
    <row r="420" spans="1:6" x14ac:dyDescent="0.2">
      <c r="A420" s="7" t="s">
        <v>1420</v>
      </c>
      <c r="B420" s="7" t="s">
        <v>1157</v>
      </c>
      <c r="C420" s="8">
        <v>5114</v>
      </c>
      <c r="D420" s="8">
        <v>2539790</v>
      </c>
      <c r="E420" s="8">
        <v>1391195</v>
      </c>
      <c r="F420" s="8">
        <v>229923</v>
      </c>
    </row>
    <row r="421" spans="1:6" x14ac:dyDescent="0.2">
      <c r="A421" s="7" t="s">
        <v>1421</v>
      </c>
      <c r="B421" s="7" t="s">
        <v>1125</v>
      </c>
      <c r="C421" s="8">
        <v>618</v>
      </c>
      <c r="D421" s="8">
        <v>317844</v>
      </c>
      <c r="E421" s="8">
        <v>185570</v>
      </c>
      <c r="F421" s="8">
        <v>37660</v>
      </c>
    </row>
    <row r="422" spans="1:6" x14ac:dyDescent="0.2">
      <c r="A422" s="7" t="s">
        <v>1422</v>
      </c>
      <c r="B422" s="7" t="s">
        <v>1164</v>
      </c>
      <c r="C422" s="8">
        <v>85</v>
      </c>
      <c r="D422" s="8">
        <v>23820</v>
      </c>
      <c r="E422" s="8">
        <v>14000</v>
      </c>
      <c r="F422" s="8">
        <v>0</v>
      </c>
    </row>
    <row r="423" spans="1:6" x14ac:dyDescent="0.2">
      <c r="A423" s="7" t="s">
        <v>2530</v>
      </c>
      <c r="B423" s="7" t="s">
        <v>1225</v>
      </c>
      <c r="C423" s="8">
        <v>531</v>
      </c>
      <c r="D423" s="8">
        <v>160377</v>
      </c>
      <c r="E423" s="8">
        <v>81312</v>
      </c>
      <c r="F423" s="8">
        <v>3390</v>
      </c>
    </row>
    <row r="424" spans="1:6" x14ac:dyDescent="0.2">
      <c r="A424" s="7" t="s">
        <v>2531</v>
      </c>
      <c r="B424" s="7" t="s">
        <v>1060</v>
      </c>
      <c r="C424" s="8">
        <v>687</v>
      </c>
      <c r="D424" s="8">
        <v>160757</v>
      </c>
      <c r="E424" s="8">
        <v>126001</v>
      </c>
      <c r="F424" s="8">
        <v>0</v>
      </c>
    </row>
    <row r="425" spans="1:6" x14ac:dyDescent="0.2">
      <c r="A425" s="7" t="s">
        <v>2532</v>
      </c>
      <c r="B425" s="7" t="s">
        <v>1256</v>
      </c>
      <c r="C425" s="8">
        <v>228</v>
      </c>
      <c r="D425" s="8">
        <v>31928</v>
      </c>
      <c r="E425" s="8">
        <v>31912</v>
      </c>
      <c r="F425" s="8">
        <v>0</v>
      </c>
    </row>
    <row r="426" spans="1:6" x14ac:dyDescent="0.2">
      <c r="A426" s="7" t="s">
        <v>1423</v>
      </c>
      <c r="B426" s="7" t="s">
        <v>1278</v>
      </c>
      <c r="C426" s="8">
        <v>5284</v>
      </c>
      <c r="D426" s="8">
        <v>2355378</v>
      </c>
      <c r="E426" s="8">
        <v>911013</v>
      </c>
      <c r="F426" s="8">
        <v>85546</v>
      </c>
    </row>
    <row r="427" spans="1:6" x14ac:dyDescent="0.2">
      <c r="A427" s="7" t="s">
        <v>2534</v>
      </c>
      <c r="B427" s="7" t="s">
        <v>2350</v>
      </c>
      <c r="C427" s="8">
        <v>2536</v>
      </c>
      <c r="D427" s="8">
        <v>897360</v>
      </c>
      <c r="E427" s="8">
        <v>715801</v>
      </c>
      <c r="F427" s="8">
        <v>130886</v>
      </c>
    </row>
    <row r="428" spans="1:6" x14ac:dyDescent="0.2">
      <c r="A428" s="7" t="s">
        <v>1424</v>
      </c>
      <c r="B428" s="7" t="s">
        <v>1032</v>
      </c>
      <c r="C428" s="8">
        <v>7790</v>
      </c>
      <c r="D428" s="8">
        <v>8808488</v>
      </c>
      <c r="E428" s="8">
        <v>1608297</v>
      </c>
      <c r="F428" s="8">
        <v>103128</v>
      </c>
    </row>
    <row r="429" spans="1:6" x14ac:dyDescent="0.2">
      <c r="A429" s="7" t="s">
        <v>2536</v>
      </c>
      <c r="B429" s="7" t="s">
        <v>1037</v>
      </c>
      <c r="C429" s="8">
        <v>86</v>
      </c>
      <c r="D429" s="8">
        <v>26776</v>
      </c>
      <c r="E429" s="8">
        <v>16118</v>
      </c>
      <c r="F429" s="8">
        <v>857</v>
      </c>
    </row>
    <row r="430" spans="1:6" x14ac:dyDescent="0.2">
      <c r="A430" s="7" t="s">
        <v>2537</v>
      </c>
      <c r="B430" s="7" t="s">
        <v>2452</v>
      </c>
      <c r="C430" s="8">
        <v>240</v>
      </c>
      <c r="D430" s="8">
        <v>78071</v>
      </c>
      <c r="E430" s="8">
        <v>55972</v>
      </c>
      <c r="F430" s="8">
        <v>1244</v>
      </c>
    </row>
    <row r="431" spans="1:6" x14ac:dyDescent="0.2">
      <c r="A431" s="7" t="s">
        <v>1425</v>
      </c>
      <c r="B431" s="7" t="s">
        <v>1071</v>
      </c>
      <c r="C431" s="8">
        <v>828</v>
      </c>
      <c r="D431" s="8">
        <v>206239</v>
      </c>
      <c r="E431" s="8">
        <v>79953</v>
      </c>
      <c r="F431" s="8">
        <v>5999</v>
      </c>
    </row>
    <row r="432" spans="1:6" x14ac:dyDescent="0.2">
      <c r="A432" s="7" t="s">
        <v>2538</v>
      </c>
      <c r="B432" s="7" t="s">
        <v>1080</v>
      </c>
      <c r="C432" s="8">
        <v>1024</v>
      </c>
      <c r="D432" s="8">
        <v>2711917</v>
      </c>
      <c r="E432" s="8">
        <v>665857</v>
      </c>
      <c r="F432" s="8">
        <v>4775</v>
      </c>
    </row>
    <row r="433" spans="1:6" x14ac:dyDescent="0.2">
      <c r="A433" s="7" t="s">
        <v>2539</v>
      </c>
      <c r="B433" s="7" t="s">
        <v>1032</v>
      </c>
      <c r="C433" s="8">
        <v>1170</v>
      </c>
      <c r="D433" s="8">
        <v>900445</v>
      </c>
      <c r="E433" s="8">
        <v>360164</v>
      </c>
      <c r="F433" s="8">
        <v>61820</v>
      </c>
    </row>
    <row r="434" spans="1:6" x14ac:dyDescent="0.2">
      <c r="A434" s="7" t="s">
        <v>2540</v>
      </c>
      <c r="B434" s="7" t="s">
        <v>1076</v>
      </c>
      <c r="C434" s="8">
        <v>258</v>
      </c>
      <c r="D434" s="8">
        <v>62111</v>
      </c>
      <c r="E434" s="8">
        <v>35587</v>
      </c>
      <c r="F434" s="8">
        <v>3719</v>
      </c>
    </row>
    <row r="435" spans="1:6" x14ac:dyDescent="0.2">
      <c r="A435" s="7" t="s">
        <v>1426</v>
      </c>
      <c r="B435" s="7" t="s">
        <v>1048</v>
      </c>
      <c r="C435" s="8">
        <v>1708</v>
      </c>
      <c r="D435" s="8">
        <v>425329</v>
      </c>
      <c r="E435" s="8">
        <v>255142</v>
      </c>
      <c r="F435" s="8">
        <v>45997</v>
      </c>
    </row>
    <row r="436" spans="1:6" x14ac:dyDescent="0.2">
      <c r="A436" s="7" t="s">
        <v>1427</v>
      </c>
      <c r="B436" s="7" t="s">
        <v>1032</v>
      </c>
      <c r="C436" s="8">
        <v>1923</v>
      </c>
      <c r="D436" s="8">
        <v>1838144</v>
      </c>
      <c r="E436" s="8">
        <v>544961</v>
      </c>
      <c r="F436" s="8">
        <v>103877</v>
      </c>
    </row>
    <row r="437" spans="1:6" x14ac:dyDescent="0.2">
      <c r="A437" s="7" t="s">
        <v>1428</v>
      </c>
      <c r="B437" s="7" t="s">
        <v>1032</v>
      </c>
      <c r="C437" s="8">
        <v>355</v>
      </c>
      <c r="D437" s="8">
        <v>427458</v>
      </c>
      <c r="E437" s="8">
        <v>66436</v>
      </c>
      <c r="F437" s="8">
        <v>11569</v>
      </c>
    </row>
    <row r="438" spans="1:6" x14ac:dyDescent="0.2">
      <c r="A438" s="7" t="s">
        <v>1429</v>
      </c>
      <c r="B438" s="7" t="s">
        <v>1056</v>
      </c>
      <c r="C438" s="8">
        <v>49097</v>
      </c>
      <c r="D438" s="8">
        <v>41414913</v>
      </c>
      <c r="E438" s="8">
        <v>11158627</v>
      </c>
      <c r="F438" s="8">
        <v>839585</v>
      </c>
    </row>
    <row r="439" spans="1:6" x14ac:dyDescent="0.2">
      <c r="A439" s="7" t="s">
        <v>2543</v>
      </c>
      <c r="B439" s="7" t="s">
        <v>1114</v>
      </c>
      <c r="C439" s="8">
        <v>824</v>
      </c>
      <c r="D439" s="8">
        <v>205505</v>
      </c>
      <c r="E439" s="8">
        <v>228771</v>
      </c>
      <c r="F439" s="8">
        <v>8681</v>
      </c>
    </row>
    <row r="440" spans="1:6" x14ac:dyDescent="0.2">
      <c r="A440" s="7" t="s">
        <v>1430</v>
      </c>
      <c r="B440" s="7" t="s">
        <v>1256</v>
      </c>
      <c r="C440" s="8">
        <v>340</v>
      </c>
      <c r="D440" s="8">
        <v>58379</v>
      </c>
      <c r="E440" s="8">
        <v>44000</v>
      </c>
      <c r="F440" s="8">
        <v>16980</v>
      </c>
    </row>
    <row r="441" spans="1:6" x14ac:dyDescent="0.2">
      <c r="A441" s="7" t="s">
        <v>1431</v>
      </c>
      <c r="B441" s="7" t="s">
        <v>1032</v>
      </c>
      <c r="C441" s="8">
        <v>748</v>
      </c>
      <c r="D441" s="8">
        <v>554492</v>
      </c>
      <c r="E441" s="8">
        <v>10085</v>
      </c>
      <c r="F441" s="8">
        <v>0</v>
      </c>
    </row>
    <row r="442" spans="1:6" x14ac:dyDescent="0.2">
      <c r="A442" s="7" t="s">
        <v>2545</v>
      </c>
      <c r="B442" s="7" t="s">
        <v>1173</v>
      </c>
      <c r="C442" s="8">
        <v>768</v>
      </c>
      <c r="D442" s="8">
        <v>422997</v>
      </c>
      <c r="E442" s="8">
        <v>310112</v>
      </c>
      <c r="F442" s="8">
        <v>7572</v>
      </c>
    </row>
    <row r="443" spans="1:6" x14ac:dyDescent="0.2">
      <c r="A443" s="7" t="s">
        <v>1432</v>
      </c>
      <c r="B443" s="7" t="s">
        <v>1035</v>
      </c>
      <c r="C443" s="8">
        <v>138</v>
      </c>
      <c r="D443" s="8">
        <v>49935</v>
      </c>
      <c r="E443" s="8">
        <v>8892</v>
      </c>
      <c r="F443" s="8">
        <v>0</v>
      </c>
    </row>
    <row r="444" spans="1:6" x14ac:dyDescent="0.2">
      <c r="A444" s="7" t="s">
        <v>1433</v>
      </c>
      <c r="B444" s="7" t="s">
        <v>1142</v>
      </c>
      <c r="C444" s="8">
        <v>93</v>
      </c>
      <c r="D444" s="8">
        <v>56350</v>
      </c>
      <c r="E444" s="8">
        <v>9000</v>
      </c>
      <c r="F444" s="8">
        <v>176</v>
      </c>
    </row>
    <row r="445" spans="1:6" x14ac:dyDescent="0.2">
      <c r="A445" s="7" t="s">
        <v>1434</v>
      </c>
      <c r="B445" s="7" t="s">
        <v>1061</v>
      </c>
      <c r="C445" s="8">
        <v>2330</v>
      </c>
      <c r="D445" s="8">
        <v>1628664</v>
      </c>
      <c r="E445" s="8">
        <v>394055</v>
      </c>
      <c r="F445" s="8">
        <v>156671</v>
      </c>
    </row>
    <row r="446" spans="1:6" x14ac:dyDescent="0.2">
      <c r="A446" s="7" t="s">
        <v>1435</v>
      </c>
      <c r="B446" s="7" t="s">
        <v>1200</v>
      </c>
      <c r="C446" s="8">
        <v>2365</v>
      </c>
      <c r="D446" s="8">
        <v>949685</v>
      </c>
      <c r="E446" s="8">
        <v>335731</v>
      </c>
      <c r="F446" s="8">
        <v>152829</v>
      </c>
    </row>
    <row r="447" spans="1:6" x14ac:dyDescent="0.2">
      <c r="A447" s="7" t="s">
        <v>1200</v>
      </c>
      <c r="B447" s="7" t="s">
        <v>1200</v>
      </c>
      <c r="C447" s="8">
        <v>4230</v>
      </c>
      <c r="D447" s="8">
        <v>1894140</v>
      </c>
      <c r="E447" s="8">
        <v>877309</v>
      </c>
      <c r="F447" s="8">
        <v>61960</v>
      </c>
    </row>
    <row r="448" spans="1:6" x14ac:dyDescent="0.2">
      <c r="A448" s="7" t="s">
        <v>1436</v>
      </c>
      <c r="B448" s="7" t="s">
        <v>1112</v>
      </c>
      <c r="C448" s="8">
        <v>82</v>
      </c>
      <c r="D448" s="8">
        <v>14877</v>
      </c>
      <c r="E448" s="8">
        <v>6200</v>
      </c>
      <c r="F448" s="8">
        <v>1533</v>
      </c>
    </row>
    <row r="449" spans="1:6" x14ac:dyDescent="0.2">
      <c r="A449" s="7" t="s">
        <v>1437</v>
      </c>
      <c r="B449" s="7" t="s">
        <v>1084</v>
      </c>
      <c r="C449" s="8">
        <v>22</v>
      </c>
      <c r="D449" s="8">
        <v>8746</v>
      </c>
      <c r="E449" s="8">
        <v>2750</v>
      </c>
      <c r="F449" s="8">
        <v>122</v>
      </c>
    </row>
    <row r="450" spans="1:6" x14ac:dyDescent="0.2">
      <c r="A450" s="7" t="s">
        <v>1438</v>
      </c>
      <c r="B450" s="7" t="s">
        <v>1073</v>
      </c>
      <c r="C450" s="8">
        <v>56</v>
      </c>
      <c r="D450" s="8">
        <v>15885</v>
      </c>
      <c r="E450" s="8">
        <v>11772</v>
      </c>
      <c r="F450" s="8">
        <v>0</v>
      </c>
    </row>
    <row r="451" spans="1:6" x14ac:dyDescent="0.2">
      <c r="A451" s="7" t="s">
        <v>1439</v>
      </c>
      <c r="B451" s="7" t="s">
        <v>1028</v>
      </c>
      <c r="C451" s="8">
        <v>910</v>
      </c>
      <c r="D451" s="8">
        <v>320771</v>
      </c>
      <c r="E451" s="8">
        <v>322266</v>
      </c>
      <c r="F451" s="8">
        <v>55404</v>
      </c>
    </row>
    <row r="452" spans="1:6" x14ac:dyDescent="0.2">
      <c r="A452" s="7" t="s">
        <v>2029</v>
      </c>
      <c r="B452" s="7" t="s">
        <v>1130</v>
      </c>
      <c r="C452" s="8">
        <v>1493</v>
      </c>
      <c r="D452" s="8">
        <v>593194</v>
      </c>
      <c r="E452" s="8">
        <v>395002</v>
      </c>
      <c r="F452" s="8">
        <v>11797</v>
      </c>
    </row>
    <row r="453" spans="1:6" x14ac:dyDescent="0.2">
      <c r="A453" s="7" t="s">
        <v>1440</v>
      </c>
      <c r="B453" s="7" t="s">
        <v>1050</v>
      </c>
      <c r="C453" s="8">
        <v>1506</v>
      </c>
      <c r="D453" s="8">
        <v>686308</v>
      </c>
      <c r="E453" s="8">
        <v>346222</v>
      </c>
      <c r="F453" s="8">
        <v>19742</v>
      </c>
    </row>
    <row r="454" spans="1:6" x14ac:dyDescent="0.2">
      <c r="A454" s="7" t="s">
        <v>1441</v>
      </c>
      <c r="B454" s="7" t="s">
        <v>1164</v>
      </c>
      <c r="C454" s="8">
        <v>250</v>
      </c>
      <c r="D454" s="8">
        <v>47794</v>
      </c>
      <c r="E454" s="8">
        <v>45000</v>
      </c>
      <c r="F454" s="8">
        <v>267</v>
      </c>
    </row>
    <row r="455" spans="1:6" x14ac:dyDescent="0.2">
      <c r="A455" s="7" t="s">
        <v>2313</v>
      </c>
      <c r="B455" s="7" t="s">
        <v>1055</v>
      </c>
      <c r="C455" s="8">
        <v>2160</v>
      </c>
      <c r="D455" s="8">
        <v>1303516</v>
      </c>
      <c r="E455" s="8">
        <v>500358</v>
      </c>
      <c r="F455" s="8">
        <v>88605</v>
      </c>
    </row>
    <row r="456" spans="1:6" x14ac:dyDescent="0.2">
      <c r="A456" s="7" t="s">
        <v>1442</v>
      </c>
      <c r="B456" s="7" t="s">
        <v>1056</v>
      </c>
      <c r="C456" s="8">
        <v>790</v>
      </c>
      <c r="D456" s="8">
        <v>908000</v>
      </c>
      <c r="E456" s="8">
        <v>255336</v>
      </c>
      <c r="F456" s="8">
        <v>1080</v>
      </c>
    </row>
    <row r="457" spans="1:6" x14ac:dyDescent="0.2">
      <c r="A457" s="7" t="s">
        <v>1443</v>
      </c>
      <c r="B457" s="7" t="s">
        <v>1179</v>
      </c>
      <c r="C457" s="8">
        <v>3787</v>
      </c>
      <c r="D457" s="8">
        <v>2532231</v>
      </c>
      <c r="E457" s="8">
        <v>723915</v>
      </c>
      <c r="F457" s="8">
        <v>69907</v>
      </c>
    </row>
    <row r="458" spans="1:6" x14ac:dyDescent="0.2">
      <c r="A458" s="7" t="s">
        <v>2315</v>
      </c>
      <c r="B458" s="7" t="s">
        <v>1055</v>
      </c>
      <c r="C458" s="8">
        <v>18725</v>
      </c>
      <c r="D458" s="8">
        <v>15276472</v>
      </c>
      <c r="E458" s="8">
        <v>5737625</v>
      </c>
      <c r="F458" s="8">
        <v>642955</v>
      </c>
    </row>
    <row r="459" spans="1:6" x14ac:dyDescent="0.2">
      <c r="A459" s="7" t="s">
        <v>1444</v>
      </c>
      <c r="B459" s="7" t="s">
        <v>1030</v>
      </c>
      <c r="C459" s="8">
        <v>217</v>
      </c>
      <c r="D459" s="8">
        <v>48392</v>
      </c>
      <c r="E459" s="8">
        <v>56217</v>
      </c>
      <c r="F459" s="8">
        <v>0</v>
      </c>
    </row>
    <row r="460" spans="1:6" x14ac:dyDescent="0.2">
      <c r="A460" s="7" t="s">
        <v>1445</v>
      </c>
      <c r="B460" s="7" t="s">
        <v>1177</v>
      </c>
      <c r="C460" s="8">
        <v>6801</v>
      </c>
      <c r="D460" s="8">
        <v>2598509</v>
      </c>
      <c r="E460" s="8">
        <v>1450332</v>
      </c>
      <c r="F460" s="8">
        <v>131008</v>
      </c>
    </row>
    <row r="461" spans="1:6" x14ac:dyDescent="0.2">
      <c r="A461" s="7" t="s">
        <v>1446</v>
      </c>
      <c r="B461" s="7" t="s">
        <v>1061</v>
      </c>
      <c r="C461" s="8">
        <v>9890</v>
      </c>
      <c r="D461" s="8">
        <v>7952728</v>
      </c>
      <c r="E461" s="8">
        <v>1834443</v>
      </c>
      <c r="F461" s="8">
        <v>212098</v>
      </c>
    </row>
    <row r="462" spans="1:6" x14ac:dyDescent="0.2">
      <c r="A462" s="7" t="s">
        <v>1447</v>
      </c>
      <c r="B462" s="7" t="s">
        <v>1142</v>
      </c>
      <c r="C462" s="8">
        <v>8304</v>
      </c>
      <c r="D462" s="8">
        <v>3209728</v>
      </c>
      <c r="E462" s="8">
        <v>2090738</v>
      </c>
      <c r="F462" s="8">
        <v>517847</v>
      </c>
    </row>
    <row r="463" spans="1:6" x14ac:dyDescent="0.2">
      <c r="A463" s="7" t="s">
        <v>1448</v>
      </c>
      <c r="B463" s="7" t="s">
        <v>1121</v>
      </c>
      <c r="C463" s="8">
        <v>694</v>
      </c>
      <c r="D463" s="8">
        <v>142026</v>
      </c>
      <c r="E463" s="8">
        <v>103903</v>
      </c>
      <c r="F463" s="8">
        <v>28100</v>
      </c>
    </row>
    <row r="464" spans="1:6" x14ac:dyDescent="0.2">
      <c r="A464" s="7" t="s">
        <v>1449</v>
      </c>
      <c r="B464" s="7" t="s">
        <v>1233</v>
      </c>
      <c r="C464" s="8">
        <v>289</v>
      </c>
      <c r="D464" s="8">
        <v>226401</v>
      </c>
      <c r="E464" s="8">
        <v>48350</v>
      </c>
      <c r="F464" s="8">
        <v>15866</v>
      </c>
    </row>
    <row r="465" spans="1:6" x14ac:dyDescent="0.2">
      <c r="A465" s="7" t="s">
        <v>1450</v>
      </c>
      <c r="B465" s="7" t="s">
        <v>1135</v>
      </c>
      <c r="C465" s="8">
        <v>1804</v>
      </c>
      <c r="D465" s="8">
        <v>1825692</v>
      </c>
      <c r="E465" s="8">
        <v>810340</v>
      </c>
      <c r="F465" s="8">
        <v>117417</v>
      </c>
    </row>
    <row r="466" spans="1:6" x14ac:dyDescent="0.2">
      <c r="A466" s="7" t="s">
        <v>2559</v>
      </c>
      <c r="B466" s="7" t="s">
        <v>1119</v>
      </c>
      <c r="C466" s="8">
        <v>3019</v>
      </c>
      <c r="D466" s="8">
        <v>1102805</v>
      </c>
      <c r="E466" s="8">
        <v>439931</v>
      </c>
      <c r="F466" s="8">
        <v>92973</v>
      </c>
    </row>
    <row r="467" spans="1:6" x14ac:dyDescent="0.2">
      <c r="A467" s="7" t="s">
        <v>1451</v>
      </c>
      <c r="B467" s="7" t="s">
        <v>1080</v>
      </c>
      <c r="C467" s="8">
        <v>177</v>
      </c>
      <c r="D467" s="8">
        <v>273227</v>
      </c>
      <c r="E467" s="8">
        <v>152174</v>
      </c>
      <c r="F467" s="8">
        <v>3720</v>
      </c>
    </row>
    <row r="468" spans="1:6" x14ac:dyDescent="0.2">
      <c r="A468" s="7" t="s">
        <v>1452</v>
      </c>
      <c r="B468" s="7" t="s">
        <v>1264</v>
      </c>
      <c r="C468" s="8">
        <v>2101</v>
      </c>
      <c r="D468" s="8">
        <v>1224923</v>
      </c>
      <c r="E468" s="8">
        <v>638026</v>
      </c>
      <c r="F468" s="8">
        <v>50681</v>
      </c>
    </row>
    <row r="469" spans="1:6" x14ac:dyDescent="0.2">
      <c r="A469" s="7" t="s">
        <v>1453</v>
      </c>
      <c r="B469" s="7" t="s">
        <v>1135</v>
      </c>
      <c r="C469" s="8">
        <v>622</v>
      </c>
      <c r="D469" s="8">
        <v>612061</v>
      </c>
      <c r="E469" s="8">
        <v>220236</v>
      </c>
      <c r="F469" s="8">
        <v>15770</v>
      </c>
    </row>
    <row r="470" spans="1:6" x14ac:dyDescent="0.2">
      <c r="A470" s="7" t="s">
        <v>1454</v>
      </c>
      <c r="B470" s="7" t="s">
        <v>1110</v>
      </c>
      <c r="C470" s="8">
        <v>41</v>
      </c>
      <c r="D470" s="8">
        <v>12062</v>
      </c>
      <c r="E470" s="8">
        <v>7751</v>
      </c>
      <c r="F470" s="8">
        <v>0</v>
      </c>
    </row>
    <row r="471" spans="1:6" x14ac:dyDescent="0.2">
      <c r="A471" s="7" t="s">
        <v>1455</v>
      </c>
      <c r="B471" s="7" t="s">
        <v>1233</v>
      </c>
      <c r="C471" s="8">
        <v>279</v>
      </c>
      <c r="D471" s="8">
        <v>97525</v>
      </c>
      <c r="E471" s="8">
        <v>75001</v>
      </c>
      <c r="F471" s="8">
        <v>0</v>
      </c>
    </row>
    <row r="472" spans="1:6" x14ac:dyDescent="0.2">
      <c r="A472" s="7" t="s">
        <v>1456</v>
      </c>
      <c r="B472" s="7" t="s">
        <v>1114</v>
      </c>
      <c r="C472" s="8">
        <v>211</v>
      </c>
      <c r="D472" s="8">
        <v>43714</v>
      </c>
      <c r="E472" s="8">
        <v>23930</v>
      </c>
      <c r="F472" s="8">
        <v>0</v>
      </c>
    </row>
    <row r="473" spans="1:6" x14ac:dyDescent="0.2">
      <c r="A473" s="7" t="s">
        <v>1457</v>
      </c>
      <c r="B473" s="7" t="s">
        <v>1101</v>
      </c>
      <c r="C473" s="8">
        <v>4588</v>
      </c>
      <c r="D473" s="8">
        <v>1627428</v>
      </c>
      <c r="E473" s="8">
        <v>718038</v>
      </c>
      <c r="F473" s="8">
        <v>152215</v>
      </c>
    </row>
    <row r="474" spans="1:6" x14ac:dyDescent="0.2">
      <c r="A474" s="7" t="s">
        <v>1458</v>
      </c>
      <c r="B474" s="7" t="s">
        <v>1028</v>
      </c>
      <c r="C474" s="8">
        <v>565</v>
      </c>
      <c r="D474" s="8">
        <v>127375</v>
      </c>
      <c r="E474" s="8">
        <v>57739</v>
      </c>
      <c r="F474" s="8">
        <v>4264</v>
      </c>
    </row>
    <row r="475" spans="1:6" x14ac:dyDescent="0.2">
      <c r="A475" s="7" t="s">
        <v>1462</v>
      </c>
      <c r="B475" s="7" t="s">
        <v>1086</v>
      </c>
      <c r="C475" s="8">
        <v>347</v>
      </c>
      <c r="D475" s="8">
        <v>66803</v>
      </c>
      <c r="E475" s="8">
        <v>80155</v>
      </c>
      <c r="F475" s="8">
        <v>0</v>
      </c>
    </row>
    <row r="476" spans="1:6" x14ac:dyDescent="0.2">
      <c r="A476" s="7" t="s">
        <v>1463</v>
      </c>
      <c r="B476" s="7" t="s">
        <v>1173</v>
      </c>
      <c r="C476" s="8">
        <v>754</v>
      </c>
      <c r="D476" s="8">
        <v>215540</v>
      </c>
      <c r="E476" s="8">
        <v>242388</v>
      </c>
      <c r="F476" s="8">
        <v>14661</v>
      </c>
    </row>
    <row r="477" spans="1:6" x14ac:dyDescent="0.2">
      <c r="A477" s="7" t="s">
        <v>1464</v>
      </c>
      <c r="B477" s="7" t="s">
        <v>1164</v>
      </c>
      <c r="C477" s="8">
        <v>2307</v>
      </c>
      <c r="D477" s="8">
        <v>608499</v>
      </c>
      <c r="E477" s="8">
        <v>371373</v>
      </c>
      <c r="F477" s="8">
        <v>38758</v>
      </c>
    </row>
    <row r="478" spans="1:6" x14ac:dyDescent="0.2">
      <c r="A478" s="7" t="s">
        <v>1465</v>
      </c>
      <c r="B478" s="7" t="s">
        <v>1110</v>
      </c>
      <c r="C478" s="8">
        <v>1716</v>
      </c>
      <c r="D478" s="8">
        <v>361233</v>
      </c>
      <c r="E478" s="8">
        <v>330001</v>
      </c>
      <c r="F478" s="8">
        <v>22628</v>
      </c>
    </row>
    <row r="479" spans="1:6" x14ac:dyDescent="0.2">
      <c r="A479" s="7" t="s">
        <v>2562</v>
      </c>
      <c r="B479" s="7" t="s">
        <v>2350</v>
      </c>
      <c r="C479" s="8">
        <v>888</v>
      </c>
      <c r="D479" s="8">
        <v>412464</v>
      </c>
      <c r="E479" s="8">
        <v>252698</v>
      </c>
      <c r="F479" s="8">
        <v>45148</v>
      </c>
    </row>
    <row r="480" spans="1:6" x14ac:dyDescent="0.2">
      <c r="A480" s="7" t="s">
        <v>1466</v>
      </c>
      <c r="B480" s="7" t="s">
        <v>1101</v>
      </c>
      <c r="C480" s="8">
        <v>207</v>
      </c>
      <c r="D480" s="8">
        <v>58718</v>
      </c>
      <c r="E480" s="8">
        <v>23879</v>
      </c>
      <c r="F480" s="8">
        <v>0</v>
      </c>
    </row>
    <row r="481" spans="1:6" x14ac:dyDescent="0.2">
      <c r="A481" s="7" t="s">
        <v>1104</v>
      </c>
      <c r="B481" s="7" t="s">
        <v>1104</v>
      </c>
      <c r="C481" s="8">
        <v>1194</v>
      </c>
      <c r="D481" s="8">
        <v>794066</v>
      </c>
      <c r="E481" s="8">
        <v>280504</v>
      </c>
      <c r="F481" s="8">
        <v>75615</v>
      </c>
    </row>
    <row r="482" spans="1:6" x14ac:dyDescent="0.2">
      <c r="A482" s="7" t="s">
        <v>1467</v>
      </c>
      <c r="B482" s="7" t="s">
        <v>1032</v>
      </c>
      <c r="C482" s="8">
        <v>8105</v>
      </c>
      <c r="D482" s="8">
        <v>7317012</v>
      </c>
      <c r="E482" s="8">
        <v>2152087</v>
      </c>
      <c r="F482" s="8">
        <v>245193</v>
      </c>
    </row>
    <row r="483" spans="1:6" x14ac:dyDescent="0.2">
      <c r="A483" s="7" t="s">
        <v>1468</v>
      </c>
      <c r="B483" s="7" t="s">
        <v>1038</v>
      </c>
      <c r="C483" s="8">
        <v>80</v>
      </c>
      <c r="D483" s="8">
        <v>16077</v>
      </c>
      <c r="E483" s="8">
        <v>4900</v>
      </c>
      <c r="F483" s="8">
        <v>470</v>
      </c>
    </row>
    <row r="484" spans="1:6" x14ac:dyDescent="0.2">
      <c r="A484" s="7" t="s">
        <v>1865</v>
      </c>
      <c r="B484" s="7" t="s">
        <v>1097</v>
      </c>
      <c r="C484" s="8">
        <v>57</v>
      </c>
      <c r="D484" s="8">
        <v>159601</v>
      </c>
      <c r="E484" s="8">
        <v>26001</v>
      </c>
      <c r="F484" s="8">
        <v>0</v>
      </c>
    </row>
    <row r="485" spans="1:6" x14ac:dyDescent="0.2">
      <c r="A485" s="7" t="s">
        <v>1469</v>
      </c>
      <c r="B485" s="7" t="s">
        <v>2350</v>
      </c>
      <c r="C485" s="8">
        <v>34597</v>
      </c>
      <c r="D485" s="8">
        <v>19698396</v>
      </c>
      <c r="E485" s="8">
        <v>7740273</v>
      </c>
      <c r="F485" s="8">
        <v>2133727</v>
      </c>
    </row>
    <row r="486" spans="1:6" x14ac:dyDescent="0.2">
      <c r="A486" s="7" t="s">
        <v>2565</v>
      </c>
      <c r="B486" s="7" t="s">
        <v>1193</v>
      </c>
      <c r="C486" s="8">
        <v>1185</v>
      </c>
      <c r="D486" s="8">
        <v>551891</v>
      </c>
      <c r="E486" s="8">
        <v>321245</v>
      </c>
      <c r="F486" s="8">
        <v>2751</v>
      </c>
    </row>
    <row r="487" spans="1:6" x14ac:dyDescent="0.2">
      <c r="A487" s="7" t="s">
        <v>2566</v>
      </c>
      <c r="B487" s="7" t="s">
        <v>1135</v>
      </c>
      <c r="C487" s="8">
        <v>56754</v>
      </c>
      <c r="D487" s="8">
        <v>56632051</v>
      </c>
      <c r="E487" s="8">
        <v>17291916</v>
      </c>
      <c r="F487" s="8">
        <v>7422630</v>
      </c>
    </row>
    <row r="488" spans="1:6" x14ac:dyDescent="0.2">
      <c r="A488" s="7" t="s">
        <v>1470</v>
      </c>
      <c r="B488" s="7" t="s">
        <v>1042</v>
      </c>
      <c r="C488" s="8">
        <v>1747</v>
      </c>
      <c r="D488" s="8">
        <v>993240</v>
      </c>
      <c r="E488" s="8">
        <v>368810</v>
      </c>
      <c r="F488" s="8">
        <v>217596</v>
      </c>
    </row>
    <row r="489" spans="1:6" x14ac:dyDescent="0.2">
      <c r="A489" s="7" t="s">
        <v>2568</v>
      </c>
      <c r="B489" s="7" t="s">
        <v>1135</v>
      </c>
      <c r="C489" s="8">
        <v>2070</v>
      </c>
      <c r="D489" s="8">
        <v>1635553</v>
      </c>
      <c r="E489" s="8">
        <v>719778</v>
      </c>
      <c r="F489" s="8">
        <v>62108</v>
      </c>
    </row>
    <row r="490" spans="1:6" x14ac:dyDescent="0.2">
      <c r="A490" s="7" t="s">
        <v>1471</v>
      </c>
      <c r="B490" s="7" t="s">
        <v>2350</v>
      </c>
      <c r="C490" s="8">
        <v>1659</v>
      </c>
      <c r="D490" s="8">
        <v>573330</v>
      </c>
      <c r="E490" s="8">
        <v>337434</v>
      </c>
      <c r="F490" s="8">
        <v>99411</v>
      </c>
    </row>
    <row r="491" spans="1:6" x14ac:dyDescent="0.2">
      <c r="A491" s="7" t="s">
        <v>1472</v>
      </c>
      <c r="B491" s="7" t="s">
        <v>1028</v>
      </c>
      <c r="C491" s="8">
        <v>174</v>
      </c>
      <c r="D491" s="8">
        <v>32713</v>
      </c>
      <c r="E491" s="8">
        <v>16461</v>
      </c>
      <c r="F491" s="8">
        <v>235</v>
      </c>
    </row>
    <row r="492" spans="1:6" x14ac:dyDescent="0.2">
      <c r="A492" s="7" t="s">
        <v>1473</v>
      </c>
      <c r="B492" s="7" t="s">
        <v>1061</v>
      </c>
      <c r="C492" s="8">
        <v>35892</v>
      </c>
      <c r="D492" s="8">
        <v>34112269</v>
      </c>
      <c r="E492" s="8">
        <v>11006169</v>
      </c>
      <c r="F492" s="8">
        <v>1134589</v>
      </c>
    </row>
    <row r="493" spans="1:6" x14ac:dyDescent="0.2">
      <c r="A493" s="7" t="s">
        <v>1474</v>
      </c>
      <c r="B493" s="7" t="s">
        <v>1125</v>
      </c>
      <c r="C493" s="8">
        <v>699</v>
      </c>
      <c r="D493" s="8">
        <v>163425</v>
      </c>
      <c r="E493" s="8">
        <v>135485</v>
      </c>
      <c r="F493" s="8">
        <v>1722</v>
      </c>
    </row>
    <row r="494" spans="1:6" x14ac:dyDescent="0.2">
      <c r="A494" s="7" t="s">
        <v>1475</v>
      </c>
      <c r="B494" s="7" t="s">
        <v>1110</v>
      </c>
      <c r="C494" s="8">
        <v>171</v>
      </c>
      <c r="D494" s="8">
        <v>21719</v>
      </c>
      <c r="E494" s="8">
        <v>11500</v>
      </c>
      <c r="F494" s="8">
        <v>12291</v>
      </c>
    </row>
    <row r="495" spans="1:6" x14ac:dyDescent="0.2">
      <c r="A495" s="7" t="s">
        <v>2571</v>
      </c>
      <c r="B495" s="7" t="s">
        <v>1032</v>
      </c>
      <c r="C495" s="8">
        <v>659</v>
      </c>
      <c r="D495" s="8">
        <v>1100777</v>
      </c>
      <c r="E495" s="8">
        <v>449508</v>
      </c>
      <c r="F495" s="8">
        <v>3175</v>
      </c>
    </row>
    <row r="496" spans="1:6" x14ac:dyDescent="0.2">
      <c r="A496" s="7" t="s">
        <v>1052</v>
      </c>
      <c r="B496" s="7" t="s">
        <v>1086</v>
      </c>
      <c r="C496" s="8">
        <v>12874</v>
      </c>
      <c r="D496" s="8">
        <v>6396470</v>
      </c>
      <c r="E496" s="8">
        <v>2965073</v>
      </c>
      <c r="F496" s="8">
        <v>205224</v>
      </c>
    </row>
    <row r="497" spans="1:6" x14ac:dyDescent="0.2">
      <c r="A497" s="7" t="s">
        <v>1476</v>
      </c>
      <c r="B497" s="7" t="s">
        <v>1175</v>
      </c>
      <c r="C497" s="8">
        <v>840</v>
      </c>
      <c r="D497" s="8">
        <v>614519</v>
      </c>
      <c r="E497" s="8">
        <v>460470</v>
      </c>
      <c r="F497" s="8">
        <v>17091</v>
      </c>
    </row>
    <row r="498" spans="1:6" x14ac:dyDescent="0.2">
      <c r="A498" s="7" t="s">
        <v>1477</v>
      </c>
      <c r="B498" s="7" t="s">
        <v>1191</v>
      </c>
      <c r="C498" s="8">
        <v>361</v>
      </c>
      <c r="D498" s="8">
        <v>82753</v>
      </c>
      <c r="E498" s="8">
        <v>99280</v>
      </c>
      <c r="F498" s="8">
        <v>27372</v>
      </c>
    </row>
    <row r="499" spans="1:6" x14ac:dyDescent="0.2">
      <c r="A499" s="7" t="s">
        <v>1478</v>
      </c>
      <c r="B499" s="7" t="s">
        <v>1278</v>
      </c>
      <c r="C499" s="8">
        <v>790</v>
      </c>
      <c r="D499" s="8">
        <v>284104</v>
      </c>
      <c r="E499" s="8">
        <v>166499</v>
      </c>
      <c r="F499" s="8">
        <v>9078</v>
      </c>
    </row>
    <row r="500" spans="1:6" x14ac:dyDescent="0.2">
      <c r="A500" s="7" t="s">
        <v>1479</v>
      </c>
      <c r="B500" s="7" t="s">
        <v>1033</v>
      </c>
      <c r="C500" s="8">
        <v>67</v>
      </c>
      <c r="D500" s="8">
        <v>11450</v>
      </c>
      <c r="E500" s="8">
        <v>6000</v>
      </c>
      <c r="F500" s="8">
        <v>0</v>
      </c>
    </row>
    <row r="501" spans="1:6" x14ac:dyDescent="0.2">
      <c r="A501" s="7" t="s">
        <v>1480</v>
      </c>
      <c r="B501" s="7" t="s">
        <v>1033</v>
      </c>
      <c r="C501" s="8">
        <v>407</v>
      </c>
      <c r="D501" s="8">
        <v>122551</v>
      </c>
      <c r="E501" s="8">
        <v>125000</v>
      </c>
      <c r="F501" s="8">
        <v>0</v>
      </c>
    </row>
    <row r="502" spans="1:6" x14ac:dyDescent="0.2">
      <c r="A502" s="7" t="s">
        <v>1481</v>
      </c>
      <c r="B502" s="7" t="s">
        <v>1112</v>
      </c>
      <c r="C502" s="8">
        <v>617</v>
      </c>
      <c r="D502" s="8">
        <v>114571</v>
      </c>
      <c r="E502" s="8">
        <v>75203</v>
      </c>
      <c r="F502" s="8">
        <v>17199</v>
      </c>
    </row>
    <row r="503" spans="1:6" x14ac:dyDescent="0.2">
      <c r="A503" s="7" t="s">
        <v>1482</v>
      </c>
      <c r="B503" s="7" t="s">
        <v>1073</v>
      </c>
      <c r="C503" s="8">
        <v>82</v>
      </c>
      <c r="D503" s="8">
        <v>25911</v>
      </c>
      <c r="E503" s="8">
        <v>2732</v>
      </c>
      <c r="F503" s="8">
        <v>0</v>
      </c>
    </row>
    <row r="504" spans="1:6" x14ac:dyDescent="0.2">
      <c r="A504" s="7" t="s">
        <v>2573</v>
      </c>
      <c r="B504" s="7" t="s">
        <v>1073</v>
      </c>
      <c r="C504" s="8">
        <v>125</v>
      </c>
      <c r="D504" s="8">
        <v>30761</v>
      </c>
      <c r="E504" s="8">
        <v>29139</v>
      </c>
      <c r="F504" s="8">
        <v>0</v>
      </c>
    </row>
    <row r="505" spans="1:6" x14ac:dyDescent="0.2">
      <c r="A505" s="7" t="s">
        <v>1483</v>
      </c>
      <c r="B505" s="7" t="s">
        <v>1134</v>
      </c>
      <c r="C505" s="8">
        <v>1108</v>
      </c>
      <c r="D505" s="8">
        <v>694345</v>
      </c>
      <c r="E505" s="8">
        <v>417225</v>
      </c>
      <c r="F505" s="8">
        <v>180669</v>
      </c>
    </row>
    <row r="506" spans="1:6" x14ac:dyDescent="0.2">
      <c r="A506" s="7" t="s">
        <v>2574</v>
      </c>
      <c r="B506" s="7" t="s">
        <v>1135</v>
      </c>
      <c r="C506" s="8">
        <v>370</v>
      </c>
      <c r="D506" s="8">
        <v>552287</v>
      </c>
      <c r="E506" s="8">
        <v>224043</v>
      </c>
      <c r="F506" s="8">
        <v>0</v>
      </c>
    </row>
    <row r="507" spans="1:6" x14ac:dyDescent="0.2">
      <c r="A507" s="7" t="s">
        <v>1484</v>
      </c>
      <c r="B507" s="7" t="s">
        <v>1135</v>
      </c>
      <c r="C507" s="8">
        <v>4650</v>
      </c>
      <c r="D507" s="8">
        <v>8580633</v>
      </c>
      <c r="E507" s="8">
        <v>1446045</v>
      </c>
      <c r="F507" s="8">
        <v>302465</v>
      </c>
    </row>
    <row r="508" spans="1:6" x14ac:dyDescent="0.2">
      <c r="A508" s="7" t="s">
        <v>2575</v>
      </c>
      <c r="B508" s="7" t="s">
        <v>1037</v>
      </c>
      <c r="C508" s="8">
        <v>142</v>
      </c>
      <c r="D508" s="8">
        <v>44689</v>
      </c>
      <c r="E508" s="8">
        <v>20000</v>
      </c>
      <c r="F508" s="8">
        <v>0</v>
      </c>
    </row>
    <row r="509" spans="1:6" x14ac:dyDescent="0.2">
      <c r="A509" s="7" t="s">
        <v>1485</v>
      </c>
      <c r="B509" s="7" t="s">
        <v>1037</v>
      </c>
      <c r="C509" s="8">
        <v>3256</v>
      </c>
      <c r="D509" s="8">
        <v>1376814</v>
      </c>
      <c r="E509" s="8">
        <v>662812</v>
      </c>
      <c r="F509" s="8">
        <v>91574</v>
      </c>
    </row>
    <row r="510" spans="1:6" x14ac:dyDescent="0.2">
      <c r="A510" s="7" t="s">
        <v>1486</v>
      </c>
      <c r="B510" s="7" t="s">
        <v>1045</v>
      </c>
      <c r="C510" s="8">
        <v>1223</v>
      </c>
      <c r="D510" s="8">
        <v>444034</v>
      </c>
      <c r="E510" s="8">
        <v>270621</v>
      </c>
      <c r="F510" s="8">
        <v>60753</v>
      </c>
    </row>
    <row r="511" spans="1:6" x14ac:dyDescent="0.2">
      <c r="A511" s="7" t="s">
        <v>1487</v>
      </c>
      <c r="B511" s="7" t="s">
        <v>1056</v>
      </c>
      <c r="C511" s="8">
        <v>198</v>
      </c>
      <c r="D511" s="8">
        <v>156551</v>
      </c>
      <c r="E511" s="8">
        <v>69486</v>
      </c>
      <c r="F511" s="8">
        <v>3241</v>
      </c>
    </row>
    <row r="512" spans="1:6" x14ac:dyDescent="0.2">
      <c r="A512" s="7" t="s">
        <v>1875</v>
      </c>
      <c r="B512" s="7" t="s">
        <v>1056</v>
      </c>
      <c r="C512" s="8">
        <v>11720</v>
      </c>
      <c r="D512" s="8">
        <v>13898645</v>
      </c>
      <c r="E512" s="8">
        <v>3586197</v>
      </c>
      <c r="F512" s="8">
        <v>393889</v>
      </c>
    </row>
    <row r="513" spans="1:6" x14ac:dyDescent="0.2">
      <c r="A513" s="7" t="s">
        <v>1488</v>
      </c>
      <c r="B513" s="7" t="s">
        <v>1112</v>
      </c>
      <c r="C513" s="8">
        <v>125</v>
      </c>
      <c r="D513" s="8">
        <v>31892</v>
      </c>
      <c r="E513" s="8">
        <v>27815</v>
      </c>
      <c r="F513" s="8">
        <v>0</v>
      </c>
    </row>
    <row r="514" spans="1:6" x14ac:dyDescent="0.2">
      <c r="A514" s="7" t="s">
        <v>2576</v>
      </c>
      <c r="B514" s="7" t="s">
        <v>1052</v>
      </c>
      <c r="C514" s="8">
        <v>329</v>
      </c>
      <c r="D514" s="8">
        <v>58464</v>
      </c>
      <c r="E514" s="8">
        <v>48355</v>
      </c>
      <c r="F514" s="8">
        <v>0</v>
      </c>
    </row>
    <row r="515" spans="1:6" x14ac:dyDescent="0.2">
      <c r="A515" s="7" t="s">
        <v>1489</v>
      </c>
      <c r="B515" s="7" t="s">
        <v>1056</v>
      </c>
      <c r="C515" s="8">
        <v>137</v>
      </c>
      <c r="D515" s="8">
        <v>122244</v>
      </c>
      <c r="E515" s="8">
        <v>29195</v>
      </c>
      <c r="F515" s="8">
        <v>0</v>
      </c>
    </row>
    <row r="516" spans="1:6" x14ac:dyDescent="0.2">
      <c r="A516" s="7" t="s">
        <v>1490</v>
      </c>
      <c r="B516" s="7" t="s">
        <v>1138</v>
      </c>
      <c r="C516" s="8">
        <v>2690</v>
      </c>
      <c r="D516" s="8">
        <v>1075614</v>
      </c>
      <c r="E516" s="8">
        <v>467709</v>
      </c>
      <c r="F516" s="8">
        <v>74602</v>
      </c>
    </row>
    <row r="517" spans="1:6" x14ac:dyDescent="0.2">
      <c r="A517" s="7" t="s">
        <v>1491</v>
      </c>
      <c r="B517" s="7" t="s">
        <v>1191</v>
      </c>
      <c r="C517" s="8">
        <v>305</v>
      </c>
      <c r="D517" s="8">
        <v>73758</v>
      </c>
      <c r="E517" s="8">
        <v>95000</v>
      </c>
      <c r="F517" s="8">
        <v>2234</v>
      </c>
    </row>
    <row r="518" spans="1:6" x14ac:dyDescent="0.2">
      <c r="A518" s="7" t="s">
        <v>1492</v>
      </c>
      <c r="B518" s="7" t="s">
        <v>1046</v>
      </c>
      <c r="C518" s="8">
        <v>114</v>
      </c>
      <c r="D518" s="8">
        <v>35969</v>
      </c>
      <c r="E518" s="8">
        <v>631</v>
      </c>
      <c r="F518" s="8">
        <v>0</v>
      </c>
    </row>
    <row r="519" spans="1:6" x14ac:dyDescent="0.2">
      <c r="A519" s="7" t="s">
        <v>2579</v>
      </c>
      <c r="B519" s="7" t="s">
        <v>1278</v>
      </c>
      <c r="C519" s="8">
        <v>179</v>
      </c>
      <c r="D519" s="8">
        <v>62419</v>
      </c>
      <c r="E519" s="8">
        <v>20000</v>
      </c>
      <c r="F519" s="8">
        <v>0</v>
      </c>
    </row>
    <row r="520" spans="1:6" x14ac:dyDescent="0.2">
      <c r="A520" s="7" t="s">
        <v>1493</v>
      </c>
      <c r="B520" s="7" t="s">
        <v>1114</v>
      </c>
      <c r="C520" s="8">
        <v>253</v>
      </c>
      <c r="D520" s="8">
        <v>67860</v>
      </c>
      <c r="E520" s="8">
        <v>96374</v>
      </c>
      <c r="F520" s="8">
        <v>1170</v>
      </c>
    </row>
    <row r="521" spans="1:6" x14ac:dyDescent="0.2">
      <c r="A521" s="7" t="s">
        <v>1494</v>
      </c>
      <c r="B521" s="7" t="s">
        <v>1046</v>
      </c>
      <c r="C521" s="8">
        <v>301</v>
      </c>
      <c r="D521" s="8">
        <v>138059</v>
      </c>
      <c r="E521" s="8">
        <v>80991</v>
      </c>
      <c r="F521" s="8">
        <v>3927</v>
      </c>
    </row>
    <row r="522" spans="1:6" x14ac:dyDescent="0.2">
      <c r="A522" s="7" t="s">
        <v>1495</v>
      </c>
      <c r="B522" s="7" t="s">
        <v>1135</v>
      </c>
      <c r="C522" s="8">
        <v>382400</v>
      </c>
      <c r="D522" s="8">
        <v>267042046</v>
      </c>
      <c r="E522" s="8">
        <v>147887883</v>
      </c>
      <c r="F522" s="8">
        <v>10435333</v>
      </c>
    </row>
    <row r="523" spans="1:6" x14ac:dyDescent="0.2">
      <c r="A523" s="7" t="s">
        <v>1496</v>
      </c>
      <c r="B523" s="7" t="s">
        <v>1278</v>
      </c>
      <c r="C523" s="8">
        <v>112</v>
      </c>
      <c r="D523" s="8">
        <v>31446</v>
      </c>
      <c r="E523" s="8">
        <v>5046</v>
      </c>
      <c r="F523" s="8">
        <v>0</v>
      </c>
    </row>
    <row r="524" spans="1:6" x14ac:dyDescent="0.2">
      <c r="A524" s="7" t="s">
        <v>1497</v>
      </c>
      <c r="B524" s="7" t="s">
        <v>1086</v>
      </c>
      <c r="C524" s="8">
        <v>1412</v>
      </c>
      <c r="D524" s="8">
        <v>461341</v>
      </c>
      <c r="E524" s="8">
        <v>328530</v>
      </c>
      <c r="F524" s="8">
        <v>37158</v>
      </c>
    </row>
    <row r="525" spans="1:6" x14ac:dyDescent="0.2">
      <c r="A525" s="7" t="s">
        <v>2580</v>
      </c>
      <c r="B525" s="7" t="s">
        <v>1050</v>
      </c>
      <c r="C525" s="8">
        <v>225</v>
      </c>
      <c r="D525" s="8">
        <v>84081</v>
      </c>
      <c r="E525" s="8">
        <v>30000</v>
      </c>
      <c r="F525" s="8">
        <v>0</v>
      </c>
    </row>
    <row r="526" spans="1:6" x14ac:dyDescent="0.2">
      <c r="A526" s="7" t="s">
        <v>1807</v>
      </c>
      <c r="B526" s="7" t="s">
        <v>2406</v>
      </c>
      <c r="C526" s="8">
        <v>666</v>
      </c>
      <c r="D526" s="8">
        <v>232064</v>
      </c>
      <c r="E526" s="8">
        <v>201182</v>
      </c>
      <c r="F526" s="8">
        <v>12083</v>
      </c>
    </row>
    <row r="527" spans="1:6" x14ac:dyDescent="0.2">
      <c r="A527" s="7" t="s">
        <v>1498</v>
      </c>
      <c r="B527" s="7" t="s">
        <v>1135</v>
      </c>
      <c r="C527" s="8">
        <v>51480</v>
      </c>
      <c r="D527" s="8">
        <v>66232163</v>
      </c>
      <c r="E527" s="8">
        <v>18883115</v>
      </c>
      <c r="F527" s="8">
        <v>857494</v>
      </c>
    </row>
    <row r="528" spans="1:6" x14ac:dyDescent="0.2">
      <c r="A528" s="7" t="s">
        <v>2583</v>
      </c>
      <c r="B528" s="7" t="s">
        <v>1135</v>
      </c>
      <c r="C528" s="8">
        <v>618</v>
      </c>
      <c r="D528" s="8">
        <v>1819648</v>
      </c>
      <c r="E528" s="8">
        <v>664413</v>
      </c>
      <c r="F528" s="8">
        <v>1109</v>
      </c>
    </row>
    <row r="529" spans="1:6" x14ac:dyDescent="0.2">
      <c r="A529" s="7" t="s">
        <v>2585</v>
      </c>
      <c r="B529" s="7" t="s">
        <v>1135</v>
      </c>
      <c r="C529" s="8">
        <v>5250</v>
      </c>
      <c r="D529" s="8">
        <v>8364470</v>
      </c>
      <c r="E529" s="8">
        <v>2495225</v>
      </c>
      <c r="F529" s="8">
        <v>133627</v>
      </c>
    </row>
    <row r="530" spans="1:6" x14ac:dyDescent="0.2">
      <c r="A530" s="7" t="s">
        <v>1499</v>
      </c>
      <c r="B530" s="7" t="s">
        <v>1121</v>
      </c>
      <c r="C530" s="8">
        <v>75</v>
      </c>
      <c r="D530" s="8">
        <v>9501</v>
      </c>
      <c r="E530" s="8">
        <v>2000</v>
      </c>
      <c r="F530" s="8">
        <v>0</v>
      </c>
    </row>
    <row r="531" spans="1:6" x14ac:dyDescent="0.2">
      <c r="A531" s="7" t="s">
        <v>2586</v>
      </c>
      <c r="B531" s="7" t="s">
        <v>1191</v>
      </c>
      <c r="C531" s="8">
        <v>5446</v>
      </c>
      <c r="D531" s="8">
        <v>1918314</v>
      </c>
      <c r="E531" s="8">
        <v>1430204</v>
      </c>
      <c r="F531" s="8">
        <v>174307</v>
      </c>
    </row>
    <row r="532" spans="1:6" x14ac:dyDescent="0.2">
      <c r="A532" s="7" t="s">
        <v>1500</v>
      </c>
      <c r="B532" s="7" t="s">
        <v>1200</v>
      </c>
      <c r="C532" s="8">
        <v>3008</v>
      </c>
      <c r="D532" s="8">
        <v>1426399</v>
      </c>
      <c r="E532" s="8">
        <v>826969</v>
      </c>
      <c r="F532" s="8">
        <v>184167</v>
      </c>
    </row>
    <row r="533" spans="1:6" x14ac:dyDescent="0.2">
      <c r="A533" s="7" t="s">
        <v>1501</v>
      </c>
      <c r="B533" s="7" t="s">
        <v>1042</v>
      </c>
      <c r="C533" s="8">
        <v>10211</v>
      </c>
      <c r="D533" s="8">
        <v>11146724</v>
      </c>
      <c r="E533" s="8">
        <v>6957897</v>
      </c>
      <c r="F533" s="8">
        <v>1288650</v>
      </c>
    </row>
    <row r="534" spans="1:6" x14ac:dyDescent="0.2">
      <c r="A534" s="7" t="s">
        <v>1502</v>
      </c>
      <c r="B534" s="7" t="s">
        <v>1042</v>
      </c>
      <c r="C534" s="8">
        <v>1892</v>
      </c>
      <c r="D534" s="8">
        <v>767843</v>
      </c>
      <c r="E534" s="8">
        <v>298668</v>
      </c>
      <c r="F534" s="8">
        <v>82960</v>
      </c>
    </row>
    <row r="535" spans="1:6" x14ac:dyDescent="0.2">
      <c r="A535" s="7" t="s">
        <v>1503</v>
      </c>
      <c r="B535" s="7" t="s">
        <v>1087</v>
      </c>
      <c r="C535" s="8">
        <v>33485</v>
      </c>
      <c r="D535" s="8">
        <v>11740362</v>
      </c>
      <c r="E535" s="8">
        <v>4671252</v>
      </c>
      <c r="F535" s="8">
        <v>50138</v>
      </c>
    </row>
    <row r="536" spans="1:6" x14ac:dyDescent="0.2">
      <c r="A536" s="7" t="s">
        <v>1504</v>
      </c>
      <c r="B536" s="7" t="s">
        <v>1089</v>
      </c>
      <c r="C536" s="8">
        <v>2485</v>
      </c>
      <c r="D536" s="8">
        <v>524683</v>
      </c>
      <c r="E536" s="8">
        <v>234995</v>
      </c>
      <c r="F536" s="8">
        <v>8350</v>
      </c>
    </row>
    <row r="537" spans="1:6" x14ac:dyDescent="0.2">
      <c r="A537" s="7" t="s">
        <v>1505</v>
      </c>
      <c r="B537" s="7" t="s">
        <v>1340</v>
      </c>
      <c r="C537" s="8">
        <v>3444</v>
      </c>
      <c r="D537" s="8">
        <v>1494697</v>
      </c>
      <c r="E537" s="8">
        <v>404240</v>
      </c>
      <c r="F537" s="8">
        <v>893</v>
      </c>
    </row>
    <row r="538" spans="1:6" x14ac:dyDescent="0.2">
      <c r="A538" s="7" t="s">
        <v>1506</v>
      </c>
      <c r="B538" s="7" t="s">
        <v>1114</v>
      </c>
      <c r="C538" s="8">
        <v>869</v>
      </c>
      <c r="D538" s="8">
        <v>237700</v>
      </c>
      <c r="E538" s="8">
        <v>258370</v>
      </c>
      <c r="F538" s="8">
        <v>4959</v>
      </c>
    </row>
    <row r="539" spans="1:6" x14ac:dyDescent="0.2">
      <c r="A539" s="7" t="s">
        <v>1507</v>
      </c>
      <c r="B539" s="7" t="s">
        <v>1040</v>
      </c>
      <c r="C539" s="8">
        <v>5128</v>
      </c>
      <c r="D539" s="8">
        <v>1582869</v>
      </c>
      <c r="E539" s="8">
        <v>886312</v>
      </c>
      <c r="F539" s="8">
        <v>124036</v>
      </c>
    </row>
    <row r="540" spans="1:6" x14ac:dyDescent="0.2">
      <c r="A540" s="7" t="s">
        <v>1508</v>
      </c>
      <c r="B540" s="7" t="s">
        <v>1264</v>
      </c>
      <c r="C540" s="8">
        <v>1028</v>
      </c>
      <c r="D540" s="8">
        <v>354233</v>
      </c>
      <c r="E540" s="8">
        <v>110999</v>
      </c>
      <c r="F540" s="8">
        <v>0</v>
      </c>
    </row>
    <row r="541" spans="1:6" x14ac:dyDescent="0.2">
      <c r="A541" s="7" t="s">
        <v>1509</v>
      </c>
      <c r="B541" s="7" t="s">
        <v>1128</v>
      </c>
      <c r="C541" s="8">
        <v>426</v>
      </c>
      <c r="D541" s="8">
        <v>97552</v>
      </c>
      <c r="E541" s="8">
        <v>129632</v>
      </c>
      <c r="F541" s="8">
        <v>5027</v>
      </c>
    </row>
    <row r="542" spans="1:6" x14ac:dyDescent="0.2">
      <c r="A542" s="7" t="s">
        <v>1510</v>
      </c>
      <c r="B542" s="7" t="s">
        <v>1142</v>
      </c>
      <c r="C542" s="8">
        <v>672</v>
      </c>
      <c r="D542" s="8">
        <v>254886</v>
      </c>
      <c r="E542" s="8">
        <v>192403</v>
      </c>
      <c r="F542" s="8">
        <v>18587</v>
      </c>
    </row>
    <row r="543" spans="1:6" x14ac:dyDescent="0.2">
      <c r="A543" s="7" t="s">
        <v>1511</v>
      </c>
      <c r="B543" s="7" t="s">
        <v>1135</v>
      </c>
      <c r="C543" s="8">
        <v>9740</v>
      </c>
      <c r="D543" s="8">
        <v>8734802</v>
      </c>
      <c r="E543" s="8">
        <v>3062693</v>
      </c>
      <c r="F543" s="8">
        <v>230188</v>
      </c>
    </row>
    <row r="544" spans="1:6" x14ac:dyDescent="0.2">
      <c r="A544" s="7" t="s">
        <v>1512</v>
      </c>
      <c r="B544" s="7" t="s">
        <v>1061</v>
      </c>
      <c r="C544" s="8">
        <v>12865</v>
      </c>
      <c r="D544" s="8">
        <v>7247910</v>
      </c>
      <c r="E544" s="8">
        <v>2411440</v>
      </c>
      <c r="F544" s="8">
        <v>60005</v>
      </c>
    </row>
    <row r="545" spans="1:6" x14ac:dyDescent="0.2">
      <c r="A545" s="7" t="s">
        <v>1513</v>
      </c>
      <c r="B545" s="7" t="s">
        <v>1073</v>
      </c>
      <c r="C545" s="8">
        <v>2922</v>
      </c>
      <c r="D545" s="8">
        <v>1310986</v>
      </c>
      <c r="E545" s="8">
        <v>844238</v>
      </c>
      <c r="F545" s="8">
        <v>65305</v>
      </c>
    </row>
    <row r="546" spans="1:6" x14ac:dyDescent="0.2">
      <c r="A546" s="7" t="s">
        <v>1514</v>
      </c>
      <c r="B546" s="7" t="s">
        <v>1126</v>
      </c>
      <c r="C546" s="8">
        <v>2085</v>
      </c>
      <c r="D546" s="8">
        <v>439030</v>
      </c>
      <c r="E546" s="8">
        <v>451572</v>
      </c>
      <c r="F546" s="8">
        <v>33443</v>
      </c>
    </row>
    <row r="547" spans="1:6" x14ac:dyDescent="0.2">
      <c r="A547" s="7" t="s">
        <v>1515</v>
      </c>
      <c r="B547" s="7" t="s">
        <v>1058</v>
      </c>
      <c r="C547" s="8">
        <v>295</v>
      </c>
      <c r="D547" s="8">
        <v>97544</v>
      </c>
      <c r="E547" s="8">
        <v>63338</v>
      </c>
      <c r="F547" s="8">
        <v>18352</v>
      </c>
    </row>
    <row r="548" spans="1:6" x14ac:dyDescent="0.2">
      <c r="A548" s="7" t="s">
        <v>1516</v>
      </c>
      <c r="B548" s="7" t="s">
        <v>1038</v>
      </c>
      <c r="C548" s="8">
        <v>59</v>
      </c>
      <c r="D548" s="8">
        <v>20348</v>
      </c>
      <c r="E548" s="8">
        <v>8250</v>
      </c>
      <c r="F548" s="8">
        <v>730</v>
      </c>
    </row>
    <row r="549" spans="1:6" x14ac:dyDescent="0.2">
      <c r="A549" s="7" t="s">
        <v>1517</v>
      </c>
      <c r="B549" s="7" t="s">
        <v>1148</v>
      </c>
      <c r="C549" s="8">
        <v>59</v>
      </c>
      <c r="D549" s="8">
        <v>40882</v>
      </c>
      <c r="E549" s="8">
        <v>7000</v>
      </c>
      <c r="F549" s="8">
        <v>0</v>
      </c>
    </row>
    <row r="550" spans="1:6" x14ac:dyDescent="0.2">
      <c r="A550" s="7" t="s">
        <v>1518</v>
      </c>
      <c r="B550" s="7" t="s">
        <v>1125</v>
      </c>
      <c r="C550" s="8">
        <v>951</v>
      </c>
      <c r="D550" s="8">
        <v>323101</v>
      </c>
      <c r="E550" s="8">
        <v>192468</v>
      </c>
      <c r="F550" s="8">
        <v>102</v>
      </c>
    </row>
    <row r="551" spans="1:6" x14ac:dyDescent="0.2">
      <c r="A551" s="7" t="s">
        <v>1519</v>
      </c>
      <c r="B551" s="7" t="s">
        <v>1110</v>
      </c>
      <c r="C551" s="8">
        <v>79</v>
      </c>
      <c r="D551" s="8">
        <v>20980</v>
      </c>
      <c r="E551" s="8">
        <v>12042</v>
      </c>
      <c r="F551" s="8">
        <v>984</v>
      </c>
    </row>
    <row r="552" spans="1:6" x14ac:dyDescent="0.2">
      <c r="A552" s="7" t="s">
        <v>1520</v>
      </c>
      <c r="B552" s="7" t="s">
        <v>1046</v>
      </c>
      <c r="C552" s="8">
        <v>158</v>
      </c>
      <c r="D552" s="8">
        <v>56319</v>
      </c>
      <c r="E552" s="8">
        <v>33000</v>
      </c>
      <c r="F552" s="8">
        <v>6906</v>
      </c>
    </row>
    <row r="553" spans="1:6" x14ac:dyDescent="0.2">
      <c r="A553" s="7" t="s">
        <v>1521</v>
      </c>
      <c r="B553" s="7" t="s">
        <v>1264</v>
      </c>
      <c r="C553" s="8">
        <v>235</v>
      </c>
      <c r="D553" s="8">
        <v>149781</v>
      </c>
      <c r="E553" s="8">
        <v>40573</v>
      </c>
      <c r="F553" s="8">
        <v>1016</v>
      </c>
    </row>
    <row r="554" spans="1:6" x14ac:dyDescent="0.2">
      <c r="A554" s="7" t="s">
        <v>1522</v>
      </c>
      <c r="B554" s="7" t="s">
        <v>1035</v>
      </c>
      <c r="C554" s="8">
        <v>352</v>
      </c>
      <c r="D554" s="8">
        <v>155306</v>
      </c>
      <c r="E554" s="8">
        <v>98562</v>
      </c>
      <c r="F554" s="8">
        <v>14041</v>
      </c>
    </row>
    <row r="555" spans="1:6" x14ac:dyDescent="0.2">
      <c r="A555" s="7" t="s">
        <v>1523</v>
      </c>
      <c r="B555" s="7" t="s">
        <v>1064</v>
      </c>
      <c r="C555" s="8">
        <v>497</v>
      </c>
      <c r="D555" s="8">
        <v>105493</v>
      </c>
      <c r="E555" s="8">
        <v>92122</v>
      </c>
      <c r="F555" s="8">
        <v>7696</v>
      </c>
    </row>
    <row r="556" spans="1:6" x14ac:dyDescent="0.2">
      <c r="A556" s="7" t="s">
        <v>2596</v>
      </c>
      <c r="B556" s="7" t="s">
        <v>1061</v>
      </c>
      <c r="C556" s="8">
        <v>22333</v>
      </c>
      <c r="D556" s="8">
        <v>16087873</v>
      </c>
      <c r="E556" s="8">
        <v>4968692</v>
      </c>
      <c r="F556" s="8">
        <v>430740</v>
      </c>
    </row>
    <row r="557" spans="1:6" x14ac:dyDescent="0.2">
      <c r="A557" s="7" t="s">
        <v>2597</v>
      </c>
      <c r="B557" s="7" t="s">
        <v>1175</v>
      </c>
      <c r="C557" s="8">
        <v>346</v>
      </c>
      <c r="D557" s="8">
        <v>221426</v>
      </c>
      <c r="E557" s="8">
        <v>103591</v>
      </c>
      <c r="F557" s="8">
        <v>5789</v>
      </c>
    </row>
    <row r="558" spans="1:6" x14ac:dyDescent="0.2">
      <c r="A558" s="7" t="s">
        <v>1524</v>
      </c>
      <c r="B558" s="7" t="s">
        <v>1135</v>
      </c>
      <c r="C558" s="8">
        <v>20748</v>
      </c>
      <c r="D558" s="8">
        <v>15884857</v>
      </c>
      <c r="E558" s="8">
        <v>6622716</v>
      </c>
      <c r="F558" s="8">
        <v>350232</v>
      </c>
    </row>
    <row r="559" spans="1:6" x14ac:dyDescent="0.2">
      <c r="A559" s="7" t="s">
        <v>1525</v>
      </c>
      <c r="B559" s="7" t="s">
        <v>2452</v>
      </c>
      <c r="C559" s="8">
        <v>1105</v>
      </c>
      <c r="D559" s="8">
        <v>424152</v>
      </c>
      <c r="E559" s="8">
        <v>217356</v>
      </c>
      <c r="F559" s="8">
        <v>111805</v>
      </c>
    </row>
    <row r="560" spans="1:6" x14ac:dyDescent="0.2">
      <c r="A560" s="7" t="s">
        <v>1526</v>
      </c>
      <c r="B560" s="7" t="s">
        <v>1106</v>
      </c>
      <c r="C560" s="8">
        <v>1341</v>
      </c>
      <c r="D560" s="8">
        <v>948433</v>
      </c>
      <c r="E560" s="8">
        <v>321749</v>
      </c>
      <c r="F560" s="8">
        <v>2477</v>
      </c>
    </row>
    <row r="561" spans="1:6" x14ac:dyDescent="0.2">
      <c r="A561" s="7" t="s">
        <v>1527</v>
      </c>
      <c r="B561" s="7" t="s">
        <v>1037</v>
      </c>
      <c r="C561" s="8">
        <v>348</v>
      </c>
      <c r="D561" s="8">
        <v>107133</v>
      </c>
      <c r="E561" s="8">
        <v>35000</v>
      </c>
      <c r="F561" s="8">
        <v>777</v>
      </c>
    </row>
    <row r="562" spans="1:6" x14ac:dyDescent="0.2">
      <c r="A562" s="7" t="s">
        <v>1528</v>
      </c>
      <c r="B562" s="7" t="s">
        <v>1106</v>
      </c>
      <c r="C562" s="8">
        <v>6046</v>
      </c>
      <c r="D562" s="8">
        <v>2244361</v>
      </c>
      <c r="E562" s="8">
        <v>1387352</v>
      </c>
      <c r="F562" s="8">
        <v>129595</v>
      </c>
    </row>
    <row r="563" spans="1:6" x14ac:dyDescent="0.2">
      <c r="A563" s="7" t="s">
        <v>2601</v>
      </c>
      <c r="B563" s="7" t="s">
        <v>1396</v>
      </c>
      <c r="C563" s="8">
        <v>1162</v>
      </c>
      <c r="D563" s="8">
        <v>355381</v>
      </c>
      <c r="E563" s="8">
        <v>231477</v>
      </c>
      <c r="F563" s="8">
        <v>29055</v>
      </c>
    </row>
    <row r="564" spans="1:6" x14ac:dyDescent="0.2">
      <c r="A564" s="7" t="s">
        <v>1529</v>
      </c>
      <c r="B564" s="7" t="s">
        <v>1056</v>
      </c>
      <c r="C564" s="8">
        <v>116</v>
      </c>
      <c r="D564" s="8">
        <v>70021</v>
      </c>
      <c r="E564" s="8">
        <v>11128</v>
      </c>
      <c r="F564" s="8">
        <v>0</v>
      </c>
    </row>
    <row r="565" spans="1:6" x14ac:dyDescent="0.2">
      <c r="A565" s="7" t="s">
        <v>1530</v>
      </c>
      <c r="B565" s="7" t="s">
        <v>1209</v>
      </c>
      <c r="C565" s="8">
        <v>13936</v>
      </c>
      <c r="D565" s="8">
        <v>6205177</v>
      </c>
      <c r="E565" s="8">
        <v>3647465</v>
      </c>
      <c r="F565" s="8">
        <v>700432</v>
      </c>
    </row>
    <row r="566" spans="1:6" x14ac:dyDescent="0.2">
      <c r="A566" s="7" t="s">
        <v>2121</v>
      </c>
      <c r="B566" s="7" t="s">
        <v>1093</v>
      </c>
      <c r="C566" s="8">
        <v>1184</v>
      </c>
      <c r="D566" s="8">
        <v>381646</v>
      </c>
      <c r="E566" s="8">
        <v>260000</v>
      </c>
      <c r="F566" s="8">
        <v>55826</v>
      </c>
    </row>
    <row r="567" spans="1:6" x14ac:dyDescent="0.2">
      <c r="A567" s="7" t="s">
        <v>1531</v>
      </c>
      <c r="B567" s="7" t="s">
        <v>1052</v>
      </c>
      <c r="C567" s="8">
        <v>361</v>
      </c>
      <c r="D567" s="8">
        <v>63300</v>
      </c>
      <c r="E567" s="8">
        <v>35001</v>
      </c>
      <c r="F567" s="8">
        <v>35793</v>
      </c>
    </row>
    <row r="568" spans="1:6" x14ac:dyDescent="0.2">
      <c r="A568" s="7" t="s">
        <v>1532</v>
      </c>
      <c r="B568" s="7" t="s">
        <v>1032</v>
      </c>
      <c r="C568" s="8">
        <v>3700</v>
      </c>
      <c r="D568" s="8">
        <v>2857083</v>
      </c>
      <c r="E568" s="8">
        <v>1256961</v>
      </c>
      <c r="F568" s="8">
        <v>333867</v>
      </c>
    </row>
    <row r="569" spans="1:6" x14ac:dyDescent="0.2">
      <c r="A569" s="7" t="s">
        <v>1225</v>
      </c>
      <c r="B569" s="7" t="s">
        <v>1225</v>
      </c>
      <c r="C569" s="8">
        <v>967</v>
      </c>
      <c r="D569" s="8">
        <v>448540</v>
      </c>
      <c r="E569" s="8">
        <v>146108</v>
      </c>
      <c r="F569" s="8">
        <v>56855</v>
      </c>
    </row>
    <row r="570" spans="1:6" x14ac:dyDescent="0.2">
      <c r="A570" s="7" t="s">
        <v>2604</v>
      </c>
      <c r="B570" s="7" t="s">
        <v>1112</v>
      </c>
      <c r="C570" s="8">
        <v>86</v>
      </c>
      <c r="D570" s="8">
        <v>8607</v>
      </c>
      <c r="E570" s="8">
        <v>18683</v>
      </c>
      <c r="F570" s="8">
        <v>0</v>
      </c>
    </row>
    <row r="571" spans="1:6" x14ac:dyDescent="0.2">
      <c r="A571" s="7" t="s">
        <v>1533</v>
      </c>
      <c r="B571" s="7" t="s">
        <v>1045</v>
      </c>
      <c r="C571" s="8">
        <v>71</v>
      </c>
      <c r="D571" s="8">
        <v>22534</v>
      </c>
      <c r="E571" s="8">
        <v>9000</v>
      </c>
      <c r="F571" s="8">
        <v>0</v>
      </c>
    </row>
    <row r="572" spans="1:6" x14ac:dyDescent="0.2">
      <c r="A572" s="7" t="s">
        <v>1534</v>
      </c>
      <c r="B572" s="7" t="s">
        <v>1097</v>
      </c>
      <c r="C572" s="8">
        <v>2040</v>
      </c>
      <c r="D572" s="8">
        <v>3600055</v>
      </c>
      <c r="E572" s="8">
        <v>1119617</v>
      </c>
      <c r="F572" s="8">
        <v>49098</v>
      </c>
    </row>
    <row r="573" spans="1:6" x14ac:dyDescent="0.2">
      <c r="A573" s="7" t="s">
        <v>1535</v>
      </c>
      <c r="B573" s="7" t="s">
        <v>1066</v>
      </c>
      <c r="C573" s="8">
        <v>60</v>
      </c>
      <c r="D573" s="8">
        <v>17651</v>
      </c>
      <c r="E573" s="8">
        <v>25434</v>
      </c>
      <c r="F573" s="8">
        <v>0</v>
      </c>
    </row>
    <row r="574" spans="1:6" x14ac:dyDescent="0.2">
      <c r="A574" s="7" t="s">
        <v>2606</v>
      </c>
      <c r="B574" s="7" t="s">
        <v>1179</v>
      </c>
      <c r="C574" s="8">
        <v>9978</v>
      </c>
      <c r="D574" s="8">
        <v>5562498</v>
      </c>
      <c r="E574" s="8">
        <v>2184417</v>
      </c>
      <c r="F574" s="8">
        <v>465237</v>
      </c>
    </row>
    <row r="575" spans="1:6" x14ac:dyDescent="0.2">
      <c r="A575" s="7" t="s">
        <v>2607</v>
      </c>
      <c r="B575" s="7" t="s">
        <v>1225</v>
      </c>
      <c r="C575" s="8">
        <v>12489</v>
      </c>
      <c r="D575" s="8">
        <v>8540232</v>
      </c>
      <c r="E575" s="8">
        <v>3406528</v>
      </c>
      <c r="F575" s="8">
        <v>351690</v>
      </c>
    </row>
    <row r="576" spans="1:6" x14ac:dyDescent="0.2">
      <c r="A576" s="7" t="s">
        <v>1536</v>
      </c>
      <c r="B576" s="7" t="s">
        <v>1061</v>
      </c>
      <c r="C576" s="8">
        <v>4200</v>
      </c>
      <c r="D576" s="8">
        <v>8769513</v>
      </c>
      <c r="E576" s="8">
        <v>844575</v>
      </c>
      <c r="F576" s="8">
        <v>33167</v>
      </c>
    </row>
    <row r="577" spans="1:6" x14ac:dyDescent="0.2">
      <c r="A577" s="7" t="s">
        <v>2609</v>
      </c>
      <c r="B577" s="7" t="s">
        <v>1061</v>
      </c>
      <c r="C577" s="8">
        <v>12273</v>
      </c>
      <c r="D577" s="8">
        <v>8180549</v>
      </c>
      <c r="E577" s="8">
        <v>1379239</v>
      </c>
      <c r="F577" s="8">
        <v>74729</v>
      </c>
    </row>
    <row r="578" spans="1:6" x14ac:dyDescent="0.2">
      <c r="A578" s="7" t="s">
        <v>1537</v>
      </c>
      <c r="B578" s="7" t="s">
        <v>1264</v>
      </c>
      <c r="C578" s="8">
        <v>18584</v>
      </c>
      <c r="D578" s="8">
        <v>9167723</v>
      </c>
      <c r="E578" s="8">
        <v>3519837</v>
      </c>
      <c r="F578" s="8">
        <v>111980</v>
      </c>
    </row>
    <row r="579" spans="1:6" x14ac:dyDescent="0.2">
      <c r="A579" s="7" t="s">
        <v>1538</v>
      </c>
      <c r="B579" s="7" t="s">
        <v>1121</v>
      </c>
      <c r="C579" s="8">
        <v>232</v>
      </c>
      <c r="D579" s="8">
        <v>44296</v>
      </c>
      <c r="E579" s="8">
        <v>35000</v>
      </c>
      <c r="F579" s="8">
        <v>0</v>
      </c>
    </row>
    <row r="580" spans="1:6" x14ac:dyDescent="0.2">
      <c r="A580" s="7" t="s">
        <v>1539</v>
      </c>
      <c r="B580" s="7" t="s">
        <v>1182</v>
      </c>
      <c r="C580" s="8">
        <v>247</v>
      </c>
      <c r="D580" s="8">
        <v>61948</v>
      </c>
      <c r="E580" s="8">
        <v>49610</v>
      </c>
      <c r="F580" s="8">
        <v>815</v>
      </c>
    </row>
    <row r="581" spans="1:6" x14ac:dyDescent="0.2">
      <c r="A581" s="7" t="s">
        <v>2611</v>
      </c>
      <c r="B581" s="7" t="s">
        <v>1175</v>
      </c>
      <c r="C581" s="8">
        <v>3340</v>
      </c>
      <c r="D581" s="8">
        <v>2076909</v>
      </c>
      <c r="E581" s="8">
        <v>695157</v>
      </c>
      <c r="F581" s="8">
        <v>29138</v>
      </c>
    </row>
    <row r="582" spans="1:6" x14ac:dyDescent="0.2">
      <c r="A582" s="7" t="s">
        <v>2317</v>
      </c>
      <c r="B582" s="7" t="s">
        <v>1055</v>
      </c>
      <c r="C582" s="8">
        <v>7455</v>
      </c>
      <c r="D582" s="8">
        <v>5789767</v>
      </c>
      <c r="E582" s="8">
        <v>1819215</v>
      </c>
      <c r="F582" s="8">
        <v>178539</v>
      </c>
    </row>
    <row r="583" spans="1:6" x14ac:dyDescent="0.2">
      <c r="A583" s="7" t="s">
        <v>2612</v>
      </c>
      <c r="B583" s="7" t="s">
        <v>1032</v>
      </c>
      <c r="C583" s="8">
        <v>4633</v>
      </c>
      <c r="D583" s="8">
        <v>5961554</v>
      </c>
      <c r="E583" s="8">
        <v>1941852</v>
      </c>
      <c r="F583" s="8">
        <v>212070</v>
      </c>
    </row>
    <row r="584" spans="1:6" x14ac:dyDescent="0.2">
      <c r="A584" s="7" t="s">
        <v>1540</v>
      </c>
      <c r="B584" s="7" t="s">
        <v>1032</v>
      </c>
      <c r="C584" s="8">
        <v>27657</v>
      </c>
      <c r="D584" s="8">
        <v>20456247</v>
      </c>
      <c r="E584" s="8">
        <v>6325410</v>
      </c>
      <c r="F584" s="8">
        <v>1218888</v>
      </c>
    </row>
    <row r="585" spans="1:6" x14ac:dyDescent="0.2">
      <c r="A585" s="7" t="s">
        <v>1541</v>
      </c>
      <c r="B585" s="7" t="s">
        <v>1092</v>
      </c>
      <c r="C585" s="8">
        <v>104</v>
      </c>
      <c r="D585" s="8">
        <v>20527</v>
      </c>
      <c r="E585" s="8">
        <v>10500</v>
      </c>
      <c r="F585" s="8">
        <v>0</v>
      </c>
    </row>
    <row r="586" spans="1:6" x14ac:dyDescent="0.2">
      <c r="A586" s="7" t="s">
        <v>1542</v>
      </c>
      <c r="B586" s="7" t="s">
        <v>1164</v>
      </c>
      <c r="C586" s="8">
        <v>116</v>
      </c>
      <c r="D586" s="8">
        <v>28951</v>
      </c>
      <c r="E586" s="8">
        <v>11287</v>
      </c>
      <c r="F586" s="8">
        <v>132</v>
      </c>
    </row>
    <row r="587" spans="1:6" x14ac:dyDescent="0.2">
      <c r="A587" s="7" t="s">
        <v>1543</v>
      </c>
      <c r="B587" s="7" t="s">
        <v>1071</v>
      </c>
      <c r="C587" s="8">
        <v>135</v>
      </c>
      <c r="D587" s="8">
        <v>33695</v>
      </c>
      <c r="E587" s="8">
        <v>21500</v>
      </c>
      <c r="F587" s="8">
        <v>4993</v>
      </c>
    </row>
    <row r="588" spans="1:6" x14ac:dyDescent="0.2">
      <c r="A588" s="7" t="s">
        <v>1544</v>
      </c>
      <c r="B588" s="7" t="s">
        <v>1340</v>
      </c>
      <c r="C588" s="8">
        <v>480</v>
      </c>
      <c r="D588" s="8">
        <v>121971</v>
      </c>
      <c r="E588" s="8">
        <v>50269</v>
      </c>
      <c r="F588" s="8">
        <v>2183</v>
      </c>
    </row>
    <row r="589" spans="1:6" x14ac:dyDescent="0.2">
      <c r="A589" s="7" t="s">
        <v>1545</v>
      </c>
      <c r="B589" s="7" t="s">
        <v>1048</v>
      </c>
      <c r="C589" s="8">
        <v>182</v>
      </c>
      <c r="D589" s="8">
        <v>41556</v>
      </c>
      <c r="E589" s="8">
        <v>75449</v>
      </c>
      <c r="F589" s="8">
        <v>0</v>
      </c>
    </row>
    <row r="590" spans="1:6" x14ac:dyDescent="0.2">
      <c r="A590" s="7" t="s">
        <v>1546</v>
      </c>
      <c r="B590" s="7" t="s">
        <v>1153</v>
      </c>
      <c r="C590" s="8">
        <v>407</v>
      </c>
      <c r="D590" s="8">
        <v>79825</v>
      </c>
      <c r="E590" s="8">
        <v>111545</v>
      </c>
      <c r="F590" s="8">
        <v>0</v>
      </c>
    </row>
    <row r="591" spans="1:6" x14ac:dyDescent="0.2">
      <c r="A591" s="7" t="s">
        <v>1547</v>
      </c>
      <c r="B591" s="7" t="s">
        <v>1128</v>
      </c>
      <c r="C591" s="8">
        <v>2584</v>
      </c>
      <c r="D591" s="8">
        <v>807863</v>
      </c>
      <c r="E591" s="8">
        <v>621166</v>
      </c>
      <c r="F591" s="8">
        <v>86800</v>
      </c>
    </row>
    <row r="592" spans="1:6" x14ac:dyDescent="0.2">
      <c r="A592" s="7" t="s">
        <v>1549</v>
      </c>
      <c r="B592" s="7" t="s">
        <v>1138</v>
      </c>
      <c r="C592" s="8">
        <v>851</v>
      </c>
      <c r="D592" s="8">
        <v>221858</v>
      </c>
      <c r="E592" s="8">
        <v>116587</v>
      </c>
      <c r="F592" s="8">
        <v>47444</v>
      </c>
    </row>
    <row r="593" spans="1:6" x14ac:dyDescent="0.2">
      <c r="A593" s="7" t="s">
        <v>1550</v>
      </c>
      <c r="B593" s="7" t="s">
        <v>1164</v>
      </c>
      <c r="C593" s="8">
        <v>151</v>
      </c>
      <c r="D593" s="8">
        <v>21527</v>
      </c>
      <c r="E593" s="8">
        <v>13953</v>
      </c>
      <c r="F593" s="8">
        <v>7739</v>
      </c>
    </row>
    <row r="594" spans="1:6" x14ac:dyDescent="0.2">
      <c r="A594" s="7" t="s">
        <v>1551</v>
      </c>
      <c r="B594" s="7" t="s">
        <v>1135</v>
      </c>
      <c r="C594" s="8">
        <v>7728</v>
      </c>
      <c r="D594" s="8">
        <v>18108512</v>
      </c>
      <c r="E594" s="8">
        <v>3155046</v>
      </c>
      <c r="F594" s="8">
        <v>350947</v>
      </c>
    </row>
    <row r="595" spans="1:6" x14ac:dyDescent="0.2">
      <c r="A595" s="7" t="s">
        <v>1552</v>
      </c>
      <c r="B595" s="7" t="s">
        <v>1166</v>
      </c>
      <c r="C595" s="8">
        <v>933</v>
      </c>
      <c r="D595" s="8">
        <v>559098</v>
      </c>
      <c r="E595" s="8">
        <v>234218</v>
      </c>
      <c r="F595" s="8">
        <v>0</v>
      </c>
    </row>
    <row r="596" spans="1:6" x14ac:dyDescent="0.2">
      <c r="A596" s="7" t="s">
        <v>1553</v>
      </c>
      <c r="B596" s="7" t="s">
        <v>1073</v>
      </c>
      <c r="C596" s="8">
        <v>241</v>
      </c>
      <c r="D596" s="8">
        <v>93983</v>
      </c>
      <c r="E596" s="8">
        <v>65540</v>
      </c>
      <c r="F596" s="8">
        <v>3280</v>
      </c>
    </row>
    <row r="597" spans="1:6" x14ac:dyDescent="0.2">
      <c r="A597" s="7" t="s">
        <v>1554</v>
      </c>
      <c r="B597" s="7" t="s">
        <v>1092</v>
      </c>
      <c r="C597" s="8">
        <v>2022</v>
      </c>
      <c r="D597" s="8">
        <v>561270</v>
      </c>
      <c r="E597" s="8">
        <v>477865</v>
      </c>
      <c r="F597" s="8">
        <v>124781</v>
      </c>
    </row>
    <row r="598" spans="1:6" x14ac:dyDescent="0.2">
      <c r="A598" s="7" t="s">
        <v>1555</v>
      </c>
      <c r="B598" s="7" t="s">
        <v>1046</v>
      </c>
      <c r="C598" s="8">
        <v>1600</v>
      </c>
      <c r="D598" s="8">
        <v>512793</v>
      </c>
      <c r="E598" s="8">
        <v>244905</v>
      </c>
      <c r="F598" s="8">
        <v>76362</v>
      </c>
    </row>
    <row r="599" spans="1:6" x14ac:dyDescent="0.2">
      <c r="A599" s="7" t="s">
        <v>1556</v>
      </c>
      <c r="B599" s="7" t="s">
        <v>1052</v>
      </c>
      <c r="C599" s="8">
        <v>332</v>
      </c>
      <c r="D599" s="8">
        <v>93978</v>
      </c>
      <c r="E599" s="8">
        <v>151790</v>
      </c>
      <c r="F599" s="8">
        <v>2223</v>
      </c>
    </row>
    <row r="600" spans="1:6" x14ac:dyDescent="0.2">
      <c r="A600" s="7" t="s">
        <v>1557</v>
      </c>
      <c r="B600" s="7" t="s">
        <v>1135</v>
      </c>
      <c r="C600" s="8">
        <v>2522</v>
      </c>
      <c r="D600" s="8">
        <v>1833220</v>
      </c>
      <c r="E600" s="8">
        <v>680574</v>
      </c>
      <c r="F600" s="8">
        <v>261686</v>
      </c>
    </row>
    <row r="601" spans="1:6" x14ac:dyDescent="0.2">
      <c r="A601" s="7" t="s">
        <v>2613</v>
      </c>
      <c r="B601" s="7" t="s">
        <v>1173</v>
      </c>
      <c r="C601" s="8">
        <v>202</v>
      </c>
      <c r="D601" s="8">
        <v>81222</v>
      </c>
      <c r="E601" s="8">
        <v>70860</v>
      </c>
      <c r="F601" s="8">
        <v>850</v>
      </c>
    </row>
    <row r="602" spans="1:6" x14ac:dyDescent="0.2">
      <c r="A602" s="7" t="s">
        <v>1558</v>
      </c>
      <c r="B602" s="7" t="s">
        <v>1042</v>
      </c>
      <c r="C602" s="8">
        <v>9893</v>
      </c>
      <c r="D602" s="8">
        <v>5769888</v>
      </c>
      <c r="E602" s="8">
        <v>1674018</v>
      </c>
      <c r="F602" s="8">
        <v>739556</v>
      </c>
    </row>
    <row r="603" spans="1:6" x14ac:dyDescent="0.2">
      <c r="A603" s="7" t="s">
        <v>1204</v>
      </c>
      <c r="B603" s="7" t="s">
        <v>1093</v>
      </c>
      <c r="C603" s="8">
        <v>482</v>
      </c>
      <c r="D603" s="8">
        <v>513001</v>
      </c>
      <c r="E603" s="8">
        <v>197500</v>
      </c>
      <c r="F603" s="8">
        <v>62761</v>
      </c>
    </row>
    <row r="604" spans="1:6" x14ac:dyDescent="0.2">
      <c r="A604" s="7" t="s">
        <v>1559</v>
      </c>
      <c r="B604" s="7" t="s">
        <v>1134</v>
      </c>
      <c r="C604" s="8">
        <v>23843</v>
      </c>
      <c r="D604" s="8">
        <v>14007410</v>
      </c>
      <c r="E604" s="8">
        <v>5506032</v>
      </c>
      <c r="F604" s="8">
        <v>0</v>
      </c>
    </row>
    <row r="605" spans="1:6" x14ac:dyDescent="0.2">
      <c r="A605" s="7" t="s">
        <v>1560</v>
      </c>
      <c r="B605" s="7" t="s">
        <v>1033</v>
      </c>
      <c r="C605" s="8">
        <v>146</v>
      </c>
      <c r="D605" s="8">
        <v>31952</v>
      </c>
      <c r="E605" s="8">
        <v>26014</v>
      </c>
      <c r="F605" s="8">
        <v>663</v>
      </c>
    </row>
    <row r="606" spans="1:6" x14ac:dyDescent="0.2">
      <c r="A606" s="7" t="s">
        <v>2615</v>
      </c>
      <c r="B606" s="7" t="s">
        <v>1035</v>
      </c>
      <c r="C606" s="8">
        <v>3432</v>
      </c>
      <c r="D606" s="8">
        <v>2069106</v>
      </c>
      <c r="E606" s="8">
        <v>959549</v>
      </c>
      <c r="F606" s="8">
        <v>391242</v>
      </c>
    </row>
    <row r="607" spans="1:6" x14ac:dyDescent="0.2">
      <c r="A607" s="7" t="s">
        <v>2122</v>
      </c>
      <c r="B607" s="7" t="s">
        <v>1093</v>
      </c>
      <c r="C607" s="8">
        <v>1024</v>
      </c>
      <c r="D607" s="8">
        <v>365800</v>
      </c>
      <c r="E607" s="8">
        <v>274946</v>
      </c>
      <c r="F607" s="8">
        <v>23058</v>
      </c>
    </row>
    <row r="608" spans="1:6" x14ac:dyDescent="0.2">
      <c r="A608" s="7" t="s">
        <v>2616</v>
      </c>
      <c r="B608" s="7" t="s">
        <v>1037</v>
      </c>
      <c r="C608" s="8">
        <v>2282</v>
      </c>
      <c r="D608" s="8">
        <v>1094319</v>
      </c>
      <c r="E608" s="8">
        <v>443287</v>
      </c>
      <c r="F608" s="8">
        <v>169168</v>
      </c>
    </row>
    <row r="609" spans="1:6" x14ac:dyDescent="0.2">
      <c r="A609" s="7" t="s">
        <v>1561</v>
      </c>
      <c r="B609" s="7" t="s">
        <v>1138</v>
      </c>
      <c r="C609" s="8">
        <v>168</v>
      </c>
      <c r="D609" s="8">
        <v>65723</v>
      </c>
      <c r="E609" s="8">
        <v>33974</v>
      </c>
      <c r="F609" s="8">
        <v>25543</v>
      </c>
    </row>
    <row r="610" spans="1:6" x14ac:dyDescent="0.2">
      <c r="A610" s="7" t="s">
        <v>2123</v>
      </c>
      <c r="B610" s="7" t="s">
        <v>1093</v>
      </c>
      <c r="C610" s="8">
        <v>2416</v>
      </c>
      <c r="D610" s="8">
        <v>674061</v>
      </c>
      <c r="E610" s="8">
        <v>562996</v>
      </c>
      <c r="F610" s="8">
        <v>106076</v>
      </c>
    </row>
    <row r="611" spans="1:6" x14ac:dyDescent="0.2">
      <c r="A611" s="7" t="s">
        <v>2617</v>
      </c>
      <c r="B611" s="7" t="s">
        <v>2350</v>
      </c>
      <c r="C611" s="8">
        <v>246</v>
      </c>
      <c r="D611" s="8">
        <v>84245</v>
      </c>
      <c r="E611" s="8">
        <v>65999</v>
      </c>
      <c r="F611" s="8">
        <v>722</v>
      </c>
    </row>
    <row r="612" spans="1:6" x14ac:dyDescent="0.2">
      <c r="A612" s="7" t="s">
        <v>1562</v>
      </c>
      <c r="B612" s="7" t="s">
        <v>2452</v>
      </c>
      <c r="C612" s="8">
        <v>501</v>
      </c>
      <c r="D612" s="8">
        <v>129071</v>
      </c>
      <c r="E612" s="8">
        <v>91155</v>
      </c>
      <c r="F612" s="8">
        <v>31305</v>
      </c>
    </row>
    <row r="613" spans="1:6" x14ac:dyDescent="0.2">
      <c r="A613" s="7" t="s">
        <v>2618</v>
      </c>
      <c r="B613" s="7" t="s">
        <v>1097</v>
      </c>
      <c r="C613" s="8">
        <v>1910</v>
      </c>
      <c r="D613" s="8">
        <v>1728102</v>
      </c>
      <c r="E613" s="8">
        <v>938205</v>
      </c>
      <c r="F613" s="8">
        <v>2904</v>
      </c>
    </row>
    <row r="614" spans="1:6" x14ac:dyDescent="0.2">
      <c r="A614" s="7" t="s">
        <v>1563</v>
      </c>
      <c r="B614" s="7" t="s">
        <v>1093</v>
      </c>
      <c r="C614" s="8">
        <v>2719</v>
      </c>
      <c r="D614" s="8">
        <v>1421788</v>
      </c>
      <c r="E614" s="8">
        <v>772301</v>
      </c>
      <c r="F614" s="8">
        <v>242692</v>
      </c>
    </row>
    <row r="615" spans="1:6" x14ac:dyDescent="0.2">
      <c r="A615" s="7" t="s">
        <v>1564</v>
      </c>
      <c r="B615" s="7" t="s">
        <v>1026</v>
      </c>
      <c r="C615" s="8">
        <v>114</v>
      </c>
      <c r="D615" s="8">
        <v>26575</v>
      </c>
      <c r="E615" s="8">
        <v>21500</v>
      </c>
      <c r="F615" s="8">
        <v>0</v>
      </c>
    </row>
    <row r="616" spans="1:6" x14ac:dyDescent="0.2">
      <c r="A616" s="7" t="s">
        <v>1565</v>
      </c>
      <c r="B616" s="7" t="s">
        <v>1173</v>
      </c>
      <c r="C616" s="8">
        <v>250</v>
      </c>
      <c r="D616" s="8">
        <v>79576</v>
      </c>
      <c r="E616" s="8">
        <v>44500</v>
      </c>
      <c r="F616" s="8">
        <v>0</v>
      </c>
    </row>
    <row r="617" spans="1:6" x14ac:dyDescent="0.2">
      <c r="A617" s="7" t="s">
        <v>1566</v>
      </c>
      <c r="B617" s="7" t="s">
        <v>1142</v>
      </c>
      <c r="C617" s="8">
        <v>1301</v>
      </c>
      <c r="D617" s="8">
        <v>521776</v>
      </c>
      <c r="E617" s="8">
        <v>236902</v>
      </c>
      <c r="F617" s="8">
        <v>25076</v>
      </c>
    </row>
    <row r="618" spans="1:6" x14ac:dyDescent="0.2">
      <c r="A618" s="7" t="s">
        <v>1567</v>
      </c>
      <c r="B618" s="7" t="s">
        <v>1080</v>
      </c>
      <c r="C618" s="8">
        <v>468</v>
      </c>
      <c r="D618" s="8">
        <v>144856</v>
      </c>
      <c r="E618" s="8">
        <v>113502</v>
      </c>
      <c r="F618" s="8">
        <v>24103</v>
      </c>
    </row>
    <row r="619" spans="1:6" x14ac:dyDescent="0.2">
      <c r="A619" s="7" t="s">
        <v>2619</v>
      </c>
      <c r="B619" s="7" t="s">
        <v>1068</v>
      </c>
      <c r="C619" s="8">
        <v>3154</v>
      </c>
      <c r="D619" s="8">
        <v>1730974</v>
      </c>
      <c r="E619" s="8">
        <v>553341</v>
      </c>
      <c r="F619" s="8">
        <v>71982</v>
      </c>
    </row>
    <row r="620" spans="1:6" x14ac:dyDescent="0.2">
      <c r="A620" s="7" t="s">
        <v>2620</v>
      </c>
      <c r="B620" s="7" t="s">
        <v>1108</v>
      </c>
      <c r="C620" s="8">
        <v>3187</v>
      </c>
      <c r="D620" s="8">
        <v>1292733</v>
      </c>
      <c r="E620" s="8">
        <v>438896</v>
      </c>
      <c r="F620" s="8">
        <v>74722</v>
      </c>
    </row>
    <row r="621" spans="1:6" x14ac:dyDescent="0.2">
      <c r="A621" s="7" t="s">
        <v>2621</v>
      </c>
      <c r="B621" s="7" t="s">
        <v>1080</v>
      </c>
      <c r="C621" s="8">
        <v>948</v>
      </c>
      <c r="D621" s="8">
        <v>363918</v>
      </c>
      <c r="E621" s="8">
        <v>271083</v>
      </c>
      <c r="F621" s="8">
        <v>0</v>
      </c>
    </row>
    <row r="622" spans="1:6" x14ac:dyDescent="0.2">
      <c r="A622" s="7" t="s">
        <v>2622</v>
      </c>
      <c r="B622" s="7" t="s">
        <v>1032</v>
      </c>
      <c r="C622" s="8">
        <v>421</v>
      </c>
      <c r="D622" s="8">
        <v>451984</v>
      </c>
      <c r="E622" s="8">
        <v>28071</v>
      </c>
      <c r="F622" s="8">
        <v>0</v>
      </c>
    </row>
    <row r="623" spans="1:6" x14ac:dyDescent="0.2">
      <c r="A623" s="7" t="s">
        <v>1272</v>
      </c>
      <c r="B623" s="7" t="s">
        <v>1272</v>
      </c>
      <c r="C623" s="8">
        <v>4369</v>
      </c>
      <c r="D623" s="8">
        <v>1269035</v>
      </c>
      <c r="E623" s="8">
        <v>921573</v>
      </c>
      <c r="F623" s="8">
        <v>68975</v>
      </c>
    </row>
    <row r="624" spans="1:6" x14ac:dyDescent="0.2">
      <c r="A624" s="7" t="s">
        <v>1568</v>
      </c>
      <c r="B624" s="7" t="s">
        <v>1278</v>
      </c>
      <c r="C624" s="8">
        <v>3290</v>
      </c>
      <c r="D624" s="8">
        <v>1457520</v>
      </c>
      <c r="E624" s="8">
        <v>773944</v>
      </c>
      <c r="F624" s="8">
        <v>411</v>
      </c>
    </row>
    <row r="625" spans="1:6" x14ac:dyDescent="0.2">
      <c r="A625" s="7" t="s">
        <v>1569</v>
      </c>
      <c r="B625" s="7" t="s">
        <v>1130</v>
      </c>
      <c r="C625" s="8">
        <v>325</v>
      </c>
      <c r="D625" s="8">
        <v>175129</v>
      </c>
      <c r="E625" s="8">
        <v>133590</v>
      </c>
      <c r="F625" s="8">
        <v>4725</v>
      </c>
    </row>
    <row r="626" spans="1:6" x14ac:dyDescent="0.2">
      <c r="A626" s="7" t="s">
        <v>1570</v>
      </c>
      <c r="B626" s="7" t="s">
        <v>1153</v>
      </c>
      <c r="C626" s="8">
        <v>262</v>
      </c>
      <c r="D626" s="8">
        <v>74639</v>
      </c>
      <c r="E626" s="8">
        <v>98000</v>
      </c>
      <c r="F626" s="8">
        <v>941</v>
      </c>
    </row>
    <row r="627" spans="1:6" x14ac:dyDescent="0.2">
      <c r="A627" s="7" t="s">
        <v>1571</v>
      </c>
      <c r="B627" s="7" t="s">
        <v>1135</v>
      </c>
      <c r="C627" s="8">
        <v>70682</v>
      </c>
      <c r="D627" s="8">
        <v>79943935</v>
      </c>
      <c r="E627" s="8">
        <v>17436952</v>
      </c>
      <c r="F627" s="8">
        <v>1328117</v>
      </c>
    </row>
    <row r="628" spans="1:6" x14ac:dyDescent="0.2">
      <c r="A628" s="7" t="s">
        <v>1572</v>
      </c>
      <c r="B628" s="7" t="s">
        <v>1171</v>
      </c>
      <c r="C628" s="8">
        <v>165</v>
      </c>
      <c r="D628" s="8">
        <v>59742</v>
      </c>
      <c r="E628" s="8">
        <v>31133</v>
      </c>
      <c r="F628" s="8">
        <v>0</v>
      </c>
    </row>
    <row r="629" spans="1:6" x14ac:dyDescent="0.2">
      <c r="A629" s="7" t="s">
        <v>1573</v>
      </c>
      <c r="B629" s="7" t="s">
        <v>1173</v>
      </c>
      <c r="C629" s="8">
        <v>1412</v>
      </c>
      <c r="D629" s="8">
        <v>527684</v>
      </c>
      <c r="E629" s="8">
        <v>444373</v>
      </c>
      <c r="F629" s="8">
        <v>119481</v>
      </c>
    </row>
    <row r="630" spans="1:6" x14ac:dyDescent="0.2">
      <c r="A630" s="7" t="s">
        <v>1574</v>
      </c>
      <c r="B630" s="7" t="s">
        <v>1138</v>
      </c>
      <c r="C630" s="8">
        <v>4434</v>
      </c>
      <c r="D630" s="8">
        <v>1664289</v>
      </c>
      <c r="E630" s="8">
        <v>1022207</v>
      </c>
      <c r="F630" s="8">
        <v>79233</v>
      </c>
    </row>
    <row r="631" spans="1:6" x14ac:dyDescent="0.2">
      <c r="A631" s="7" t="s">
        <v>1575</v>
      </c>
      <c r="B631" s="7" t="s">
        <v>2452</v>
      </c>
      <c r="C631" s="8">
        <v>451</v>
      </c>
      <c r="D631" s="8">
        <v>197221</v>
      </c>
      <c r="E631" s="8">
        <v>124722</v>
      </c>
      <c r="F631" s="8">
        <v>1943</v>
      </c>
    </row>
    <row r="632" spans="1:6" x14ac:dyDescent="0.2">
      <c r="A632" s="7" t="s">
        <v>2627</v>
      </c>
      <c r="B632" s="7" t="s">
        <v>1106</v>
      </c>
      <c r="C632" s="8">
        <v>21156</v>
      </c>
      <c r="D632" s="8">
        <v>16728303</v>
      </c>
      <c r="E632" s="8">
        <v>5290470</v>
      </c>
      <c r="F632" s="8">
        <v>471564</v>
      </c>
    </row>
    <row r="633" spans="1:6" x14ac:dyDescent="0.2">
      <c r="A633" s="7" t="s">
        <v>1576</v>
      </c>
      <c r="B633" s="7" t="s">
        <v>1073</v>
      </c>
      <c r="C633" s="8">
        <v>2818</v>
      </c>
      <c r="D633" s="8">
        <v>1199799</v>
      </c>
      <c r="E633" s="8">
        <v>657538</v>
      </c>
      <c r="F633" s="8">
        <v>60611</v>
      </c>
    </row>
    <row r="634" spans="1:6" x14ac:dyDescent="0.2">
      <c r="A634" s="7" t="s">
        <v>1577</v>
      </c>
      <c r="B634" s="7" t="s">
        <v>1340</v>
      </c>
      <c r="C634" s="8">
        <v>105</v>
      </c>
      <c r="D634" s="8">
        <v>28389</v>
      </c>
      <c r="E634" s="8">
        <v>18063</v>
      </c>
      <c r="F634" s="8">
        <v>0</v>
      </c>
    </row>
    <row r="635" spans="1:6" x14ac:dyDescent="0.2">
      <c r="A635" s="7" t="s">
        <v>1578</v>
      </c>
      <c r="B635" s="7" t="s">
        <v>1028</v>
      </c>
      <c r="C635" s="8">
        <v>395</v>
      </c>
      <c r="D635" s="8">
        <v>167565</v>
      </c>
      <c r="E635" s="8">
        <v>132252</v>
      </c>
      <c r="F635" s="8">
        <v>0</v>
      </c>
    </row>
    <row r="636" spans="1:6" x14ac:dyDescent="0.2">
      <c r="A636" s="7" t="s">
        <v>1061</v>
      </c>
      <c r="B636" s="7" t="s">
        <v>1055</v>
      </c>
      <c r="C636" s="8">
        <v>20040</v>
      </c>
      <c r="D636" s="8">
        <v>13469943</v>
      </c>
      <c r="E636" s="8">
        <v>4387316</v>
      </c>
      <c r="F636" s="8">
        <v>163355</v>
      </c>
    </row>
    <row r="637" spans="1:6" x14ac:dyDescent="0.2">
      <c r="A637" s="7" t="s">
        <v>1579</v>
      </c>
      <c r="B637" s="7" t="s">
        <v>1142</v>
      </c>
      <c r="C637" s="8">
        <v>593</v>
      </c>
      <c r="D637" s="8">
        <v>174126</v>
      </c>
      <c r="E637" s="8">
        <v>82001</v>
      </c>
      <c r="F637" s="8">
        <v>0</v>
      </c>
    </row>
    <row r="638" spans="1:6" x14ac:dyDescent="0.2">
      <c r="A638" s="7" t="s">
        <v>1580</v>
      </c>
      <c r="B638" s="7" t="s">
        <v>1056</v>
      </c>
      <c r="C638" s="8">
        <v>360</v>
      </c>
      <c r="D638" s="8">
        <v>238282</v>
      </c>
      <c r="E638" s="8">
        <v>32266</v>
      </c>
      <c r="F638" s="8">
        <v>4818</v>
      </c>
    </row>
    <row r="639" spans="1:6" x14ac:dyDescent="0.2">
      <c r="A639" s="7" t="s">
        <v>1581</v>
      </c>
      <c r="B639" s="7" t="s">
        <v>1121</v>
      </c>
      <c r="C639" s="8">
        <v>178</v>
      </c>
      <c r="D639" s="8">
        <v>74984</v>
      </c>
      <c r="E639" s="8">
        <v>29330</v>
      </c>
      <c r="F639" s="8">
        <v>5596</v>
      </c>
    </row>
    <row r="640" spans="1:6" x14ac:dyDescent="0.2">
      <c r="A640" s="7" t="s">
        <v>1582</v>
      </c>
      <c r="B640" s="7" t="s">
        <v>2452</v>
      </c>
      <c r="C640" s="8">
        <v>799</v>
      </c>
      <c r="D640" s="8">
        <v>211008</v>
      </c>
      <c r="E640" s="8">
        <v>128124</v>
      </c>
      <c r="F640" s="8">
        <v>37953</v>
      </c>
    </row>
    <row r="641" spans="1:6" x14ac:dyDescent="0.2">
      <c r="A641" s="7" t="s">
        <v>2169</v>
      </c>
      <c r="B641" s="7" t="s">
        <v>1153</v>
      </c>
      <c r="C641" s="8">
        <v>1606</v>
      </c>
      <c r="D641" s="8">
        <v>296003</v>
      </c>
      <c r="E641" s="8">
        <v>345054</v>
      </c>
      <c r="F641" s="8">
        <v>48061</v>
      </c>
    </row>
    <row r="642" spans="1:6" x14ac:dyDescent="0.2">
      <c r="A642" s="7" t="s">
        <v>1583</v>
      </c>
      <c r="B642" s="7" t="s">
        <v>1108</v>
      </c>
      <c r="C642" s="8">
        <v>16274</v>
      </c>
      <c r="D642" s="8">
        <v>18122550</v>
      </c>
      <c r="E642" s="8">
        <v>11519226</v>
      </c>
      <c r="F642" s="8">
        <v>817741</v>
      </c>
    </row>
    <row r="643" spans="1:6" x14ac:dyDescent="0.2">
      <c r="A643" s="7" t="s">
        <v>2628</v>
      </c>
      <c r="B643" s="7" t="s">
        <v>1114</v>
      </c>
      <c r="C643" s="8">
        <v>5348</v>
      </c>
      <c r="D643" s="8">
        <v>2214800</v>
      </c>
      <c r="E643" s="8">
        <v>1592148</v>
      </c>
      <c r="F643" s="8">
        <v>23238</v>
      </c>
    </row>
    <row r="644" spans="1:6" x14ac:dyDescent="0.2">
      <c r="A644" s="7" t="s">
        <v>1584</v>
      </c>
      <c r="B644" s="7" t="s">
        <v>2452</v>
      </c>
      <c r="C644" s="8">
        <v>35</v>
      </c>
      <c r="D644" s="8">
        <v>17547</v>
      </c>
      <c r="E644" s="8">
        <v>5100</v>
      </c>
      <c r="F644" s="8">
        <v>0</v>
      </c>
    </row>
    <row r="645" spans="1:6" x14ac:dyDescent="0.2">
      <c r="A645" s="7" t="s">
        <v>1585</v>
      </c>
      <c r="B645" s="7" t="s">
        <v>1080</v>
      </c>
      <c r="C645" s="8">
        <v>360</v>
      </c>
      <c r="D645" s="8">
        <v>152124</v>
      </c>
      <c r="E645" s="8">
        <v>140000</v>
      </c>
      <c r="F645" s="8">
        <v>0</v>
      </c>
    </row>
    <row r="646" spans="1:6" x14ac:dyDescent="0.2">
      <c r="A646" s="7" t="s">
        <v>1128</v>
      </c>
      <c r="B646" s="7" t="s">
        <v>1128</v>
      </c>
      <c r="C646" s="8">
        <v>1286</v>
      </c>
      <c r="D646" s="8">
        <v>341559</v>
      </c>
      <c r="E646" s="8">
        <v>626749</v>
      </c>
      <c r="F646" s="8">
        <v>16569</v>
      </c>
    </row>
    <row r="647" spans="1:6" x14ac:dyDescent="0.2">
      <c r="A647" s="7" t="s">
        <v>1586</v>
      </c>
      <c r="B647" s="7" t="s">
        <v>1114</v>
      </c>
      <c r="C647" s="8">
        <v>103</v>
      </c>
      <c r="D647" s="8">
        <v>19773</v>
      </c>
      <c r="E647" s="8">
        <v>9096</v>
      </c>
      <c r="F647" s="8">
        <v>1214</v>
      </c>
    </row>
    <row r="648" spans="1:6" x14ac:dyDescent="0.2">
      <c r="A648" s="7" t="s">
        <v>1264</v>
      </c>
      <c r="B648" s="7" t="s">
        <v>1304</v>
      </c>
      <c r="C648" s="8">
        <v>967</v>
      </c>
      <c r="D648" s="8">
        <v>570188</v>
      </c>
      <c r="E648" s="8">
        <v>310011</v>
      </c>
      <c r="F648" s="8">
        <v>24379</v>
      </c>
    </row>
    <row r="649" spans="1:6" x14ac:dyDescent="0.2">
      <c r="A649" s="7" t="s">
        <v>1587</v>
      </c>
      <c r="B649" s="7" t="s">
        <v>1135</v>
      </c>
      <c r="C649" s="8">
        <v>34496</v>
      </c>
      <c r="D649" s="8">
        <v>25452262</v>
      </c>
      <c r="E649" s="8">
        <v>8859362</v>
      </c>
      <c r="F649" s="8">
        <v>381743</v>
      </c>
    </row>
    <row r="650" spans="1:6" x14ac:dyDescent="0.2">
      <c r="A650" s="7" t="s">
        <v>1588</v>
      </c>
      <c r="B650" s="7" t="s">
        <v>1037</v>
      </c>
      <c r="C650" s="8">
        <v>1300</v>
      </c>
      <c r="D650" s="8">
        <v>640427</v>
      </c>
      <c r="E650" s="8">
        <v>353361</v>
      </c>
      <c r="F650" s="8">
        <v>7984</v>
      </c>
    </row>
    <row r="651" spans="1:6" x14ac:dyDescent="0.2">
      <c r="A651" s="7" t="s">
        <v>1589</v>
      </c>
      <c r="B651" s="7" t="s">
        <v>1093</v>
      </c>
      <c r="C651" s="8">
        <v>119</v>
      </c>
      <c r="D651" s="8">
        <v>29756</v>
      </c>
      <c r="E651" s="8">
        <v>18031</v>
      </c>
      <c r="F651" s="8">
        <v>0</v>
      </c>
    </row>
    <row r="652" spans="1:6" x14ac:dyDescent="0.2">
      <c r="A652" s="7" t="s">
        <v>1590</v>
      </c>
      <c r="B652" s="7" t="s">
        <v>1097</v>
      </c>
      <c r="C652" s="8">
        <v>111</v>
      </c>
      <c r="D652" s="8">
        <v>71620</v>
      </c>
      <c r="E652" s="8">
        <v>56177</v>
      </c>
      <c r="F652" s="8">
        <v>3689</v>
      </c>
    </row>
    <row r="653" spans="1:6" x14ac:dyDescent="0.2">
      <c r="A653" s="7" t="s">
        <v>2631</v>
      </c>
      <c r="B653" s="7" t="s">
        <v>1135</v>
      </c>
      <c r="C653" s="8">
        <v>13950</v>
      </c>
      <c r="D653" s="8">
        <v>8702685</v>
      </c>
      <c r="E653" s="8">
        <v>2816447</v>
      </c>
      <c r="F653" s="8">
        <v>276329</v>
      </c>
    </row>
    <row r="654" spans="1:6" x14ac:dyDescent="0.2">
      <c r="A654" s="7" t="s">
        <v>2632</v>
      </c>
      <c r="B654" s="7" t="s">
        <v>1166</v>
      </c>
      <c r="C654" s="8">
        <v>94820</v>
      </c>
      <c r="D654" s="8">
        <v>66852309</v>
      </c>
      <c r="E654" s="8">
        <v>27189085</v>
      </c>
      <c r="F654" s="8">
        <v>514501</v>
      </c>
    </row>
    <row r="655" spans="1:6" x14ac:dyDescent="0.2">
      <c r="A655" s="7" t="s">
        <v>2633</v>
      </c>
      <c r="B655" s="7" t="s">
        <v>1068</v>
      </c>
      <c r="C655" s="8">
        <v>1315</v>
      </c>
      <c r="D655" s="8">
        <v>725932</v>
      </c>
      <c r="E655" s="8">
        <v>148504</v>
      </c>
      <c r="F655" s="8">
        <v>0</v>
      </c>
    </row>
    <row r="656" spans="1:6" x14ac:dyDescent="0.2">
      <c r="A656" s="7" t="s">
        <v>1591</v>
      </c>
      <c r="B656" s="7" t="s">
        <v>1042</v>
      </c>
      <c r="C656" s="8">
        <v>3785</v>
      </c>
      <c r="D656" s="8">
        <v>1522458</v>
      </c>
      <c r="E656" s="8">
        <v>797205</v>
      </c>
      <c r="F656" s="8">
        <v>362691</v>
      </c>
    </row>
    <row r="657" spans="1:6" x14ac:dyDescent="0.2">
      <c r="A657" s="7" t="s">
        <v>2634</v>
      </c>
      <c r="B657" s="7" t="s">
        <v>1037</v>
      </c>
      <c r="C657" s="8">
        <v>2602</v>
      </c>
      <c r="D657" s="8">
        <v>1680508</v>
      </c>
      <c r="E657" s="8">
        <v>702363</v>
      </c>
      <c r="F657" s="8">
        <v>6185</v>
      </c>
    </row>
    <row r="658" spans="1:6" x14ac:dyDescent="0.2">
      <c r="A658" s="7" t="s">
        <v>1592</v>
      </c>
      <c r="B658" s="7" t="s">
        <v>1135</v>
      </c>
      <c r="C658" s="8">
        <v>5760</v>
      </c>
      <c r="D658" s="8">
        <v>5285644</v>
      </c>
      <c r="E658" s="8">
        <v>2084288</v>
      </c>
      <c r="F658" s="8">
        <v>218512</v>
      </c>
    </row>
    <row r="659" spans="1:6" x14ac:dyDescent="0.2">
      <c r="A659" s="7" t="s">
        <v>2635</v>
      </c>
      <c r="B659" s="7" t="s">
        <v>1050</v>
      </c>
      <c r="C659" s="8">
        <v>653</v>
      </c>
      <c r="D659" s="8">
        <v>306956</v>
      </c>
      <c r="E659" s="8">
        <v>137464</v>
      </c>
      <c r="F659" s="8">
        <v>13416</v>
      </c>
    </row>
    <row r="660" spans="1:6" x14ac:dyDescent="0.2">
      <c r="A660" s="7" t="s">
        <v>1593</v>
      </c>
      <c r="B660" s="7" t="s">
        <v>1304</v>
      </c>
      <c r="C660" s="8">
        <v>24</v>
      </c>
      <c r="D660" s="8">
        <v>16551</v>
      </c>
      <c r="E660" s="8">
        <v>6000</v>
      </c>
      <c r="F660" s="8">
        <v>0</v>
      </c>
    </row>
    <row r="661" spans="1:6" x14ac:dyDescent="0.2">
      <c r="A661" s="7" t="s">
        <v>1594</v>
      </c>
      <c r="B661" s="7" t="s">
        <v>1082</v>
      </c>
      <c r="C661" s="8">
        <v>150</v>
      </c>
      <c r="D661" s="8">
        <v>36709</v>
      </c>
      <c r="E661" s="8">
        <v>8494</v>
      </c>
      <c r="F661" s="8">
        <v>0</v>
      </c>
    </row>
    <row r="662" spans="1:6" x14ac:dyDescent="0.2">
      <c r="A662" s="7" t="s">
        <v>1595</v>
      </c>
      <c r="B662" s="7" t="s">
        <v>1037</v>
      </c>
      <c r="C662" s="8">
        <v>110</v>
      </c>
      <c r="D662" s="8">
        <v>31793</v>
      </c>
      <c r="E662" s="8">
        <v>16000</v>
      </c>
      <c r="F662" s="8">
        <v>162</v>
      </c>
    </row>
    <row r="663" spans="1:6" x14ac:dyDescent="0.2">
      <c r="A663" s="7" t="s">
        <v>2637</v>
      </c>
      <c r="B663" s="7" t="s">
        <v>1028</v>
      </c>
      <c r="C663" s="8">
        <v>385</v>
      </c>
      <c r="D663" s="8">
        <v>111918</v>
      </c>
      <c r="E663" s="8">
        <v>57242</v>
      </c>
      <c r="F663" s="8">
        <v>3784</v>
      </c>
    </row>
    <row r="664" spans="1:6" x14ac:dyDescent="0.2">
      <c r="A664" s="7" t="s">
        <v>1082</v>
      </c>
      <c r="B664" s="7" t="s">
        <v>1082</v>
      </c>
      <c r="C664" s="8">
        <v>2789</v>
      </c>
      <c r="D664" s="8">
        <v>1077221</v>
      </c>
      <c r="E664" s="8">
        <v>829224</v>
      </c>
      <c r="F664" s="8">
        <v>294973</v>
      </c>
    </row>
    <row r="665" spans="1:6" x14ac:dyDescent="0.2">
      <c r="A665" s="7" t="s">
        <v>1596</v>
      </c>
      <c r="B665" s="7" t="s">
        <v>1056</v>
      </c>
      <c r="C665" s="8">
        <v>17740</v>
      </c>
      <c r="D665" s="8">
        <v>15373857</v>
      </c>
      <c r="E665" s="8">
        <v>7276766</v>
      </c>
      <c r="F665" s="8">
        <v>1187578</v>
      </c>
    </row>
    <row r="666" spans="1:6" x14ac:dyDescent="0.2">
      <c r="A666" s="7" t="s">
        <v>1597</v>
      </c>
      <c r="B666" s="7" t="s">
        <v>1061</v>
      </c>
      <c r="C666" s="8">
        <v>34080</v>
      </c>
      <c r="D666" s="8">
        <v>37080602</v>
      </c>
      <c r="E666" s="8">
        <v>8229131</v>
      </c>
      <c r="F666" s="8">
        <v>709673</v>
      </c>
    </row>
    <row r="667" spans="1:6" x14ac:dyDescent="0.2">
      <c r="A667" s="7" t="s">
        <v>1598</v>
      </c>
      <c r="B667" s="7" t="s">
        <v>1148</v>
      </c>
      <c r="C667" s="8">
        <v>510</v>
      </c>
      <c r="D667" s="8">
        <v>65578</v>
      </c>
      <c r="E667" s="8">
        <v>39305</v>
      </c>
      <c r="F667" s="8">
        <v>15354</v>
      </c>
    </row>
    <row r="668" spans="1:6" x14ac:dyDescent="0.2">
      <c r="A668" s="7" t="s">
        <v>1599</v>
      </c>
      <c r="B668" s="7" t="s">
        <v>1030</v>
      </c>
      <c r="C668" s="8">
        <v>423</v>
      </c>
      <c r="D668" s="8">
        <v>123366</v>
      </c>
      <c r="E668" s="8">
        <v>63558</v>
      </c>
      <c r="F668" s="8">
        <v>3500</v>
      </c>
    </row>
    <row r="669" spans="1:6" x14ac:dyDescent="0.2">
      <c r="A669" s="7" t="s">
        <v>1600</v>
      </c>
      <c r="B669" s="7" t="s">
        <v>1142</v>
      </c>
      <c r="C669" s="8">
        <v>886</v>
      </c>
      <c r="D669" s="8">
        <v>395200</v>
      </c>
      <c r="E669" s="8">
        <v>141513</v>
      </c>
      <c r="F669" s="8">
        <v>25449</v>
      </c>
    </row>
    <row r="670" spans="1:6" x14ac:dyDescent="0.2">
      <c r="A670" s="7" t="s">
        <v>1601</v>
      </c>
      <c r="B670" s="7" t="s">
        <v>1179</v>
      </c>
      <c r="C670" s="8">
        <v>3003</v>
      </c>
      <c r="D670" s="8">
        <v>675193</v>
      </c>
      <c r="E670" s="8">
        <v>362808</v>
      </c>
      <c r="F670" s="8">
        <v>72833</v>
      </c>
    </row>
    <row r="671" spans="1:6" x14ac:dyDescent="0.2">
      <c r="A671" s="7" t="s">
        <v>1602</v>
      </c>
      <c r="B671" s="7" t="s">
        <v>1173</v>
      </c>
      <c r="C671" s="8">
        <v>1781</v>
      </c>
      <c r="D671" s="8">
        <v>658333</v>
      </c>
      <c r="E671" s="8">
        <v>533967</v>
      </c>
      <c r="F671" s="8">
        <v>59290</v>
      </c>
    </row>
    <row r="672" spans="1:6" x14ac:dyDescent="0.2">
      <c r="A672" s="7" t="s">
        <v>2642</v>
      </c>
      <c r="B672" s="7" t="s">
        <v>1173</v>
      </c>
      <c r="C672" s="8">
        <v>759</v>
      </c>
      <c r="D672" s="8">
        <v>436181</v>
      </c>
      <c r="E672" s="8">
        <v>125001</v>
      </c>
      <c r="F672" s="8">
        <v>693</v>
      </c>
    </row>
    <row r="673" spans="1:6" x14ac:dyDescent="0.2">
      <c r="A673" s="7" t="s">
        <v>1603</v>
      </c>
      <c r="B673" s="7" t="s">
        <v>1030</v>
      </c>
      <c r="C673" s="8">
        <v>364</v>
      </c>
      <c r="D673" s="8">
        <v>73262</v>
      </c>
      <c r="E673" s="8">
        <v>92164</v>
      </c>
      <c r="F673" s="8">
        <v>3431</v>
      </c>
    </row>
    <row r="674" spans="1:6" x14ac:dyDescent="0.2">
      <c r="A674" s="7" t="s">
        <v>1604</v>
      </c>
      <c r="B674" s="7" t="s">
        <v>1086</v>
      </c>
      <c r="C674" s="8">
        <v>347</v>
      </c>
      <c r="D674" s="8">
        <v>98344</v>
      </c>
      <c r="E674" s="8">
        <v>61653</v>
      </c>
      <c r="F674" s="8">
        <v>0</v>
      </c>
    </row>
    <row r="675" spans="1:6" x14ac:dyDescent="0.2">
      <c r="A675" s="7" t="s">
        <v>1605</v>
      </c>
      <c r="B675" s="7" t="s">
        <v>1272</v>
      </c>
      <c r="C675" s="8">
        <v>265</v>
      </c>
      <c r="D675" s="8">
        <v>75065</v>
      </c>
      <c r="E675" s="8">
        <v>69073</v>
      </c>
      <c r="F675" s="8">
        <v>30181</v>
      </c>
    </row>
    <row r="676" spans="1:6" x14ac:dyDescent="0.2">
      <c r="A676" s="7" t="s">
        <v>1606</v>
      </c>
      <c r="B676" s="7" t="s">
        <v>1068</v>
      </c>
      <c r="C676" s="8">
        <v>185</v>
      </c>
      <c r="D676" s="8">
        <v>76628</v>
      </c>
      <c r="E676" s="8">
        <v>27457</v>
      </c>
      <c r="F676" s="8">
        <v>0</v>
      </c>
    </row>
    <row r="677" spans="1:6" x14ac:dyDescent="0.2">
      <c r="A677" s="7" t="s">
        <v>1607</v>
      </c>
      <c r="B677" s="7" t="s">
        <v>1087</v>
      </c>
      <c r="C677" s="8">
        <v>406</v>
      </c>
      <c r="D677" s="8">
        <v>116021</v>
      </c>
      <c r="E677" s="8">
        <v>53000</v>
      </c>
      <c r="F677" s="8">
        <v>882</v>
      </c>
    </row>
    <row r="678" spans="1:6" x14ac:dyDescent="0.2">
      <c r="A678" s="7" t="s">
        <v>2643</v>
      </c>
      <c r="B678" s="7" t="s">
        <v>1128</v>
      </c>
      <c r="C678" s="8">
        <v>524</v>
      </c>
      <c r="D678" s="8">
        <v>115448</v>
      </c>
      <c r="E678" s="8">
        <v>217337</v>
      </c>
      <c r="F678" s="8">
        <v>9651</v>
      </c>
    </row>
    <row r="679" spans="1:6" x14ac:dyDescent="0.2">
      <c r="A679" s="7" t="s">
        <v>1608</v>
      </c>
      <c r="B679" s="7" t="s">
        <v>1114</v>
      </c>
      <c r="C679" s="8">
        <v>407</v>
      </c>
      <c r="D679" s="8">
        <v>109498</v>
      </c>
      <c r="E679" s="8">
        <v>80369</v>
      </c>
      <c r="F679" s="8">
        <v>28875</v>
      </c>
    </row>
    <row r="680" spans="1:6" x14ac:dyDescent="0.2">
      <c r="A680" s="7" t="s">
        <v>2644</v>
      </c>
      <c r="B680" s="7" t="s">
        <v>1068</v>
      </c>
      <c r="C680" s="8">
        <v>2480</v>
      </c>
      <c r="D680" s="8">
        <v>500155</v>
      </c>
      <c r="E680" s="8">
        <v>464654</v>
      </c>
      <c r="F680" s="8">
        <v>37718</v>
      </c>
    </row>
    <row r="681" spans="1:6" x14ac:dyDescent="0.2">
      <c r="A681" s="7" t="s">
        <v>1609</v>
      </c>
      <c r="B681" s="7" t="s">
        <v>1028</v>
      </c>
      <c r="C681" s="8">
        <v>77</v>
      </c>
      <c r="D681" s="8">
        <v>28177</v>
      </c>
      <c r="E681" s="8">
        <v>15000</v>
      </c>
      <c r="F681" s="8">
        <v>0</v>
      </c>
    </row>
    <row r="682" spans="1:6" x14ac:dyDescent="0.2">
      <c r="A682" s="7" t="s">
        <v>1610</v>
      </c>
      <c r="B682" s="7" t="s">
        <v>1037</v>
      </c>
      <c r="C682" s="8">
        <v>12629</v>
      </c>
      <c r="D682" s="8">
        <v>6027938</v>
      </c>
      <c r="E682" s="8">
        <v>2049294</v>
      </c>
      <c r="F682" s="8">
        <v>1894423</v>
      </c>
    </row>
    <row r="683" spans="1:6" x14ac:dyDescent="0.2">
      <c r="A683" s="7" t="s">
        <v>2645</v>
      </c>
      <c r="B683" s="7" t="s">
        <v>1037</v>
      </c>
      <c r="C683" s="8">
        <v>4051</v>
      </c>
      <c r="D683" s="8">
        <v>1633252</v>
      </c>
      <c r="E683" s="8">
        <v>1255595</v>
      </c>
      <c r="F683" s="8">
        <v>506067</v>
      </c>
    </row>
    <row r="684" spans="1:6" x14ac:dyDescent="0.2">
      <c r="A684" s="7" t="s">
        <v>2325</v>
      </c>
      <c r="B684" s="7" t="s">
        <v>1304</v>
      </c>
      <c r="C684" s="8">
        <v>12216</v>
      </c>
      <c r="D684" s="8">
        <v>5000053</v>
      </c>
      <c r="E684" s="8">
        <v>1997721</v>
      </c>
      <c r="F684" s="8">
        <v>950632</v>
      </c>
    </row>
    <row r="685" spans="1:6" x14ac:dyDescent="0.2">
      <c r="A685" s="7" t="s">
        <v>1611</v>
      </c>
      <c r="B685" s="7" t="s">
        <v>1106</v>
      </c>
      <c r="C685" s="8">
        <v>24018</v>
      </c>
      <c r="D685" s="8">
        <v>19970833</v>
      </c>
      <c r="E685" s="8">
        <v>9185820</v>
      </c>
      <c r="F685" s="8">
        <v>1290953</v>
      </c>
    </row>
    <row r="686" spans="1:6" x14ac:dyDescent="0.2">
      <c r="A686" s="7" t="s">
        <v>1612</v>
      </c>
      <c r="B686" s="7" t="s">
        <v>1089</v>
      </c>
      <c r="C686" s="8">
        <v>844</v>
      </c>
      <c r="D686" s="8">
        <v>433240</v>
      </c>
      <c r="E686" s="8">
        <v>162335</v>
      </c>
      <c r="F686" s="8">
        <v>0</v>
      </c>
    </row>
    <row r="687" spans="1:6" x14ac:dyDescent="0.2">
      <c r="A687" s="7" t="s">
        <v>1613</v>
      </c>
      <c r="B687" s="7" t="s">
        <v>1114</v>
      </c>
      <c r="C687" s="8">
        <v>68</v>
      </c>
      <c r="D687" s="8">
        <v>14697</v>
      </c>
      <c r="E687" s="8">
        <v>7021</v>
      </c>
      <c r="F687" s="8">
        <v>0</v>
      </c>
    </row>
    <row r="688" spans="1:6" x14ac:dyDescent="0.2">
      <c r="A688" s="7" t="s">
        <v>1614</v>
      </c>
      <c r="B688" s="7" t="s">
        <v>1045</v>
      </c>
      <c r="C688" s="8">
        <v>682</v>
      </c>
      <c r="D688" s="8">
        <v>183618</v>
      </c>
      <c r="E688" s="8">
        <v>127747</v>
      </c>
      <c r="F688" s="8">
        <v>8592</v>
      </c>
    </row>
    <row r="689" spans="1:6" x14ac:dyDescent="0.2">
      <c r="A689" s="7" t="s">
        <v>1615</v>
      </c>
      <c r="B689" s="7" t="s">
        <v>1233</v>
      </c>
      <c r="C689" s="8">
        <v>56</v>
      </c>
      <c r="D689" s="8">
        <v>15389</v>
      </c>
      <c r="E689" s="8">
        <v>9000</v>
      </c>
      <c r="F689" s="8">
        <v>0</v>
      </c>
    </row>
    <row r="690" spans="1:6" x14ac:dyDescent="0.2">
      <c r="A690" s="7" t="s">
        <v>1616</v>
      </c>
      <c r="B690" s="7" t="s">
        <v>1179</v>
      </c>
      <c r="C690" s="8">
        <v>656</v>
      </c>
      <c r="D690" s="8">
        <v>229845</v>
      </c>
      <c r="E690" s="8">
        <v>208664</v>
      </c>
      <c r="F690" s="8">
        <v>10379</v>
      </c>
    </row>
    <row r="691" spans="1:6" x14ac:dyDescent="0.2">
      <c r="A691" s="7" t="s">
        <v>1617</v>
      </c>
      <c r="B691" s="7" t="s">
        <v>1106</v>
      </c>
      <c r="C691" s="8">
        <v>28913</v>
      </c>
      <c r="D691" s="8">
        <v>25626019</v>
      </c>
      <c r="E691" s="8">
        <v>7684663</v>
      </c>
      <c r="F691" s="8">
        <v>1156960</v>
      </c>
    </row>
    <row r="692" spans="1:6" x14ac:dyDescent="0.2">
      <c r="A692" s="7" t="s">
        <v>1618</v>
      </c>
      <c r="B692" s="7" t="s">
        <v>1026</v>
      </c>
      <c r="C692" s="8">
        <v>256</v>
      </c>
      <c r="D692" s="8">
        <v>31406</v>
      </c>
      <c r="E692" s="8">
        <v>20900</v>
      </c>
      <c r="F692" s="8">
        <v>0</v>
      </c>
    </row>
    <row r="693" spans="1:6" x14ac:dyDescent="0.2">
      <c r="A693" s="7" t="s">
        <v>1619</v>
      </c>
      <c r="B693" s="7" t="s">
        <v>1182</v>
      </c>
      <c r="C693" s="8">
        <v>1038</v>
      </c>
      <c r="D693" s="8">
        <v>278677</v>
      </c>
      <c r="E693" s="8">
        <v>274472</v>
      </c>
      <c r="F693" s="8">
        <v>46425</v>
      </c>
    </row>
    <row r="694" spans="1:6" x14ac:dyDescent="0.2">
      <c r="A694" s="7" t="s">
        <v>1620</v>
      </c>
      <c r="B694" s="7" t="s">
        <v>1084</v>
      </c>
      <c r="C694" s="8">
        <v>172</v>
      </c>
      <c r="D694" s="8">
        <v>39160</v>
      </c>
      <c r="E694" s="8">
        <v>13400</v>
      </c>
      <c r="F694" s="8">
        <v>320</v>
      </c>
    </row>
    <row r="695" spans="1:6" x14ac:dyDescent="0.2">
      <c r="A695" s="7" t="s">
        <v>2646</v>
      </c>
      <c r="B695" s="7" t="s">
        <v>1061</v>
      </c>
      <c r="C695" s="8">
        <v>26381</v>
      </c>
      <c r="D695" s="8">
        <v>24418542</v>
      </c>
      <c r="E695" s="8">
        <v>6030723</v>
      </c>
      <c r="F695" s="8">
        <v>560192</v>
      </c>
    </row>
    <row r="696" spans="1:6" x14ac:dyDescent="0.2">
      <c r="A696" s="7" t="s">
        <v>1621</v>
      </c>
      <c r="B696" s="7" t="s">
        <v>1135</v>
      </c>
      <c r="C696" s="8">
        <v>7625</v>
      </c>
      <c r="D696" s="8">
        <v>11225374</v>
      </c>
      <c r="E696" s="8">
        <v>3302307</v>
      </c>
      <c r="F696" s="8">
        <v>79576</v>
      </c>
    </row>
    <row r="697" spans="1:6" x14ac:dyDescent="0.2">
      <c r="A697" s="7" t="s">
        <v>1622</v>
      </c>
      <c r="B697" s="7" t="s">
        <v>1100</v>
      </c>
      <c r="C697" s="8">
        <v>2049</v>
      </c>
      <c r="D697" s="8">
        <v>646248</v>
      </c>
      <c r="E697" s="8">
        <v>415327</v>
      </c>
      <c r="F697" s="8">
        <v>6857</v>
      </c>
    </row>
    <row r="698" spans="1:6" x14ac:dyDescent="0.2">
      <c r="A698" s="7" t="s">
        <v>2649</v>
      </c>
      <c r="B698" s="7" t="s">
        <v>1130</v>
      </c>
      <c r="C698" s="8">
        <v>792</v>
      </c>
      <c r="D698" s="8">
        <v>322778</v>
      </c>
      <c r="E698" s="8">
        <v>335002</v>
      </c>
      <c r="F698" s="8">
        <v>18748</v>
      </c>
    </row>
    <row r="699" spans="1:6" x14ac:dyDescent="0.2">
      <c r="A699" s="7" t="s">
        <v>1623</v>
      </c>
      <c r="B699" s="7" t="s">
        <v>2350</v>
      </c>
      <c r="C699" s="8">
        <v>313</v>
      </c>
      <c r="D699" s="8">
        <v>185133</v>
      </c>
      <c r="E699" s="8">
        <v>44997</v>
      </c>
      <c r="F699" s="8">
        <v>0</v>
      </c>
    </row>
    <row r="700" spans="1:6" x14ac:dyDescent="0.2">
      <c r="A700" s="7" t="s">
        <v>1624</v>
      </c>
      <c r="B700" s="7" t="s">
        <v>1076</v>
      </c>
      <c r="C700" s="8">
        <v>2054</v>
      </c>
      <c r="D700" s="8">
        <v>618645</v>
      </c>
      <c r="E700" s="8">
        <v>431110</v>
      </c>
      <c r="F700" s="8">
        <v>46820</v>
      </c>
    </row>
    <row r="701" spans="1:6" x14ac:dyDescent="0.2">
      <c r="A701" s="7" t="s">
        <v>2650</v>
      </c>
      <c r="B701" s="7" t="s">
        <v>1209</v>
      </c>
      <c r="C701" s="8">
        <v>3610</v>
      </c>
      <c r="D701" s="8">
        <v>1185345</v>
      </c>
      <c r="E701" s="8">
        <v>629241</v>
      </c>
      <c r="F701" s="8">
        <v>131334</v>
      </c>
    </row>
    <row r="702" spans="1:6" x14ac:dyDescent="0.2">
      <c r="A702" s="7" t="s">
        <v>1625</v>
      </c>
      <c r="B702" s="7" t="s">
        <v>1142</v>
      </c>
      <c r="C702" s="8">
        <v>178</v>
      </c>
      <c r="D702" s="8">
        <v>74348</v>
      </c>
      <c r="E702" s="8">
        <v>13058</v>
      </c>
      <c r="F702" s="8">
        <v>8333</v>
      </c>
    </row>
    <row r="703" spans="1:6" x14ac:dyDescent="0.2">
      <c r="A703" s="7" t="s">
        <v>1626</v>
      </c>
      <c r="B703" s="7" t="s">
        <v>1111</v>
      </c>
      <c r="C703" s="8">
        <v>73</v>
      </c>
      <c r="D703" s="8">
        <v>22897</v>
      </c>
      <c r="E703" s="8">
        <v>8000</v>
      </c>
      <c r="F703" s="8">
        <v>0</v>
      </c>
    </row>
    <row r="704" spans="1:6" x14ac:dyDescent="0.2">
      <c r="A704" s="7" t="s">
        <v>2651</v>
      </c>
      <c r="B704" s="7" t="s">
        <v>1042</v>
      </c>
      <c r="C704" s="8">
        <v>208</v>
      </c>
      <c r="D704" s="8">
        <v>73599</v>
      </c>
      <c r="E704" s="8">
        <v>64840</v>
      </c>
      <c r="F704" s="8">
        <v>1821</v>
      </c>
    </row>
    <row r="705" spans="1:6" x14ac:dyDescent="0.2">
      <c r="A705" s="7" t="s">
        <v>1627</v>
      </c>
      <c r="B705" s="7" t="s">
        <v>1056</v>
      </c>
      <c r="C705" s="8">
        <v>20249</v>
      </c>
      <c r="D705" s="8">
        <v>13193277</v>
      </c>
      <c r="E705" s="8">
        <v>4229982</v>
      </c>
      <c r="F705" s="8">
        <v>759036</v>
      </c>
    </row>
    <row r="706" spans="1:6" x14ac:dyDescent="0.2">
      <c r="A706" s="7" t="s">
        <v>1628</v>
      </c>
      <c r="B706" s="7" t="s">
        <v>2452</v>
      </c>
      <c r="C706" s="8">
        <v>1150</v>
      </c>
      <c r="D706" s="8">
        <v>734351</v>
      </c>
      <c r="E706" s="8">
        <v>509390</v>
      </c>
      <c r="F706" s="8">
        <v>71936</v>
      </c>
    </row>
    <row r="707" spans="1:6" x14ac:dyDescent="0.2">
      <c r="A707" s="7" t="s">
        <v>2653</v>
      </c>
      <c r="B707" s="7" t="s">
        <v>1157</v>
      </c>
      <c r="C707" s="8">
        <v>1303</v>
      </c>
      <c r="D707" s="8">
        <v>426265</v>
      </c>
      <c r="E707" s="8">
        <v>243896</v>
      </c>
      <c r="F707" s="8">
        <v>1917</v>
      </c>
    </row>
    <row r="708" spans="1:6" x14ac:dyDescent="0.2">
      <c r="A708" s="7" t="s">
        <v>2654</v>
      </c>
      <c r="B708" s="7" t="s">
        <v>1037</v>
      </c>
      <c r="C708" s="8">
        <v>63</v>
      </c>
      <c r="D708" s="8">
        <v>30072</v>
      </c>
      <c r="E708" s="8">
        <v>16106</v>
      </c>
      <c r="F708" s="8">
        <v>0</v>
      </c>
    </row>
    <row r="709" spans="1:6" x14ac:dyDescent="0.2">
      <c r="A709" s="7" t="s">
        <v>2318</v>
      </c>
      <c r="B709" s="7" t="s">
        <v>1055</v>
      </c>
      <c r="C709" s="8">
        <v>6805</v>
      </c>
      <c r="D709" s="8">
        <v>4835680</v>
      </c>
      <c r="E709" s="8">
        <v>2036880</v>
      </c>
      <c r="F709" s="8">
        <v>346051</v>
      </c>
    </row>
    <row r="710" spans="1:6" x14ac:dyDescent="0.2">
      <c r="A710" s="7" t="s">
        <v>2655</v>
      </c>
      <c r="B710" s="7" t="s">
        <v>1135</v>
      </c>
      <c r="C710" s="8">
        <v>1659</v>
      </c>
      <c r="D710" s="8">
        <v>1614579</v>
      </c>
      <c r="E710" s="8">
        <v>604575</v>
      </c>
      <c r="F710" s="8">
        <v>2977</v>
      </c>
    </row>
    <row r="711" spans="1:6" x14ac:dyDescent="0.2">
      <c r="A711" s="7" t="s">
        <v>2656</v>
      </c>
      <c r="B711" s="7" t="s">
        <v>1173</v>
      </c>
      <c r="C711" s="8">
        <v>2569</v>
      </c>
      <c r="D711" s="8">
        <v>966870</v>
      </c>
      <c r="E711" s="8">
        <v>761811</v>
      </c>
      <c r="F711" s="8">
        <v>85982</v>
      </c>
    </row>
    <row r="712" spans="1:6" x14ac:dyDescent="0.2">
      <c r="A712" s="7" t="s">
        <v>1629</v>
      </c>
      <c r="B712" s="7" t="s">
        <v>1209</v>
      </c>
      <c r="C712" s="8">
        <v>2191</v>
      </c>
      <c r="D712" s="8">
        <v>528853</v>
      </c>
      <c r="E712" s="8">
        <v>599703</v>
      </c>
      <c r="F712" s="8">
        <v>105998</v>
      </c>
    </row>
    <row r="713" spans="1:6" x14ac:dyDescent="0.2">
      <c r="A713" s="7" t="s">
        <v>2658</v>
      </c>
      <c r="B713" s="7" t="s">
        <v>1125</v>
      </c>
      <c r="C713" s="8">
        <v>93</v>
      </c>
      <c r="D713" s="8">
        <v>35417</v>
      </c>
      <c r="E713" s="8">
        <v>7958</v>
      </c>
      <c r="F713" s="8">
        <v>0</v>
      </c>
    </row>
    <row r="714" spans="1:6" x14ac:dyDescent="0.2">
      <c r="A714" s="7" t="s">
        <v>2659</v>
      </c>
      <c r="B714" s="7" t="s">
        <v>1135</v>
      </c>
      <c r="C714" s="8">
        <v>7855</v>
      </c>
      <c r="D714" s="8">
        <v>4712606</v>
      </c>
      <c r="E714" s="8">
        <v>2148561</v>
      </c>
      <c r="F714" s="8">
        <v>112110</v>
      </c>
    </row>
    <row r="715" spans="1:6" x14ac:dyDescent="0.2">
      <c r="A715" s="7" t="s">
        <v>2660</v>
      </c>
      <c r="B715" s="7" t="s">
        <v>1037</v>
      </c>
      <c r="C715" s="8">
        <v>83</v>
      </c>
      <c r="D715" s="8">
        <v>21709</v>
      </c>
      <c r="E715" s="8">
        <v>3458</v>
      </c>
      <c r="F715" s="8">
        <v>0</v>
      </c>
    </row>
    <row r="716" spans="1:6" x14ac:dyDescent="0.2">
      <c r="A716" s="7" t="s">
        <v>2661</v>
      </c>
      <c r="B716" s="7" t="s">
        <v>1037</v>
      </c>
      <c r="C716" s="8">
        <v>2726</v>
      </c>
      <c r="D716" s="8">
        <v>1677759</v>
      </c>
      <c r="E716" s="8">
        <v>289700</v>
      </c>
      <c r="F716" s="8">
        <v>688883</v>
      </c>
    </row>
    <row r="717" spans="1:6" x14ac:dyDescent="0.2">
      <c r="A717" s="7" t="s">
        <v>2662</v>
      </c>
      <c r="B717" s="7" t="s">
        <v>1135</v>
      </c>
      <c r="C717" s="8">
        <v>2290</v>
      </c>
      <c r="D717" s="8">
        <v>1951228</v>
      </c>
      <c r="E717" s="8">
        <v>705319</v>
      </c>
      <c r="F717" s="8">
        <v>89491</v>
      </c>
    </row>
    <row r="718" spans="1:6" x14ac:dyDescent="0.2">
      <c r="A718" s="7" t="s">
        <v>2663</v>
      </c>
      <c r="B718" s="7" t="s">
        <v>1050</v>
      </c>
      <c r="C718" s="8">
        <v>3502</v>
      </c>
      <c r="D718" s="8">
        <v>1517337</v>
      </c>
      <c r="E718" s="8">
        <v>498840</v>
      </c>
      <c r="F718" s="8">
        <v>8861</v>
      </c>
    </row>
    <row r="719" spans="1:6" x14ac:dyDescent="0.2">
      <c r="A719" s="7" t="s">
        <v>1630</v>
      </c>
      <c r="B719" s="7" t="s">
        <v>2350</v>
      </c>
      <c r="C719" s="8">
        <v>807</v>
      </c>
      <c r="D719" s="8">
        <v>241909</v>
      </c>
      <c r="E719" s="8">
        <v>168000</v>
      </c>
      <c r="F719" s="8">
        <v>6896</v>
      </c>
    </row>
    <row r="720" spans="1:6" x14ac:dyDescent="0.2">
      <c r="A720" s="7" t="s">
        <v>1631</v>
      </c>
      <c r="B720" s="7" t="s">
        <v>1037</v>
      </c>
      <c r="C720" s="8">
        <v>63789</v>
      </c>
      <c r="D720" s="8">
        <v>29527910</v>
      </c>
      <c r="E720" s="8">
        <v>11399651</v>
      </c>
      <c r="F720" s="8">
        <v>3228835</v>
      </c>
    </row>
    <row r="721" spans="1:6" x14ac:dyDescent="0.2">
      <c r="A721" s="7" t="s">
        <v>2665</v>
      </c>
      <c r="B721" s="7" t="s">
        <v>1055</v>
      </c>
      <c r="C721" s="8">
        <v>6500</v>
      </c>
      <c r="D721" s="8">
        <v>4183074</v>
      </c>
      <c r="E721" s="8">
        <v>1221328</v>
      </c>
      <c r="F721" s="8">
        <v>0</v>
      </c>
    </row>
    <row r="722" spans="1:6" x14ac:dyDescent="0.2">
      <c r="A722" s="7" t="s">
        <v>2666</v>
      </c>
      <c r="B722" s="7" t="s">
        <v>1334</v>
      </c>
      <c r="C722" s="8">
        <v>275</v>
      </c>
      <c r="D722" s="8">
        <v>68380</v>
      </c>
      <c r="E722" s="8">
        <v>32803</v>
      </c>
      <c r="F722" s="8">
        <v>4410</v>
      </c>
    </row>
    <row r="723" spans="1:6" x14ac:dyDescent="0.2">
      <c r="A723" s="7" t="s">
        <v>1632</v>
      </c>
      <c r="B723" s="7" t="s">
        <v>1164</v>
      </c>
      <c r="C723" s="8">
        <v>4630</v>
      </c>
      <c r="D723" s="8">
        <v>1268947</v>
      </c>
      <c r="E723" s="8">
        <v>548248</v>
      </c>
      <c r="F723" s="8">
        <v>112522</v>
      </c>
    </row>
    <row r="724" spans="1:6" x14ac:dyDescent="0.2">
      <c r="A724" s="7" t="s">
        <v>1633</v>
      </c>
      <c r="B724" s="7" t="s">
        <v>1037</v>
      </c>
      <c r="C724" s="8">
        <v>5438</v>
      </c>
      <c r="D724" s="8">
        <v>1862341</v>
      </c>
      <c r="E724" s="8">
        <v>868615</v>
      </c>
      <c r="F724" s="8">
        <v>637296</v>
      </c>
    </row>
    <row r="725" spans="1:6" x14ac:dyDescent="0.2">
      <c r="A725" s="7" t="s">
        <v>1634</v>
      </c>
      <c r="B725" s="7" t="s">
        <v>1171</v>
      </c>
      <c r="C725" s="8">
        <v>100</v>
      </c>
      <c r="D725" s="8">
        <v>15987</v>
      </c>
      <c r="E725" s="8">
        <v>8000</v>
      </c>
      <c r="F725" s="8">
        <v>0</v>
      </c>
    </row>
    <row r="726" spans="1:6" x14ac:dyDescent="0.2">
      <c r="A726" s="7" t="s">
        <v>1635</v>
      </c>
      <c r="B726" s="7" t="s">
        <v>1135</v>
      </c>
      <c r="C726" s="8">
        <v>44511</v>
      </c>
      <c r="D726" s="8">
        <v>41731567</v>
      </c>
      <c r="E726" s="8">
        <v>15014587</v>
      </c>
      <c r="F726" s="8">
        <v>907100</v>
      </c>
    </row>
    <row r="727" spans="1:6" x14ac:dyDescent="0.2">
      <c r="A727" s="7" t="s">
        <v>2671</v>
      </c>
      <c r="B727" s="7" t="s">
        <v>1037</v>
      </c>
      <c r="C727" s="8">
        <v>294</v>
      </c>
      <c r="D727" s="8">
        <v>137228</v>
      </c>
      <c r="E727" s="8">
        <v>69692</v>
      </c>
      <c r="F727" s="8">
        <v>3699</v>
      </c>
    </row>
    <row r="728" spans="1:6" x14ac:dyDescent="0.2">
      <c r="A728" s="7" t="s">
        <v>1636</v>
      </c>
      <c r="B728" s="7" t="s">
        <v>1032</v>
      </c>
      <c r="C728" s="8">
        <v>344</v>
      </c>
      <c r="D728" s="8">
        <v>493701</v>
      </c>
      <c r="E728" s="8">
        <v>136257</v>
      </c>
      <c r="F728" s="8">
        <v>0</v>
      </c>
    </row>
    <row r="729" spans="1:6" x14ac:dyDescent="0.2">
      <c r="A729" s="7" t="s">
        <v>2673</v>
      </c>
      <c r="B729" s="7" t="s">
        <v>1042</v>
      </c>
      <c r="C729" s="8">
        <v>13292</v>
      </c>
      <c r="D729" s="8">
        <v>9572501</v>
      </c>
      <c r="E729" s="8">
        <v>3262788</v>
      </c>
      <c r="F729" s="8">
        <v>796543</v>
      </c>
    </row>
    <row r="730" spans="1:6" x14ac:dyDescent="0.2">
      <c r="A730" s="7" t="s">
        <v>1637</v>
      </c>
      <c r="B730" s="7" t="s">
        <v>1061</v>
      </c>
      <c r="C730" s="8">
        <v>287410</v>
      </c>
      <c r="D730" s="8">
        <v>180113590</v>
      </c>
      <c r="E730" s="8">
        <v>50483823</v>
      </c>
      <c r="F730" s="8">
        <v>24560602</v>
      </c>
    </row>
    <row r="731" spans="1:6" x14ac:dyDescent="0.2">
      <c r="A731" s="7" t="s">
        <v>2675</v>
      </c>
      <c r="B731" s="7" t="s">
        <v>1032</v>
      </c>
      <c r="C731" s="8">
        <v>5052</v>
      </c>
      <c r="D731" s="8">
        <v>2904732</v>
      </c>
      <c r="E731" s="8">
        <v>797371</v>
      </c>
      <c r="F731" s="8">
        <v>350491</v>
      </c>
    </row>
    <row r="732" spans="1:6" x14ac:dyDescent="0.2">
      <c r="A732" s="7" t="s">
        <v>1638</v>
      </c>
      <c r="B732" s="7" t="s">
        <v>1225</v>
      </c>
      <c r="C732" s="8">
        <v>10401</v>
      </c>
      <c r="D732" s="8">
        <v>3547572</v>
      </c>
      <c r="E732" s="8">
        <v>1178964</v>
      </c>
      <c r="F732" s="8">
        <v>113406</v>
      </c>
    </row>
    <row r="733" spans="1:6" x14ac:dyDescent="0.2">
      <c r="A733" s="7" t="s">
        <v>1639</v>
      </c>
      <c r="B733" s="7" t="s">
        <v>1037</v>
      </c>
      <c r="C733" s="8">
        <v>36</v>
      </c>
      <c r="D733" s="8">
        <v>43383</v>
      </c>
      <c r="E733" s="8">
        <v>13000</v>
      </c>
      <c r="F733" s="8">
        <v>0</v>
      </c>
    </row>
    <row r="734" spans="1:6" x14ac:dyDescent="0.2">
      <c r="A734" s="7" t="s">
        <v>1640</v>
      </c>
      <c r="B734" s="7" t="s">
        <v>1037</v>
      </c>
      <c r="C734" s="8">
        <v>846</v>
      </c>
      <c r="D734" s="8">
        <v>397545</v>
      </c>
      <c r="E734" s="8">
        <v>176999</v>
      </c>
      <c r="F734" s="8">
        <v>4323</v>
      </c>
    </row>
    <row r="735" spans="1:6" x14ac:dyDescent="0.2">
      <c r="A735" s="7" t="s">
        <v>2679</v>
      </c>
      <c r="B735" s="7" t="s">
        <v>1256</v>
      </c>
      <c r="C735" s="8">
        <v>99</v>
      </c>
      <c r="D735" s="8">
        <v>13700</v>
      </c>
      <c r="E735" s="8">
        <v>5109</v>
      </c>
      <c r="F735" s="8">
        <v>0</v>
      </c>
    </row>
    <row r="736" spans="1:6" x14ac:dyDescent="0.2">
      <c r="A736" s="7" t="s">
        <v>1641</v>
      </c>
      <c r="B736" s="7" t="s">
        <v>1179</v>
      </c>
      <c r="C736" s="8">
        <v>1306</v>
      </c>
      <c r="D736" s="8">
        <v>609342</v>
      </c>
      <c r="E736" s="8">
        <v>140197</v>
      </c>
      <c r="F736" s="8">
        <v>8594</v>
      </c>
    </row>
    <row r="737" spans="1:6" x14ac:dyDescent="0.2">
      <c r="A737" s="7" t="s">
        <v>1642</v>
      </c>
      <c r="B737" s="7" t="s">
        <v>1119</v>
      </c>
      <c r="C737" s="8">
        <v>3137</v>
      </c>
      <c r="D737" s="8">
        <v>555435</v>
      </c>
      <c r="E737" s="8">
        <v>349097</v>
      </c>
      <c r="F737" s="8">
        <v>61281</v>
      </c>
    </row>
    <row r="738" spans="1:6" x14ac:dyDescent="0.2">
      <c r="A738" s="7" t="s">
        <v>1643</v>
      </c>
      <c r="B738" s="7" t="s">
        <v>1233</v>
      </c>
      <c r="C738" s="8">
        <v>1329</v>
      </c>
      <c r="D738" s="8">
        <v>501643</v>
      </c>
      <c r="E738" s="8">
        <v>390002</v>
      </c>
      <c r="F738" s="8">
        <v>88918</v>
      </c>
    </row>
    <row r="739" spans="1:6" x14ac:dyDescent="0.2">
      <c r="A739" s="7" t="s">
        <v>1644</v>
      </c>
      <c r="B739" s="7" t="s">
        <v>1101</v>
      </c>
      <c r="C739" s="8">
        <v>175</v>
      </c>
      <c r="D739" s="8">
        <v>40561</v>
      </c>
      <c r="E739" s="8">
        <v>16000</v>
      </c>
      <c r="F739" s="8">
        <v>9030</v>
      </c>
    </row>
    <row r="740" spans="1:6" x14ac:dyDescent="0.2">
      <c r="A740" s="7" t="s">
        <v>1645</v>
      </c>
      <c r="B740" s="7" t="s">
        <v>1052</v>
      </c>
      <c r="C740" s="8">
        <v>689</v>
      </c>
      <c r="D740" s="8">
        <v>147493</v>
      </c>
      <c r="E740" s="8">
        <v>114500</v>
      </c>
      <c r="F740" s="8">
        <v>48839</v>
      </c>
    </row>
    <row r="741" spans="1:6" x14ac:dyDescent="0.2">
      <c r="A741" s="7" t="s">
        <v>1646</v>
      </c>
      <c r="B741" s="7" t="s">
        <v>1130</v>
      </c>
      <c r="C741" s="8">
        <v>546</v>
      </c>
      <c r="D741" s="8">
        <v>175252</v>
      </c>
      <c r="E741" s="8">
        <v>243047</v>
      </c>
      <c r="F741" s="8">
        <v>0</v>
      </c>
    </row>
    <row r="742" spans="1:6" x14ac:dyDescent="0.2">
      <c r="A742" s="7" t="s">
        <v>1731</v>
      </c>
      <c r="B742" s="7" t="s">
        <v>1166</v>
      </c>
      <c r="C742" s="8">
        <v>5703</v>
      </c>
      <c r="D742" s="8">
        <v>2397904</v>
      </c>
      <c r="E742" s="8">
        <v>966667</v>
      </c>
      <c r="F742" s="8">
        <v>111549</v>
      </c>
    </row>
    <row r="743" spans="1:6" x14ac:dyDescent="0.2">
      <c r="A743" s="7" t="s">
        <v>1732</v>
      </c>
      <c r="B743" s="7" t="s">
        <v>1032</v>
      </c>
      <c r="C743" s="8">
        <v>17215</v>
      </c>
      <c r="D743" s="8">
        <v>14045141</v>
      </c>
      <c r="E743" s="8">
        <v>6606790</v>
      </c>
      <c r="F743" s="8">
        <v>846432</v>
      </c>
    </row>
    <row r="744" spans="1:6" x14ac:dyDescent="0.2">
      <c r="A744" s="7" t="s">
        <v>1647</v>
      </c>
      <c r="B744" s="7" t="s">
        <v>1050</v>
      </c>
      <c r="C744" s="8">
        <v>710</v>
      </c>
      <c r="D744" s="8">
        <v>236566</v>
      </c>
      <c r="E744" s="8">
        <v>108827</v>
      </c>
      <c r="F744" s="8">
        <v>22258</v>
      </c>
    </row>
    <row r="745" spans="1:6" x14ac:dyDescent="0.2">
      <c r="A745" s="7" t="s">
        <v>1648</v>
      </c>
      <c r="B745" s="7" t="s">
        <v>1126</v>
      </c>
      <c r="C745" s="8">
        <v>259</v>
      </c>
      <c r="D745" s="8">
        <v>49006</v>
      </c>
      <c r="E745" s="8">
        <v>112999</v>
      </c>
      <c r="F745" s="8">
        <v>14810</v>
      </c>
    </row>
    <row r="746" spans="1:6" x14ac:dyDescent="0.2">
      <c r="A746" s="7" t="s">
        <v>1733</v>
      </c>
      <c r="B746" s="7" t="s">
        <v>1052</v>
      </c>
      <c r="C746" s="8">
        <v>81</v>
      </c>
      <c r="D746" s="8">
        <v>10247</v>
      </c>
      <c r="E746" s="8">
        <v>4000</v>
      </c>
      <c r="F746" s="8">
        <v>7319</v>
      </c>
    </row>
    <row r="747" spans="1:6" x14ac:dyDescent="0.2">
      <c r="A747" s="7" t="s">
        <v>1734</v>
      </c>
      <c r="B747" s="7" t="s">
        <v>1082</v>
      </c>
      <c r="C747" s="8">
        <v>28</v>
      </c>
      <c r="D747" s="8">
        <v>6887</v>
      </c>
      <c r="E747" s="8">
        <v>2000</v>
      </c>
      <c r="F747" s="8">
        <v>0</v>
      </c>
    </row>
    <row r="748" spans="1:6" x14ac:dyDescent="0.2">
      <c r="A748" s="7" t="s">
        <v>1735</v>
      </c>
      <c r="B748" s="7" t="s">
        <v>1068</v>
      </c>
      <c r="C748" s="8">
        <v>377</v>
      </c>
      <c r="D748" s="8">
        <v>154630</v>
      </c>
      <c r="E748" s="8">
        <v>76217</v>
      </c>
      <c r="F748" s="8">
        <v>3213</v>
      </c>
    </row>
    <row r="749" spans="1:6" x14ac:dyDescent="0.2">
      <c r="A749" s="7" t="s">
        <v>1649</v>
      </c>
      <c r="B749" s="7" t="s">
        <v>2452</v>
      </c>
      <c r="C749" s="8">
        <v>103</v>
      </c>
      <c r="D749" s="8">
        <v>24399</v>
      </c>
      <c r="E749" s="8">
        <v>32977</v>
      </c>
      <c r="F749" s="8">
        <v>2511</v>
      </c>
    </row>
    <row r="750" spans="1:6" x14ac:dyDescent="0.2">
      <c r="A750" s="7" t="s">
        <v>1736</v>
      </c>
      <c r="B750" s="7" t="s">
        <v>1056</v>
      </c>
      <c r="C750" s="8">
        <v>530</v>
      </c>
      <c r="D750" s="8">
        <v>1346836</v>
      </c>
      <c r="E750" s="8">
        <v>274445</v>
      </c>
      <c r="F750" s="8">
        <v>0</v>
      </c>
    </row>
    <row r="751" spans="1:6" x14ac:dyDescent="0.2">
      <c r="A751" s="7" t="s">
        <v>1737</v>
      </c>
      <c r="B751" s="7" t="s">
        <v>1142</v>
      </c>
      <c r="C751" s="8">
        <v>354</v>
      </c>
      <c r="D751" s="8">
        <v>132492</v>
      </c>
      <c r="E751" s="8">
        <v>57650</v>
      </c>
      <c r="F751" s="8">
        <v>0</v>
      </c>
    </row>
    <row r="752" spans="1:6" x14ac:dyDescent="0.2">
      <c r="A752" s="7" t="s">
        <v>1650</v>
      </c>
      <c r="B752" s="7" t="s">
        <v>1125</v>
      </c>
      <c r="C752" s="8">
        <v>323</v>
      </c>
      <c r="D752" s="8">
        <v>98023</v>
      </c>
      <c r="E752" s="8">
        <v>125779</v>
      </c>
      <c r="F752" s="8">
        <v>0</v>
      </c>
    </row>
    <row r="753" spans="1:6" x14ac:dyDescent="0.2">
      <c r="A753" s="7" t="s">
        <v>1651</v>
      </c>
      <c r="B753" s="7" t="s">
        <v>1033</v>
      </c>
      <c r="C753" s="8">
        <v>61</v>
      </c>
      <c r="D753" s="8">
        <v>21643</v>
      </c>
      <c r="E753" s="8">
        <v>10000</v>
      </c>
      <c r="F753" s="8">
        <v>0</v>
      </c>
    </row>
    <row r="754" spans="1:6" x14ac:dyDescent="0.2">
      <c r="A754" s="7" t="s">
        <v>1652</v>
      </c>
      <c r="B754" s="7" t="s">
        <v>1028</v>
      </c>
      <c r="C754" s="8">
        <v>87</v>
      </c>
      <c r="D754" s="8">
        <v>13445</v>
      </c>
      <c r="E754" s="8">
        <v>4478</v>
      </c>
      <c r="F754" s="8">
        <v>0</v>
      </c>
    </row>
    <row r="755" spans="1:6" x14ac:dyDescent="0.2">
      <c r="A755" s="7" t="s">
        <v>1653</v>
      </c>
      <c r="B755" s="7" t="s">
        <v>1086</v>
      </c>
      <c r="C755" s="8">
        <v>192</v>
      </c>
      <c r="D755" s="8">
        <v>35637</v>
      </c>
      <c r="E755" s="8">
        <v>27300</v>
      </c>
      <c r="F755" s="8">
        <v>3796</v>
      </c>
    </row>
    <row r="756" spans="1:6" x14ac:dyDescent="0.2">
      <c r="A756" s="7" t="s">
        <v>1654</v>
      </c>
      <c r="B756" s="7" t="s">
        <v>1179</v>
      </c>
      <c r="C756" s="8">
        <v>1043</v>
      </c>
      <c r="D756" s="8">
        <v>558114</v>
      </c>
      <c r="E756" s="8">
        <v>516144</v>
      </c>
      <c r="F756" s="8">
        <v>30224</v>
      </c>
    </row>
    <row r="757" spans="1:6" x14ac:dyDescent="0.2">
      <c r="A757" s="7" t="s">
        <v>1655</v>
      </c>
      <c r="B757" s="7" t="s">
        <v>1148</v>
      </c>
      <c r="C757" s="8">
        <v>6</v>
      </c>
      <c r="D757" s="8">
        <v>21582</v>
      </c>
      <c r="E757" s="8">
        <v>9502</v>
      </c>
      <c r="F757" s="8">
        <v>0</v>
      </c>
    </row>
    <row r="758" spans="1:6" x14ac:dyDescent="0.2">
      <c r="A758" s="7" t="s">
        <v>2323</v>
      </c>
      <c r="B758" s="7" t="s">
        <v>1111</v>
      </c>
      <c r="C758" s="8">
        <v>193</v>
      </c>
      <c r="D758" s="8">
        <v>88057</v>
      </c>
      <c r="E758" s="8">
        <v>16000</v>
      </c>
      <c r="F758" s="8">
        <v>0</v>
      </c>
    </row>
    <row r="759" spans="1:6" x14ac:dyDescent="0.2">
      <c r="A759" s="7" t="s">
        <v>1739</v>
      </c>
      <c r="B759" s="7" t="s">
        <v>1334</v>
      </c>
      <c r="C759" s="8">
        <v>8441</v>
      </c>
      <c r="D759" s="8">
        <v>2469737</v>
      </c>
      <c r="E759" s="8">
        <v>1719184</v>
      </c>
      <c r="F759" s="8">
        <v>270301</v>
      </c>
    </row>
    <row r="760" spans="1:6" x14ac:dyDescent="0.2">
      <c r="A760" s="7" t="s">
        <v>1656</v>
      </c>
      <c r="B760" s="7" t="s">
        <v>1089</v>
      </c>
      <c r="C760" s="8">
        <v>160</v>
      </c>
      <c r="D760" s="8">
        <v>75056</v>
      </c>
      <c r="E760" s="8">
        <v>52033</v>
      </c>
      <c r="F760" s="8">
        <v>3215</v>
      </c>
    </row>
    <row r="761" spans="1:6" x14ac:dyDescent="0.2">
      <c r="A761" s="7" t="s">
        <v>1657</v>
      </c>
      <c r="B761" s="7" t="s">
        <v>1156</v>
      </c>
      <c r="C761" s="8">
        <v>69</v>
      </c>
      <c r="D761" s="8">
        <v>13367</v>
      </c>
      <c r="E761" s="8">
        <v>13745</v>
      </c>
      <c r="F761" s="8">
        <v>5059</v>
      </c>
    </row>
    <row r="762" spans="1:6" x14ac:dyDescent="0.2">
      <c r="A762" s="7" t="s">
        <v>1658</v>
      </c>
      <c r="B762" s="7" t="s">
        <v>1135</v>
      </c>
      <c r="C762" s="8">
        <v>1600</v>
      </c>
      <c r="D762" s="8">
        <v>3427622</v>
      </c>
      <c r="E762" s="8">
        <v>641281</v>
      </c>
      <c r="F762" s="8">
        <v>20177</v>
      </c>
    </row>
    <row r="763" spans="1:6" x14ac:dyDescent="0.2">
      <c r="A763" s="7" t="s">
        <v>1659</v>
      </c>
      <c r="B763" s="7" t="s">
        <v>1073</v>
      </c>
      <c r="C763" s="8">
        <v>504</v>
      </c>
      <c r="D763" s="8">
        <v>200485</v>
      </c>
      <c r="E763" s="8">
        <v>193893</v>
      </c>
      <c r="F763" s="8">
        <v>0</v>
      </c>
    </row>
    <row r="764" spans="1:6" x14ac:dyDescent="0.2">
      <c r="A764" s="7" t="s">
        <v>1660</v>
      </c>
      <c r="B764" s="7" t="s">
        <v>1086</v>
      </c>
      <c r="C764" s="8">
        <v>2185</v>
      </c>
      <c r="D764" s="8">
        <v>495025</v>
      </c>
      <c r="E764" s="8">
        <v>694402</v>
      </c>
      <c r="F764" s="8">
        <v>76205</v>
      </c>
    </row>
    <row r="765" spans="1:6" x14ac:dyDescent="0.2">
      <c r="A765" s="7" t="s">
        <v>1661</v>
      </c>
      <c r="B765" s="7" t="s">
        <v>1112</v>
      </c>
      <c r="C765" s="8">
        <v>62</v>
      </c>
      <c r="D765" s="8">
        <v>23821</v>
      </c>
      <c r="E765" s="8">
        <v>8000</v>
      </c>
      <c r="F765" s="8">
        <v>0</v>
      </c>
    </row>
    <row r="766" spans="1:6" x14ac:dyDescent="0.2">
      <c r="A766" s="7" t="s">
        <v>1662</v>
      </c>
      <c r="B766" s="7" t="s">
        <v>1182</v>
      </c>
      <c r="C766" s="8">
        <v>708</v>
      </c>
      <c r="D766" s="8">
        <v>194608</v>
      </c>
      <c r="E766" s="8">
        <v>149084</v>
      </c>
      <c r="F766" s="8">
        <v>48669</v>
      </c>
    </row>
    <row r="767" spans="1:6" x14ac:dyDescent="0.2">
      <c r="A767" s="7" t="s">
        <v>1663</v>
      </c>
      <c r="B767" s="7" t="s">
        <v>1097</v>
      </c>
      <c r="C767" s="8">
        <v>119</v>
      </c>
      <c r="D767" s="8">
        <v>43119</v>
      </c>
      <c r="E767" s="8">
        <v>18504</v>
      </c>
      <c r="F767" s="8">
        <v>5254</v>
      </c>
    </row>
    <row r="768" spans="1:6" x14ac:dyDescent="0.2">
      <c r="A768" s="7" t="s">
        <v>1664</v>
      </c>
      <c r="B768" s="7" t="s">
        <v>1272</v>
      </c>
      <c r="C768" s="8">
        <v>108</v>
      </c>
      <c r="D768" s="8">
        <v>26809</v>
      </c>
      <c r="E768" s="8">
        <v>11000</v>
      </c>
      <c r="F768" s="8">
        <v>1113</v>
      </c>
    </row>
    <row r="769" spans="1:6" x14ac:dyDescent="0.2">
      <c r="A769" s="7" t="s">
        <v>1665</v>
      </c>
      <c r="B769" s="7" t="s">
        <v>1182</v>
      </c>
      <c r="C769" s="8">
        <v>1198</v>
      </c>
      <c r="D769" s="8">
        <v>334866</v>
      </c>
      <c r="E769" s="8">
        <v>180002</v>
      </c>
      <c r="F769" s="8">
        <v>961</v>
      </c>
    </row>
    <row r="770" spans="1:6" x14ac:dyDescent="0.2">
      <c r="A770" s="7" t="s">
        <v>2324</v>
      </c>
      <c r="B770" s="7" t="s">
        <v>1111</v>
      </c>
      <c r="C770" s="8">
        <v>74</v>
      </c>
      <c r="D770" s="8">
        <v>39798</v>
      </c>
      <c r="E770" s="8">
        <v>15000</v>
      </c>
      <c r="F770" s="8">
        <v>0</v>
      </c>
    </row>
    <row r="771" spans="1:6" x14ac:dyDescent="0.2">
      <c r="A771" s="7" t="s">
        <v>1741</v>
      </c>
      <c r="B771" s="7" t="s">
        <v>1038</v>
      </c>
      <c r="C771" s="8">
        <v>159</v>
      </c>
      <c r="D771" s="8">
        <v>43316</v>
      </c>
      <c r="E771" s="8">
        <v>16044</v>
      </c>
      <c r="F771" s="8">
        <v>3293</v>
      </c>
    </row>
    <row r="772" spans="1:6" x14ac:dyDescent="0.2">
      <c r="A772" s="7" t="s">
        <v>1742</v>
      </c>
      <c r="B772" s="7" t="s">
        <v>1026</v>
      </c>
      <c r="C772" s="8">
        <v>827</v>
      </c>
      <c r="D772" s="8">
        <v>132482</v>
      </c>
      <c r="E772" s="8">
        <v>128182</v>
      </c>
      <c r="F772" s="8">
        <v>7838</v>
      </c>
    </row>
    <row r="773" spans="1:6" x14ac:dyDescent="0.2">
      <c r="A773" s="7" t="s">
        <v>1743</v>
      </c>
      <c r="B773" s="7" t="s">
        <v>1100</v>
      </c>
      <c r="C773" s="8">
        <v>3675</v>
      </c>
      <c r="D773" s="8">
        <v>1465000</v>
      </c>
      <c r="E773" s="8">
        <v>1112665</v>
      </c>
      <c r="F773" s="8">
        <v>1804</v>
      </c>
    </row>
    <row r="774" spans="1:6" x14ac:dyDescent="0.2">
      <c r="A774" s="7" t="s">
        <v>1666</v>
      </c>
      <c r="B774" s="7" t="s">
        <v>1060</v>
      </c>
      <c r="C774" s="8">
        <v>1185</v>
      </c>
      <c r="D774" s="8">
        <v>307009</v>
      </c>
      <c r="E774" s="8">
        <v>168241</v>
      </c>
      <c r="F774" s="8">
        <v>0</v>
      </c>
    </row>
    <row r="775" spans="1:6" x14ac:dyDescent="0.2">
      <c r="A775" s="7" t="s">
        <v>1667</v>
      </c>
      <c r="B775" s="7" t="s">
        <v>1087</v>
      </c>
      <c r="C775" s="8">
        <v>548</v>
      </c>
      <c r="D775" s="8">
        <v>124501</v>
      </c>
      <c r="E775" s="8">
        <v>42566</v>
      </c>
      <c r="F775" s="8">
        <v>9676</v>
      </c>
    </row>
    <row r="776" spans="1:6" x14ac:dyDescent="0.2">
      <c r="A776" s="7" t="s">
        <v>1668</v>
      </c>
      <c r="B776" s="7" t="s">
        <v>1093</v>
      </c>
      <c r="C776" s="8">
        <v>332</v>
      </c>
      <c r="D776" s="8">
        <v>110170</v>
      </c>
      <c r="E776" s="8">
        <v>48250</v>
      </c>
      <c r="F776" s="8">
        <v>855</v>
      </c>
    </row>
    <row r="777" spans="1:6" x14ac:dyDescent="0.2">
      <c r="A777" s="7" t="s">
        <v>1669</v>
      </c>
      <c r="B777" s="7" t="s">
        <v>1142</v>
      </c>
      <c r="C777" s="8">
        <v>428</v>
      </c>
      <c r="D777" s="8">
        <v>179353</v>
      </c>
      <c r="E777" s="8">
        <v>131453</v>
      </c>
      <c r="F777" s="8">
        <v>7689</v>
      </c>
    </row>
    <row r="778" spans="1:6" x14ac:dyDescent="0.2">
      <c r="A778" s="7" t="s">
        <v>1670</v>
      </c>
      <c r="B778" s="7" t="s">
        <v>1093</v>
      </c>
      <c r="C778" s="8">
        <v>61</v>
      </c>
      <c r="D778" s="8">
        <v>21813</v>
      </c>
      <c r="E778" s="8">
        <v>2671</v>
      </c>
      <c r="F778" s="8">
        <v>280</v>
      </c>
    </row>
    <row r="779" spans="1:6" x14ac:dyDescent="0.2">
      <c r="A779" s="7" t="s">
        <v>1671</v>
      </c>
      <c r="B779" s="7" t="s">
        <v>1050</v>
      </c>
      <c r="C779" s="8">
        <v>225</v>
      </c>
      <c r="D779" s="8">
        <v>96581</v>
      </c>
      <c r="E779" s="8">
        <v>30000</v>
      </c>
      <c r="F779" s="8">
        <v>124</v>
      </c>
    </row>
    <row r="780" spans="1:6" x14ac:dyDescent="0.2">
      <c r="A780" s="7" t="s">
        <v>2164</v>
      </c>
      <c r="B780" s="7" t="s">
        <v>1061</v>
      </c>
      <c r="C780" s="8">
        <v>13270</v>
      </c>
      <c r="D780" s="8">
        <v>11636848</v>
      </c>
      <c r="E780" s="8">
        <v>2263083</v>
      </c>
      <c r="F780" s="8">
        <v>518284</v>
      </c>
    </row>
    <row r="781" spans="1:6" x14ac:dyDescent="0.2">
      <c r="A781" s="7" t="s">
        <v>1672</v>
      </c>
      <c r="B781" s="7" t="s">
        <v>1093</v>
      </c>
      <c r="C781" s="8">
        <v>327</v>
      </c>
      <c r="D781" s="8">
        <v>133957</v>
      </c>
      <c r="E781" s="8">
        <v>81147</v>
      </c>
      <c r="F781" s="8">
        <v>38303</v>
      </c>
    </row>
    <row r="782" spans="1:6" x14ac:dyDescent="0.2">
      <c r="A782" s="7" t="s">
        <v>1673</v>
      </c>
      <c r="B782" s="7" t="s">
        <v>1056</v>
      </c>
      <c r="C782" s="8">
        <v>446</v>
      </c>
      <c r="D782" s="8">
        <v>318036</v>
      </c>
      <c r="E782" s="8">
        <v>138891</v>
      </c>
      <c r="F782" s="8">
        <v>3825</v>
      </c>
    </row>
    <row r="783" spans="1:6" x14ac:dyDescent="0.2">
      <c r="A783" s="7" t="s">
        <v>1674</v>
      </c>
      <c r="B783" s="7" t="s">
        <v>1045</v>
      </c>
      <c r="C783" s="8">
        <v>563</v>
      </c>
      <c r="D783" s="8">
        <v>146204</v>
      </c>
      <c r="E783" s="8">
        <v>123251</v>
      </c>
      <c r="F783" s="8">
        <v>0</v>
      </c>
    </row>
    <row r="784" spans="1:6" x14ac:dyDescent="0.2">
      <c r="A784" s="7" t="s">
        <v>1675</v>
      </c>
      <c r="B784" s="7" t="s">
        <v>2350</v>
      </c>
      <c r="C784" s="8">
        <v>342</v>
      </c>
      <c r="D784" s="8">
        <v>139500</v>
      </c>
      <c r="E784" s="8">
        <v>105135</v>
      </c>
      <c r="F784" s="8">
        <v>884</v>
      </c>
    </row>
    <row r="785" spans="1:6" x14ac:dyDescent="0.2">
      <c r="A785" s="7" t="s">
        <v>1676</v>
      </c>
      <c r="B785" s="7" t="s">
        <v>1114</v>
      </c>
      <c r="C785" s="8">
        <v>323</v>
      </c>
      <c r="D785" s="8">
        <v>57049</v>
      </c>
      <c r="E785" s="8">
        <v>100200</v>
      </c>
      <c r="F785" s="8">
        <v>20511</v>
      </c>
    </row>
    <row r="786" spans="1:6" x14ac:dyDescent="0.2">
      <c r="A786" s="7" t="s">
        <v>1677</v>
      </c>
      <c r="B786" s="7" t="s">
        <v>1175</v>
      </c>
      <c r="C786" s="8">
        <v>5480</v>
      </c>
      <c r="D786" s="8">
        <v>5947089</v>
      </c>
      <c r="E786" s="8">
        <v>2316635</v>
      </c>
      <c r="F786" s="8">
        <v>163232</v>
      </c>
    </row>
    <row r="787" spans="1:6" x14ac:dyDescent="0.2">
      <c r="A787" s="7" t="s">
        <v>1678</v>
      </c>
      <c r="B787" s="7" t="s">
        <v>1052</v>
      </c>
      <c r="C787" s="8">
        <v>83</v>
      </c>
      <c r="D787" s="8">
        <v>13736</v>
      </c>
      <c r="E787" s="8">
        <v>6800</v>
      </c>
      <c r="F787" s="8">
        <v>0</v>
      </c>
    </row>
    <row r="788" spans="1:6" x14ac:dyDescent="0.2">
      <c r="A788" s="7" t="s">
        <v>1679</v>
      </c>
      <c r="B788" s="7" t="s">
        <v>1233</v>
      </c>
      <c r="C788" s="8">
        <v>239</v>
      </c>
      <c r="D788" s="8">
        <v>73973</v>
      </c>
      <c r="E788" s="8">
        <v>40000</v>
      </c>
      <c r="F788" s="8">
        <v>0</v>
      </c>
    </row>
    <row r="789" spans="1:6" x14ac:dyDescent="0.2">
      <c r="A789" s="7" t="s">
        <v>1680</v>
      </c>
      <c r="B789" s="7" t="s">
        <v>1093</v>
      </c>
      <c r="C789" s="8">
        <v>63</v>
      </c>
      <c r="D789" s="8">
        <v>28109</v>
      </c>
      <c r="E789" s="8">
        <v>8700</v>
      </c>
      <c r="F789" s="8">
        <v>839</v>
      </c>
    </row>
    <row r="790" spans="1:6" x14ac:dyDescent="0.2">
      <c r="A790" s="7" t="s">
        <v>1681</v>
      </c>
      <c r="B790" s="7" t="s">
        <v>1073</v>
      </c>
      <c r="C790" s="8">
        <v>8953</v>
      </c>
      <c r="D790" s="8">
        <v>2991228</v>
      </c>
      <c r="E790" s="8">
        <v>2204355</v>
      </c>
      <c r="F790" s="8">
        <v>182214</v>
      </c>
    </row>
    <row r="791" spans="1:6" x14ac:dyDescent="0.2">
      <c r="A791" s="7" t="s">
        <v>1278</v>
      </c>
      <c r="B791" s="7" t="s">
        <v>1278</v>
      </c>
      <c r="C791" s="8">
        <v>2655</v>
      </c>
      <c r="D791" s="8">
        <v>1322336</v>
      </c>
      <c r="E791" s="8">
        <v>724759</v>
      </c>
      <c r="F791" s="8">
        <v>3439</v>
      </c>
    </row>
    <row r="792" spans="1:6" x14ac:dyDescent="0.2">
      <c r="A792" s="7" t="s">
        <v>1682</v>
      </c>
      <c r="B792" s="7" t="s">
        <v>1114</v>
      </c>
      <c r="C792" s="8">
        <v>657</v>
      </c>
      <c r="D792" s="8">
        <v>218365</v>
      </c>
      <c r="E792" s="8">
        <v>236998</v>
      </c>
      <c r="F792" s="8">
        <v>15135</v>
      </c>
    </row>
    <row r="793" spans="1:6" x14ac:dyDescent="0.2">
      <c r="A793" s="7" t="s">
        <v>1683</v>
      </c>
      <c r="B793" s="7" t="s">
        <v>1175</v>
      </c>
      <c r="C793" s="8">
        <v>8622</v>
      </c>
      <c r="D793" s="8">
        <v>6798119</v>
      </c>
      <c r="E793" s="8">
        <v>2402949</v>
      </c>
      <c r="F793" s="8">
        <v>292996</v>
      </c>
    </row>
    <row r="794" spans="1:6" x14ac:dyDescent="0.2">
      <c r="A794" s="7" t="s">
        <v>1045</v>
      </c>
      <c r="B794" s="7" t="s">
        <v>1045</v>
      </c>
      <c r="C794" s="8">
        <v>4248</v>
      </c>
      <c r="D794" s="8">
        <v>1426573</v>
      </c>
      <c r="E794" s="8">
        <v>626009</v>
      </c>
      <c r="F794" s="8">
        <v>162521</v>
      </c>
    </row>
    <row r="795" spans="1:6" x14ac:dyDescent="0.2">
      <c r="A795" s="7" t="s">
        <v>1684</v>
      </c>
      <c r="B795" s="7" t="s">
        <v>1138</v>
      </c>
      <c r="C795" s="8">
        <v>334</v>
      </c>
      <c r="D795" s="8">
        <v>211996</v>
      </c>
      <c r="E795" s="8">
        <v>97001</v>
      </c>
      <c r="F795" s="8">
        <v>19022</v>
      </c>
    </row>
    <row r="796" spans="1:6" x14ac:dyDescent="0.2">
      <c r="A796" s="7" t="s">
        <v>1685</v>
      </c>
      <c r="B796" s="7" t="s">
        <v>1037</v>
      </c>
      <c r="C796" s="8">
        <v>6757</v>
      </c>
      <c r="D796" s="8">
        <v>5347461</v>
      </c>
      <c r="E796" s="8">
        <v>3099186</v>
      </c>
      <c r="F796" s="8">
        <v>556851</v>
      </c>
    </row>
    <row r="797" spans="1:6" x14ac:dyDescent="0.2">
      <c r="A797" s="7" t="s">
        <v>1686</v>
      </c>
      <c r="B797" s="7" t="s">
        <v>1396</v>
      </c>
      <c r="C797" s="8">
        <v>232</v>
      </c>
      <c r="D797" s="8">
        <v>67045</v>
      </c>
      <c r="E797" s="8">
        <v>44617</v>
      </c>
      <c r="F797" s="8">
        <v>0</v>
      </c>
    </row>
    <row r="798" spans="1:6" x14ac:dyDescent="0.2">
      <c r="A798" s="7" t="s">
        <v>1687</v>
      </c>
      <c r="B798" s="7" t="s">
        <v>1080</v>
      </c>
      <c r="C798" s="8">
        <v>1126</v>
      </c>
      <c r="D798" s="8">
        <v>890372</v>
      </c>
      <c r="E798" s="8">
        <v>614098</v>
      </c>
      <c r="F798" s="8">
        <v>41730</v>
      </c>
    </row>
    <row r="799" spans="1:6" x14ac:dyDescent="0.2">
      <c r="A799" s="7" t="s">
        <v>1748</v>
      </c>
      <c r="B799" s="7" t="s">
        <v>1114</v>
      </c>
      <c r="C799" s="8">
        <v>714</v>
      </c>
      <c r="D799" s="8">
        <v>141537</v>
      </c>
      <c r="E799" s="8">
        <v>160395</v>
      </c>
      <c r="F799" s="8">
        <v>17572</v>
      </c>
    </row>
    <row r="800" spans="1:6" x14ac:dyDescent="0.2">
      <c r="A800" s="7" t="s">
        <v>1688</v>
      </c>
      <c r="B800" s="7" t="s">
        <v>2406</v>
      </c>
      <c r="C800" s="8">
        <v>81</v>
      </c>
      <c r="D800" s="8">
        <v>9701</v>
      </c>
      <c r="E800" s="8">
        <v>9836</v>
      </c>
      <c r="F800" s="8">
        <v>0</v>
      </c>
    </row>
    <row r="801" spans="1:6" x14ac:dyDescent="0.2">
      <c r="A801" s="7" t="s">
        <v>1689</v>
      </c>
      <c r="B801" s="7" t="s">
        <v>1028</v>
      </c>
      <c r="C801" s="8">
        <v>194</v>
      </c>
      <c r="D801" s="8">
        <v>35698</v>
      </c>
      <c r="E801" s="8">
        <v>18965</v>
      </c>
      <c r="F801" s="8">
        <v>0</v>
      </c>
    </row>
    <row r="802" spans="1:6" x14ac:dyDescent="0.2">
      <c r="A802" s="7" t="s">
        <v>1749</v>
      </c>
      <c r="B802" s="7" t="s">
        <v>1108</v>
      </c>
      <c r="C802" s="8">
        <v>1046</v>
      </c>
      <c r="D802" s="8">
        <v>438846</v>
      </c>
      <c r="E802" s="8">
        <v>263000</v>
      </c>
      <c r="F802" s="8">
        <v>75082</v>
      </c>
    </row>
    <row r="803" spans="1:6" x14ac:dyDescent="0.2">
      <c r="A803" s="7" t="s">
        <v>1690</v>
      </c>
      <c r="B803" s="7" t="s">
        <v>1114</v>
      </c>
      <c r="C803" s="8">
        <v>88</v>
      </c>
      <c r="D803" s="8">
        <v>17982</v>
      </c>
      <c r="E803" s="8">
        <v>28767</v>
      </c>
      <c r="F803" s="8">
        <v>4073</v>
      </c>
    </row>
    <row r="804" spans="1:6" x14ac:dyDescent="0.2">
      <c r="A804" s="7" t="s">
        <v>1691</v>
      </c>
      <c r="B804" s="7" t="s">
        <v>1125</v>
      </c>
      <c r="C804" s="8">
        <v>184</v>
      </c>
      <c r="D804" s="8">
        <v>64270</v>
      </c>
      <c r="E804" s="8">
        <v>28086</v>
      </c>
      <c r="F804" s="8">
        <v>0</v>
      </c>
    </row>
    <row r="805" spans="1:6" x14ac:dyDescent="0.2">
      <c r="A805" s="7" t="s">
        <v>1692</v>
      </c>
      <c r="B805" s="7" t="s">
        <v>1052</v>
      </c>
      <c r="C805" s="8">
        <v>1678</v>
      </c>
      <c r="D805" s="8">
        <v>327997</v>
      </c>
      <c r="E805" s="8">
        <v>248218</v>
      </c>
      <c r="F805" s="8">
        <v>9677</v>
      </c>
    </row>
    <row r="806" spans="1:6" x14ac:dyDescent="0.2">
      <c r="A806" s="7" t="s">
        <v>1693</v>
      </c>
      <c r="B806" s="7" t="s">
        <v>1082</v>
      </c>
      <c r="C806" s="8">
        <v>1740</v>
      </c>
      <c r="D806" s="8">
        <v>656678</v>
      </c>
      <c r="E806" s="8">
        <v>555005</v>
      </c>
      <c r="F806" s="8">
        <v>82011</v>
      </c>
    </row>
    <row r="807" spans="1:6" x14ac:dyDescent="0.2">
      <c r="A807" s="7" t="s">
        <v>1396</v>
      </c>
      <c r="B807" s="7" t="s">
        <v>1396</v>
      </c>
      <c r="C807" s="8">
        <v>9691</v>
      </c>
      <c r="D807" s="8">
        <v>3821061</v>
      </c>
      <c r="E807" s="8">
        <v>1980991</v>
      </c>
      <c r="F807" s="8">
        <v>193988</v>
      </c>
    </row>
    <row r="808" spans="1:6" x14ac:dyDescent="0.2">
      <c r="A808" s="7" t="s">
        <v>1694</v>
      </c>
      <c r="B808" s="7" t="s">
        <v>1175</v>
      </c>
      <c r="C808" s="8">
        <v>3750</v>
      </c>
      <c r="D808" s="8">
        <v>2268908</v>
      </c>
      <c r="E808" s="8">
        <v>688619</v>
      </c>
      <c r="F808" s="8">
        <v>199344</v>
      </c>
    </row>
    <row r="809" spans="1:6" x14ac:dyDescent="0.2">
      <c r="A809" s="7" t="s">
        <v>1695</v>
      </c>
      <c r="B809" s="7" t="s">
        <v>1200</v>
      </c>
      <c r="C809" s="8">
        <v>1875</v>
      </c>
      <c r="D809" s="8">
        <v>808913</v>
      </c>
      <c r="E809" s="8">
        <v>676607</v>
      </c>
      <c r="F809" s="8">
        <v>84823</v>
      </c>
    </row>
    <row r="810" spans="1:6" x14ac:dyDescent="0.2">
      <c r="A810" s="7" t="s">
        <v>1696</v>
      </c>
      <c r="B810" s="7" t="s">
        <v>1177</v>
      </c>
      <c r="C810" s="8">
        <v>914</v>
      </c>
      <c r="D810" s="8">
        <v>271077</v>
      </c>
      <c r="E810" s="8">
        <v>192728</v>
      </c>
      <c r="F810" s="8">
        <v>52154</v>
      </c>
    </row>
    <row r="811" spans="1:6" x14ac:dyDescent="0.2">
      <c r="A811" s="7" t="s">
        <v>1697</v>
      </c>
      <c r="B811" s="7" t="s">
        <v>1191</v>
      </c>
      <c r="C811" s="8">
        <v>199</v>
      </c>
      <c r="D811" s="8">
        <v>32673</v>
      </c>
      <c r="E811" s="8">
        <v>53056</v>
      </c>
      <c r="F811" s="8">
        <v>0</v>
      </c>
    </row>
    <row r="812" spans="1:6" x14ac:dyDescent="0.2">
      <c r="A812" s="7" t="s">
        <v>1698</v>
      </c>
      <c r="B812" s="7" t="s">
        <v>1104</v>
      </c>
      <c r="C812" s="8">
        <v>394</v>
      </c>
      <c r="D812" s="8">
        <v>92180</v>
      </c>
      <c r="E812" s="8">
        <v>70000</v>
      </c>
      <c r="F812" s="8">
        <v>0</v>
      </c>
    </row>
    <row r="813" spans="1:6" x14ac:dyDescent="0.2">
      <c r="A813" s="7" t="s">
        <v>1699</v>
      </c>
      <c r="B813" s="7" t="s">
        <v>1042</v>
      </c>
      <c r="C813" s="8">
        <v>813</v>
      </c>
      <c r="D813" s="8">
        <v>521687</v>
      </c>
      <c r="E813" s="8">
        <v>249758</v>
      </c>
      <c r="F813" s="8">
        <v>81416</v>
      </c>
    </row>
    <row r="814" spans="1:6" x14ac:dyDescent="0.2">
      <c r="A814" s="7" t="s">
        <v>1700</v>
      </c>
      <c r="B814" s="7" t="s">
        <v>1135</v>
      </c>
      <c r="C814" s="8">
        <v>4070</v>
      </c>
      <c r="D814" s="8">
        <v>9378346</v>
      </c>
      <c r="E814" s="8">
        <v>2366148</v>
      </c>
      <c r="F814" s="8">
        <v>52714</v>
      </c>
    </row>
    <row r="815" spans="1:6" x14ac:dyDescent="0.2">
      <c r="A815" s="7" t="s">
        <v>1701</v>
      </c>
      <c r="B815" s="7" t="s">
        <v>1182</v>
      </c>
      <c r="C815" s="8">
        <v>670</v>
      </c>
      <c r="D815" s="8">
        <v>179623</v>
      </c>
      <c r="E815" s="8">
        <v>220931</v>
      </c>
      <c r="F815" s="8">
        <v>0</v>
      </c>
    </row>
    <row r="816" spans="1:6" x14ac:dyDescent="0.2">
      <c r="A816" s="7" t="s">
        <v>1702</v>
      </c>
      <c r="B816" s="7" t="s">
        <v>2406</v>
      </c>
      <c r="C816" s="8">
        <v>2537</v>
      </c>
      <c r="D816" s="8">
        <v>711769</v>
      </c>
      <c r="E816" s="8">
        <v>503940</v>
      </c>
      <c r="F816" s="8">
        <v>16587</v>
      </c>
    </row>
    <row r="817" spans="1:6" x14ac:dyDescent="0.2">
      <c r="A817" s="7" t="s">
        <v>1703</v>
      </c>
      <c r="B817" s="7" t="s">
        <v>1066</v>
      </c>
      <c r="C817" s="8">
        <v>175</v>
      </c>
      <c r="D817" s="8">
        <v>52163</v>
      </c>
      <c r="E817" s="8">
        <v>50467</v>
      </c>
      <c r="F817" s="8">
        <v>3543</v>
      </c>
    </row>
    <row r="818" spans="1:6" x14ac:dyDescent="0.2">
      <c r="A818" s="7" t="s">
        <v>1752</v>
      </c>
      <c r="B818" s="7" t="s">
        <v>1193</v>
      </c>
      <c r="C818" s="8">
        <v>847</v>
      </c>
      <c r="D818" s="8">
        <v>276205</v>
      </c>
      <c r="E818" s="8">
        <v>300983</v>
      </c>
      <c r="F818" s="8">
        <v>2942</v>
      </c>
    </row>
    <row r="819" spans="1:6" x14ac:dyDescent="0.2">
      <c r="A819" s="7" t="s">
        <v>1753</v>
      </c>
      <c r="B819" s="7" t="s">
        <v>1056</v>
      </c>
      <c r="C819" s="8">
        <v>19481</v>
      </c>
      <c r="D819" s="8">
        <v>15052036</v>
      </c>
      <c r="E819" s="8">
        <v>5379592</v>
      </c>
      <c r="F819" s="8">
        <v>222654</v>
      </c>
    </row>
    <row r="820" spans="1:6" x14ac:dyDescent="0.2">
      <c r="A820" s="7" t="s">
        <v>1704</v>
      </c>
      <c r="B820" s="7" t="s">
        <v>1119</v>
      </c>
      <c r="C820" s="8">
        <v>77</v>
      </c>
      <c r="D820" s="8">
        <v>23114</v>
      </c>
      <c r="E820" s="8">
        <v>5000</v>
      </c>
      <c r="F820" s="8">
        <v>0</v>
      </c>
    </row>
    <row r="821" spans="1:6" x14ac:dyDescent="0.2">
      <c r="A821" s="7" t="s">
        <v>1705</v>
      </c>
      <c r="B821" s="7" t="s">
        <v>1126</v>
      </c>
      <c r="C821" s="8">
        <v>735</v>
      </c>
      <c r="D821" s="8">
        <v>148751</v>
      </c>
      <c r="E821" s="8">
        <v>97866</v>
      </c>
      <c r="F821" s="8">
        <v>21085</v>
      </c>
    </row>
    <row r="822" spans="1:6" x14ac:dyDescent="0.2">
      <c r="A822" s="7" t="s">
        <v>1706</v>
      </c>
      <c r="B822" s="7" t="s">
        <v>1233</v>
      </c>
      <c r="C822" s="8">
        <v>70</v>
      </c>
      <c r="D822" s="8">
        <v>16704</v>
      </c>
      <c r="E822" s="8">
        <v>4200</v>
      </c>
      <c r="F822" s="8">
        <v>4395</v>
      </c>
    </row>
    <row r="823" spans="1:6" x14ac:dyDescent="0.2">
      <c r="A823" s="7" t="s">
        <v>1707</v>
      </c>
      <c r="B823" s="7" t="s">
        <v>1173</v>
      </c>
      <c r="C823" s="8">
        <v>56</v>
      </c>
      <c r="D823" s="8">
        <v>27609</v>
      </c>
      <c r="E823" s="8">
        <v>16994</v>
      </c>
      <c r="F823" s="8">
        <v>0</v>
      </c>
    </row>
    <row r="824" spans="1:6" x14ac:dyDescent="0.2">
      <c r="A824" s="7" t="s">
        <v>1708</v>
      </c>
      <c r="B824" s="7" t="s">
        <v>1156</v>
      </c>
      <c r="C824" s="8">
        <v>1529</v>
      </c>
      <c r="D824" s="8">
        <v>395126</v>
      </c>
      <c r="E824" s="8">
        <v>447231</v>
      </c>
      <c r="F824" s="8">
        <v>43108</v>
      </c>
    </row>
    <row r="825" spans="1:6" x14ac:dyDescent="0.2">
      <c r="A825" s="7" t="s">
        <v>1756</v>
      </c>
      <c r="B825" s="7" t="s">
        <v>1061</v>
      </c>
      <c r="C825" s="8">
        <v>24922</v>
      </c>
      <c r="D825" s="8">
        <v>19452949</v>
      </c>
      <c r="E825" s="8">
        <v>3929188</v>
      </c>
      <c r="F825" s="8">
        <v>793180</v>
      </c>
    </row>
    <row r="826" spans="1:6" x14ac:dyDescent="0.2">
      <c r="A826" s="7" t="s">
        <v>1709</v>
      </c>
      <c r="B826" s="7" t="s">
        <v>1048</v>
      </c>
      <c r="C826" s="8">
        <v>72</v>
      </c>
      <c r="D826" s="8">
        <v>18843</v>
      </c>
      <c r="E826" s="8">
        <v>17339</v>
      </c>
      <c r="F826" s="8">
        <v>0</v>
      </c>
    </row>
    <row r="827" spans="1:6" x14ac:dyDescent="0.2">
      <c r="A827" s="7" t="s">
        <v>1710</v>
      </c>
      <c r="B827" s="7" t="s">
        <v>1032</v>
      </c>
      <c r="C827" s="8">
        <v>590</v>
      </c>
      <c r="D827" s="8">
        <v>368627</v>
      </c>
      <c r="E827" s="8">
        <v>129354</v>
      </c>
      <c r="F827" s="8">
        <v>1579</v>
      </c>
    </row>
    <row r="828" spans="1:6" x14ac:dyDescent="0.2">
      <c r="A828" s="7" t="s">
        <v>1711</v>
      </c>
      <c r="B828" s="7" t="s">
        <v>1095</v>
      </c>
      <c r="C828" s="8">
        <v>204</v>
      </c>
      <c r="D828" s="8">
        <v>49647</v>
      </c>
      <c r="E828" s="8">
        <v>38889</v>
      </c>
      <c r="F828" s="8">
        <v>6316</v>
      </c>
    </row>
    <row r="829" spans="1:6" x14ac:dyDescent="0.2">
      <c r="A829" s="7" t="s">
        <v>1712</v>
      </c>
      <c r="B829" s="7" t="s">
        <v>2452</v>
      </c>
      <c r="C829" s="8">
        <v>18659</v>
      </c>
      <c r="D829" s="8">
        <v>7945057</v>
      </c>
      <c r="E829" s="8">
        <v>2069557</v>
      </c>
      <c r="F829" s="8">
        <v>543756</v>
      </c>
    </row>
    <row r="830" spans="1:6" x14ac:dyDescent="0.2">
      <c r="A830" s="7" t="s">
        <v>1758</v>
      </c>
      <c r="B830" s="7" t="s">
        <v>1068</v>
      </c>
      <c r="C830" s="8">
        <v>351</v>
      </c>
      <c r="D830" s="8">
        <v>144005</v>
      </c>
      <c r="E830" s="8">
        <v>36000</v>
      </c>
      <c r="F830" s="8">
        <v>30255</v>
      </c>
    </row>
    <row r="831" spans="1:6" x14ac:dyDescent="0.2">
      <c r="A831" s="7" t="s">
        <v>1713</v>
      </c>
      <c r="B831" s="7" t="s">
        <v>1030</v>
      </c>
      <c r="C831" s="8">
        <v>318</v>
      </c>
      <c r="D831" s="8">
        <v>79195</v>
      </c>
      <c r="E831" s="8">
        <v>68877</v>
      </c>
      <c r="F831" s="8">
        <v>5039</v>
      </c>
    </row>
    <row r="832" spans="1:6" x14ac:dyDescent="0.2">
      <c r="A832" s="7" t="s">
        <v>1714</v>
      </c>
      <c r="B832" s="7" t="s">
        <v>1111</v>
      </c>
      <c r="C832" s="8">
        <v>189</v>
      </c>
      <c r="D832" s="8">
        <v>71373</v>
      </c>
      <c r="E832" s="8">
        <v>5249</v>
      </c>
      <c r="F832" s="8">
        <v>0</v>
      </c>
    </row>
    <row r="833" spans="1:6" x14ac:dyDescent="0.2">
      <c r="A833" s="7" t="s">
        <v>1715</v>
      </c>
      <c r="B833" s="7" t="s">
        <v>1126</v>
      </c>
      <c r="C833" s="8">
        <v>4471</v>
      </c>
      <c r="D833" s="8">
        <v>1524142</v>
      </c>
      <c r="E833" s="8">
        <v>886782</v>
      </c>
      <c r="F833" s="8">
        <v>134159</v>
      </c>
    </row>
    <row r="834" spans="1:6" x14ac:dyDescent="0.2">
      <c r="A834" s="7" t="s">
        <v>1716</v>
      </c>
      <c r="B834" s="7" t="s">
        <v>1112</v>
      </c>
      <c r="C834" s="8">
        <v>190</v>
      </c>
      <c r="D834" s="8">
        <v>35808</v>
      </c>
      <c r="E834" s="8">
        <v>15817</v>
      </c>
      <c r="F834" s="8">
        <v>20560</v>
      </c>
    </row>
    <row r="835" spans="1:6" x14ac:dyDescent="0.2">
      <c r="A835" s="7" t="s">
        <v>1717</v>
      </c>
      <c r="B835" s="7" t="s">
        <v>2406</v>
      </c>
      <c r="C835" s="8">
        <v>1437</v>
      </c>
      <c r="D835" s="8">
        <v>432275</v>
      </c>
      <c r="E835" s="8">
        <v>292265</v>
      </c>
      <c r="F835" s="8">
        <v>20172</v>
      </c>
    </row>
    <row r="836" spans="1:6" x14ac:dyDescent="0.2">
      <c r="A836" s="7" t="s">
        <v>1050</v>
      </c>
      <c r="B836" s="7" t="s">
        <v>1050</v>
      </c>
      <c r="C836" s="8">
        <v>27221</v>
      </c>
      <c r="D836" s="8">
        <v>13696742</v>
      </c>
      <c r="E836" s="8">
        <v>4102449</v>
      </c>
      <c r="F836" s="8">
        <v>451233</v>
      </c>
    </row>
    <row r="837" spans="1:6" x14ac:dyDescent="0.2">
      <c r="A837" s="7" t="s">
        <v>1718</v>
      </c>
      <c r="B837" s="7" t="s">
        <v>1130</v>
      </c>
      <c r="C837" s="8">
        <v>2311</v>
      </c>
      <c r="D837" s="8">
        <v>1048150</v>
      </c>
      <c r="E837" s="8">
        <v>880090</v>
      </c>
      <c r="F837" s="8">
        <v>75170</v>
      </c>
    </row>
    <row r="838" spans="1:6" x14ac:dyDescent="0.2">
      <c r="A838" s="7" t="s">
        <v>1719</v>
      </c>
      <c r="B838" s="7" t="s">
        <v>1064</v>
      </c>
      <c r="C838" s="8">
        <v>1350</v>
      </c>
      <c r="D838" s="8">
        <v>505710</v>
      </c>
      <c r="E838" s="8">
        <v>351526</v>
      </c>
      <c r="F838" s="8">
        <v>10727</v>
      </c>
    </row>
    <row r="839" spans="1:6" x14ac:dyDescent="0.2">
      <c r="A839" s="7" t="s">
        <v>1720</v>
      </c>
      <c r="B839" s="7" t="s">
        <v>1073</v>
      </c>
      <c r="C839" s="8">
        <v>177</v>
      </c>
      <c r="D839" s="8">
        <v>48864</v>
      </c>
      <c r="E839" s="8">
        <v>27611</v>
      </c>
      <c r="F839" s="8">
        <v>0</v>
      </c>
    </row>
    <row r="840" spans="1:6" x14ac:dyDescent="0.2">
      <c r="A840" s="7" t="s">
        <v>1721</v>
      </c>
      <c r="B840" s="7" t="s">
        <v>1071</v>
      </c>
      <c r="C840" s="8">
        <v>43</v>
      </c>
      <c r="D840" s="8">
        <v>11518</v>
      </c>
      <c r="E840" s="8">
        <v>2250</v>
      </c>
      <c r="F840" s="8">
        <v>435</v>
      </c>
    </row>
    <row r="841" spans="1:6" x14ac:dyDescent="0.2">
      <c r="A841" s="7" t="s">
        <v>1722</v>
      </c>
      <c r="B841" s="7" t="s">
        <v>1148</v>
      </c>
      <c r="C841" s="8">
        <v>138</v>
      </c>
      <c r="D841" s="8">
        <v>37644</v>
      </c>
      <c r="E841" s="8">
        <v>32277</v>
      </c>
      <c r="F841" s="8">
        <v>0</v>
      </c>
    </row>
    <row r="842" spans="1:6" x14ac:dyDescent="0.2">
      <c r="A842" s="7" t="s">
        <v>1723</v>
      </c>
      <c r="B842" s="7" t="s">
        <v>1171</v>
      </c>
      <c r="C842" s="8">
        <v>419</v>
      </c>
      <c r="D842" s="8">
        <v>98580</v>
      </c>
      <c r="E842" s="8">
        <v>107350</v>
      </c>
      <c r="F842" s="8">
        <v>8449</v>
      </c>
    </row>
    <row r="843" spans="1:6" x14ac:dyDescent="0.2">
      <c r="A843" s="7" t="s">
        <v>1724</v>
      </c>
      <c r="B843" s="7" t="s">
        <v>1032</v>
      </c>
      <c r="C843" s="8">
        <v>50050</v>
      </c>
      <c r="D843" s="8">
        <v>53535689</v>
      </c>
      <c r="E843" s="8">
        <v>15510683</v>
      </c>
      <c r="F843" s="8">
        <v>3404356</v>
      </c>
    </row>
    <row r="844" spans="1:6" x14ac:dyDescent="0.2">
      <c r="A844" s="7" t="s">
        <v>1725</v>
      </c>
      <c r="B844" s="7" t="s">
        <v>1135</v>
      </c>
      <c r="C844" s="8">
        <v>488</v>
      </c>
      <c r="D844" s="8">
        <v>2027520</v>
      </c>
      <c r="E844" s="8">
        <v>198819</v>
      </c>
      <c r="F844" s="8">
        <v>30746</v>
      </c>
    </row>
    <row r="845" spans="1:6" x14ac:dyDescent="0.2">
      <c r="A845" s="7" t="s">
        <v>1726</v>
      </c>
      <c r="B845" s="7" t="s">
        <v>1272</v>
      </c>
      <c r="C845" s="8">
        <v>107</v>
      </c>
      <c r="D845" s="8">
        <v>21598</v>
      </c>
      <c r="E845" s="8">
        <v>24000</v>
      </c>
      <c r="F845" s="8">
        <v>12241</v>
      </c>
    </row>
    <row r="846" spans="1:6" x14ac:dyDescent="0.2">
      <c r="A846" s="7" t="s">
        <v>1763</v>
      </c>
      <c r="B846" s="7" t="s">
        <v>1030</v>
      </c>
      <c r="C846" s="8">
        <v>11307</v>
      </c>
      <c r="D846" s="8">
        <v>4029935</v>
      </c>
      <c r="E846" s="8">
        <v>1991428</v>
      </c>
      <c r="F846" s="8">
        <v>247347</v>
      </c>
    </row>
    <row r="847" spans="1:6" x14ac:dyDescent="0.2">
      <c r="A847" s="7" t="s">
        <v>1764</v>
      </c>
      <c r="B847" s="7" t="s">
        <v>1089</v>
      </c>
      <c r="C847" s="8">
        <v>330</v>
      </c>
      <c r="D847" s="8">
        <v>155485</v>
      </c>
      <c r="E847" s="8">
        <v>35999</v>
      </c>
      <c r="F847" s="8">
        <v>1942</v>
      </c>
    </row>
    <row r="848" spans="1:6" x14ac:dyDescent="0.2">
      <c r="A848" s="7" t="s">
        <v>1042</v>
      </c>
      <c r="B848" s="7" t="s">
        <v>1089</v>
      </c>
      <c r="C848" s="8">
        <v>96</v>
      </c>
      <c r="D848" s="8">
        <v>42971</v>
      </c>
      <c r="E848" s="8">
        <v>20580</v>
      </c>
      <c r="F848" s="8">
        <v>0</v>
      </c>
    </row>
    <row r="849" spans="1:6" x14ac:dyDescent="0.2">
      <c r="A849" s="7" t="s">
        <v>1727</v>
      </c>
      <c r="B849" s="7" t="s">
        <v>1173</v>
      </c>
      <c r="C849" s="8">
        <v>441</v>
      </c>
      <c r="D849" s="8">
        <v>147107</v>
      </c>
      <c r="E849" s="8">
        <v>72527</v>
      </c>
      <c r="F849" s="8">
        <v>4277</v>
      </c>
    </row>
    <row r="850" spans="1:6" x14ac:dyDescent="0.2">
      <c r="A850" s="7" t="s">
        <v>1728</v>
      </c>
      <c r="B850" s="7" t="s">
        <v>1179</v>
      </c>
      <c r="C850" s="8">
        <v>3752</v>
      </c>
      <c r="D850" s="8">
        <v>2676833</v>
      </c>
      <c r="E850" s="8">
        <v>1104595</v>
      </c>
      <c r="F850" s="8">
        <v>119035</v>
      </c>
    </row>
    <row r="851" spans="1:6" x14ac:dyDescent="0.2">
      <c r="A851" s="7" t="s">
        <v>1729</v>
      </c>
      <c r="B851" s="7" t="s">
        <v>1125</v>
      </c>
      <c r="C851" s="8">
        <v>75</v>
      </c>
      <c r="D851" s="8">
        <v>39460</v>
      </c>
      <c r="E851" s="8">
        <v>12000</v>
      </c>
      <c r="F851" s="8">
        <v>941</v>
      </c>
    </row>
    <row r="852" spans="1:6" x14ac:dyDescent="0.2">
      <c r="A852" s="7" t="s">
        <v>1765</v>
      </c>
      <c r="B852" s="7" t="s">
        <v>1102</v>
      </c>
      <c r="C852" s="8">
        <v>4098</v>
      </c>
      <c r="D852" s="8">
        <v>1805079</v>
      </c>
      <c r="E852" s="8">
        <v>942759</v>
      </c>
      <c r="F852" s="8">
        <v>44018</v>
      </c>
    </row>
    <row r="853" spans="1:6" x14ac:dyDescent="0.2">
      <c r="A853" s="7" t="s">
        <v>1766</v>
      </c>
      <c r="B853" s="7" t="s">
        <v>1278</v>
      </c>
      <c r="C853" s="8">
        <v>172</v>
      </c>
      <c r="D853" s="8">
        <v>65368</v>
      </c>
      <c r="E853" s="8">
        <v>30754</v>
      </c>
      <c r="F853" s="8">
        <v>5278</v>
      </c>
    </row>
    <row r="854" spans="1:6" x14ac:dyDescent="0.2">
      <c r="A854" s="7" t="s">
        <v>1730</v>
      </c>
      <c r="B854" s="7" t="s">
        <v>1108</v>
      </c>
      <c r="C854" s="8">
        <v>3003</v>
      </c>
      <c r="D854" s="8">
        <v>1638545</v>
      </c>
      <c r="E854" s="8">
        <v>825610</v>
      </c>
      <c r="F854" s="8">
        <v>12400</v>
      </c>
    </row>
  </sheetData>
  <phoneticPr fontId="0" type="noConversion"/>
  <pageMargins left="0.7" right="0.7" top="0.75" bottom="0.75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4"/>
  <sheetViews>
    <sheetView showRuler="0" workbookViewId="0">
      <selection sqref="A1:E854"/>
    </sheetView>
  </sheetViews>
  <sheetFormatPr baseColWidth="10" defaultColWidth="8.7109375" defaultRowHeight="16" x14ac:dyDescent="0.2"/>
  <cols>
    <col min="1" max="1" width="20.42578125" bestFit="1" customWidth="1"/>
    <col min="2" max="2" width="16.5703125" bestFit="1" customWidth="1"/>
    <col min="3" max="4" width="12" bestFit="1" customWidth="1"/>
    <col min="5" max="5" width="21.140625" bestFit="1" customWidth="1"/>
  </cols>
  <sheetData>
    <row r="1" spans="1:5" x14ac:dyDescent="0.2">
      <c r="A1" s="5" t="s">
        <v>2309</v>
      </c>
      <c r="B1" s="5" t="s">
        <v>1459</v>
      </c>
      <c r="C1" s="5" t="s">
        <v>1460</v>
      </c>
      <c r="D1" s="5" t="s">
        <v>854</v>
      </c>
      <c r="E1" s="5" t="s">
        <v>1461</v>
      </c>
    </row>
    <row r="2" spans="1:5" x14ac:dyDescent="0.2">
      <c r="A2" s="5" t="s">
        <v>1025</v>
      </c>
      <c r="B2" s="5" t="s">
        <v>1026</v>
      </c>
      <c r="C2" s="14">
        <v>443848</v>
      </c>
      <c r="D2" s="14">
        <v>342806</v>
      </c>
      <c r="E2" s="14">
        <v>0</v>
      </c>
    </row>
    <row r="3" spans="1:5" x14ac:dyDescent="0.2">
      <c r="A3" s="5" t="s">
        <v>1027</v>
      </c>
      <c r="B3" s="5" t="s">
        <v>1028</v>
      </c>
      <c r="C3" s="14">
        <v>267481</v>
      </c>
      <c r="D3" s="14">
        <v>170921</v>
      </c>
      <c r="E3" s="14">
        <v>7790</v>
      </c>
    </row>
    <row r="4" spans="1:5" x14ac:dyDescent="0.2">
      <c r="A4" s="5" t="s">
        <v>1029</v>
      </c>
      <c r="B4" s="5" t="s">
        <v>1030</v>
      </c>
      <c r="C4" s="14">
        <v>341598</v>
      </c>
      <c r="D4" s="14">
        <v>266501</v>
      </c>
      <c r="E4" s="14">
        <v>19727</v>
      </c>
    </row>
    <row r="5" spans="1:5" x14ac:dyDescent="0.2">
      <c r="A5" s="5" t="s">
        <v>1031</v>
      </c>
      <c r="B5" s="5" t="s">
        <v>1032</v>
      </c>
      <c r="C5" s="14">
        <v>4469300</v>
      </c>
      <c r="D5" s="14">
        <v>1155755</v>
      </c>
      <c r="E5" s="14">
        <v>0</v>
      </c>
    </row>
    <row r="6" spans="1:5" x14ac:dyDescent="0.2">
      <c r="A6" s="5" t="s">
        <v>1033</v>
      </c>
      <c r="B6" s="5" t="s">
        <v>1033</v>
      </c>
      <c r="C6" s="14">
        <v>828962</v>
      </c>
      <c r="D6" s="14">
        <v>589582</v>
      </c>
      <c r="E6" s="14">
        <v>24682</v>
      </c>
    </row>
    <row r="7" spans="1:5" x14ac:dyDescent="0.2">
      <c r="A7" s="5" t="s">
        <v>1034</v>
      </c>
      <c r="B7" s="5" t="s">
        <v>1035</v>
      </c>
      <c r="C7" s="14">
        <v>153091</v>
      </c>
      <c r="D7" s="14">
        <v>128966</v>
      </c>
      <c r="E7" s="14">
        <v>19365</v>
      </c>
    </row>
    <row r="8" spans="1:5" x14ac:dyDescent="0.2">
      <c r="A8" s="5" t="s">
        <v>1036</v>
      </c>
      <c r="B8" s="5" t="s">
        <v>1037</v>
      </c>
      <c r="C8" s="14">
        <v>959947</v>
      </c>
      <c r="D8" s="14">
        <v>460333</v>
      </c>
      <c r="E8" s="14">
        <v>296383</v>
      </c>
    </row>
    <row r="9" spans="1:5" x14ac:dyDescent="0.2">
      <c r="A9" s="5" t="s">
        <v>2330</v>
      </c>
      <c r="B9" s="5" t="s">
        <v>1038</v>
      </c>
      <c r="C9" s="14">
        <v>8319313</v>
      </c>
      <c r="D9" s="14">
        <v>2819126</v>
      </c>
      <c r="E9" s="14">
        <v>640655</v>
      </c>
    </row>
    <row r="10" spans="1:5" x14ac:dyDescent="0.2">
      <c r="A10" s="5" t="s">
        <v>1039</v>
      </c>
      <c r="B10" s="5" t="s">
        <v>1040</v>
      </c>
      <c r="C10" s="14">
        <v>53250</v>
      </c>
      <c r="D10" s="14">
        <v>52431</v>
      </c>
      <c r="E10" s="14">
        <v>5882</v>
      </c>
    </row>
    <row r="11" spans="1:5" x14ac:dyDescent="0.2">
      <c r="A11" s="5" t="s">
        <v>1041</v>
      </c>
      <c r="B11" s="5" t="s">
        <v>1042</v>
      </c>
      <c r="C11" s="14">
        <v>5675982</v>
      </c>
      <c r="D11" s="14">
        <v>1815859</v>
      </c>
      <c r="E11" s="14">
        <v>355986</v>
      </c>
    </row>
    <row r="12" spans="1:5" x14ac:dyDescent="0.2">
      <c r="A12" s="5" t="s">
        <v>1043</v>
      </c>
      <c r="B12" s="5" t="s">
        <v>1038</v>
      </c>
      <c r="C12" s="14">
        <v>228853</v>
      </c>
      <c r="D12" s="14">
        <v>197159</v>
      </c>
      <c r="E12" s="14">
        <v>26672</v>
      </c>
    </row>
    <row r="13" spans="1:5" x14ac:dyDescent="0.2">
      <c r="A13" s="5" t="s">
        <v>1044</v>
      </c>
      <c r="B13" s="5" t="s">
        <v>1045</v>
      </c>
      <c r="C13" s="14">
        <v>19545</v>
      </c>
      <c r="D13" s="14">
        <v>3000</v>
      </c>
      <c r="E13" s="14">
        <v>0</v>
      </c>
    </row>
    <row r="14" spans="1:5" x14ac:dyDescent="0.2">
      <c r="A14" s="5" t="s">
        <v>2332</v>
      </c>
      <c r="B14" s="5" t="s">
        <v>1046</v>
      </c>
      <c r="C14" s="14">
        <v>8918866</v>
      </c>
      <c r="D14" s="14">
        <v>2938728</v>
      </c>
      <c r="E14" s="14">
        <v>736504</v>
      </c>
    </row>
    <row r="15" spans="1:5" x14ac:dyDescent="0.2">
      <c r="A15" s="5" t="s">
        <v>1047</v>
      </c>
      <c r="B15" s="5" t="s">
        <v>1048</v>
      </c>
      <c r="C15" s="14">
        <v>20110</v>
      </c>
      <c r="D15" s="14">
        <v>28917</v>
      </c>
      <c r="E15" s="14">
        <v>0</v>
      </c>
    </row>
    <row r="16" spans="1:5" x14ac:dyDescent="0.2">
      <c r="A16" s="5" t="s">
        <v>1049</v>
      </c>
      <c r="B16" s="5" t="s">
        <v>1050</v>
      </c>
      <c r="C16" s="14">
        <v>232588</v>
      </c>
      <c r="D16" s="14">
        <v>53000</v>
      </c>
      <c r="E16" s="14">
        <v>428</v>
      </c>
    </row>
    <row r="17" spans="1:5" x14ac:dyDescent="0.2">
      <c r="A17" s="5" t="s">
        <v>1051</v>
      </c>
      <c r="B17" s="5" t="s">
        <v>1052</v>
      </c>
      <c r="C17" s="14">
        <v>90683</v>
      </c>
      <c r="D17" s="14">
        <v>23000</v>
      </c>
      <c r="E17" s="14">
        <v>2198</v>
      </c>
    </row>
    <row r="18" spans="1:5" x14ac:dyDescent="0.2">
      <c r="A18" s="5" t="s">
        <v>1053</v>
      </c>
      <c r="B18" s="5" t="s">
        <v>2350</v>
      </c>
      <c r="C18" s="14">
        <v>207148</v>
      </c>
      <c r="D18" s="14">
        <v>180445</v>
      </c>
      <c r="E18" s="14">
        <v>368</v>
      </c>
    </row>
    <row r="19" spans="1:5" x14ac:dyDescent="0.2">
      <c r="A19" s="5" t="s">
        <v>1054</v>
      </c>
      <c r="B19" s="5" t="s">
        <v>1055</v>
      </c>
      <c r="C19" s="14">
        <v>24208425</v>
      </c>
      <c r="D19" s="14">
        <v>6630087</v>
      </c>
      <c r="E19" s="14">
        <v>191537</v>
      </c>
    </row>
    <row r="20" spans="1:5" x14ac:dyDescent="0.2">
      <c r="A20" s="5" t="s">
        <v>2333</v>
      </c>
      <c r="B20" s="5" t="s">
        <v>1042</v>
      </c>
      <c r="C20" s="14">
        <v>1486903</v>
      </c>
      <c r="D20" s="14">
        <v>619994</v>
      </c>
      <c r="E20" s="14">
        <v>215601</v>
      </c>
    </row>
    <row r="21" spans="1:5" x14ac:dyDescent="0.2">
      <c r="A21" s="5" t="s">
        <v>1055</v>
      </c>
      <c r="B21" s="5" t="s">
        <v>1055</v>
      </c>
      <c r="C21" s="14">
        <v>12791155</v>
      </c>
      <c r="D21" s="14">
        <v>3915309</v>
      </c>
      <c r="E21" s="14">
        <v>128796</v>
      </c>
    </row>
    <row r="22" spans="1:5" x14ac:dyDescent="0.2">
      <c r="A22" s="5" t="s">
        <v>2334</v>
      </c>
      <c r="B22" s="5" t="s">
        <v>1056</v>
      </c>
      <c r="C22" s="14">
        <v>46213238</v>
      </c>
      <c r="D22" s="14">
        <v>15332828</v>
      </c>
      <c r="E22" s="14">
        <v>1436058</v>
      </c>
    </row>
    <row r="23" spans="1:5" x14ac:dyDescent="0.2">
      <c r="A23" s="5" t="s">
        <v>1057</v>
      </c>
      <c r="B23" s="5" t="s">
        <v>1058</v>
      </c>
      <c r="C23" s="14">
        <v>665419</v>
      </c>
      <c r="D23" s="14">
        <v>657348</v>
      </c>
      <c r="E23" s="14">
        <v>0</v>
      </c>
    </row>
    <row r="24" spans="1:5" x14ac:dyDescent="0.2">
      <c r="A24" s="5" t="s">
        <v>1059</v>
      </c>
      <c r="B24" s="5" t="s">
        <v>1060</v>
      </c>
      <c r="C24" s="14">
        <v>14021</v>
      </c>
      <c r="D24" s="14">
        <v>16000</v>
      </c>
      <c r="E24" s="14">
        <v>518</v>
      </c>
    </row>
    <row r="25" spans="1:5" x14ac:dyDescent="0.2">
      <c r="A25" s="5" t="s">
        <v>2335</v>
      </c>
      <c r="B25" s="5" t="s">
        <v>1061</v>
      </c>
      <c r="C25" s="14">
        <v>11317047</v>
      </c>
      <c r="D25" s="14">
        <v>2256477</v>
      </c>
      <c r="E25" s="14">
        <v>189735</v>
      </c>
    </row>
    <row r="26" spans="1:5" x14ac:dyDescent="0.2">
      <c r="A26" s="5" t="s">
        <v>1062</v>
      </c>
      <c r="B26" s="5" t="s">
        <v>1052</v>
      </c>
      <c r="C26" s="14">
        <v>157598</v>
      </c>
      <c r="D26" s="14">
        <v>92740</v>
      </c>
      <c r="E26" s="14">
        <v>22885</v>
      </c>
    </row>
    <row r="27" spans="1:5" x14ac:dyDescent="0.2">
      <c r="A27" s="5" t="s">
        <v>1063</v>
      </c>
      <c r="B27" s="5" t="s">
        <v>1064</v>
      </c>
      <c r="C27" s="14">
        <v>775609</v>
      </c>
      <c r="D27" s="14">
        <v>583271</v>
      </c>
      <c r="E27" s="14">
        <v>91934</v>
      </c>
    </row>
    <row r="28" spans="1:5" x14ac:dyDescent="0.2">
      <c r="A28" s="5" t="s">
        <v>1065</v>
      </c>
      <c r="B28" s="5" t="s">
        <v>1066</v>
      </c>
      <c r="C28" s="14">
        <v>141884</v>
      </c>
      <c r="D28" s="14">
        <v>74564</v>
      </c>
      <c r="E28" s="14">
        <v>682</v>
      </c>
    </row>
    <row r="29" spans="1:5" x14ac:dyDescent="0.2">
      <c r="A29" s="5" t="s">
        <v>1067</v>
      </c>
      <c r="B29" s="5" t="s">
        <v>1068</v>
      </c>
      <c r="C29" s="14">
        <v>147095</v>
      </c>
      <c r="D29" s="14">
        <v>83871</v>
      </c>
      <c r="E29" s="14">
        <v>1350</v>
      </c>
    </row>
    <row r="30" spans="1:5" x14ac:dyDescent="0.2">
      <c r="A30" s="5" t="s">
        <v>1069</v>
      </c>
      <c r="B30" s="5" t="s">
        <v>2452</v>
      </c>
      <c r="C30" s="14">
        <v>402325</v>
      </c>
      <c r="D30" s="14">
        <v>260534</v>
      </c>
      <c r="E30" s="14">
        <v>64257</v>
      </c>
    </row>
    <row r="31" spans="1:5" x14ac:dyDescent="0.2">
      <c r="A31" s="5" t="s">
        <v>1070</v>
      </c>
      <c r="B31" s="5" t="s">
        <v>1071</v>
      </c>
      <c r="C31" s="14">
        <v>159792</v>
      </c>
      <c r="D31" s="14">
        <v>137972</v>
      </c>
      <c r="E31" s="14">
        <v>13740</v>
      </c>
    </row>
    <row r="32" spans="1:5" x14ac:dyDescent="0.2">
      <c r="A32" s="5" t="s">
        <v>1072</v>
      </c>
      <c r="B32" s="5" t="s">
        <v>1073</v>
      </c>
      <c r="C32" s="14">
        <v>477076</v>
      </c>
      <c r="D32" s="14">
        <v>450478</v>
      </c>
      <c r="E32" s="14">
        <v>19246</v>
      </c>
    </row>
    <row r="33" spans="1:5" x14ac:dyDescent="0.2">
      <c r="A33" s="5" t="s">
        <v>1074</v>
      </c>
      <c r="B33" s="5" t="s">
        <v>1028</v>
      </c>
      <c r="C33" s="14">
        <v>9470580</v>
      </c>
      <c r="D33" s="14">
        <v>2779959</v>
      </c>
      <c r="E33" s="14">
        <v>374114</v>
      </c>
    </row>
    <row r="34" spans="1:5" x14ac:dyDescent="0.2">
      <c r="A34" s="5" t="s">
        <v>1075</v>
      </c>
      <c r="B34" s="5" t="s">
        <v>1076</v>
      </c>
      <c r="C34" s="14">
        <v>28257</v>
      </c>
      <c r="D34" s="14">
        <v>19500</v>
      </c>
      <c r="E34" s="14">
        <v>948</v>
      </c>
    </row>
    <row r="35" spans="1:5" x14ac:dyDescent="0.2">
      <c r="A35" s="5" t="s">
        <v>1077</v>
      </c>
      <c r="B35" s="5" t="s">
        <v>1037</v>
      </c>
      <c r="C35" s="14">
        <v>768968</v>
      </c>
      <c r="D35" s="14">
        <v>600003</v>
      </c>
      <c r="E35" s="14">
        <v>595477</v>
      </c>
    </row>
    <row r="36" spans="1:5" x14ac:dyDescent="0.2">
      <c r="A36" s="5" t="s">
        <v>1078</v>
      </c>
      <c r="B36" s="5" t="s">
        <v>1073</v>
      </c>
      <c r="C36" s="14">
        <v>548606</v>
      </c>
      <c r="D36" s="14">
        <v>372928</v>
      </c>
      <c r="E36" s="14">
        <v>4185</v>
      </c>
    </row>
    <row r="37" spans="1:5" x14ac:dyDescent="0.2">
      <c r="A37" s="5" t="s">
        <v>1079</v>
      </c>
      <c r="B37" s="5" t="s">
        <v>1080</v>
      </c>
      <c r="C37" s="14">
        <v>114069</v>
      </c>
      <c r="D37" s="14">
        <v>83806</v>
      </c>
      <c r="E37" s="14">
        <v>5632</v>
      </c>
    </row>
    <row r="38" spans="1:5" x14ac:dyDescent="0.2">
      <c r="A38" s="5" t="s">
        <v>1081</v>
      </c>
      <c r="B38" s="5" t="s">
        <v>1082</v>
      </c>
      <c r="C38" s="14">
        <v>107685</v>
      </c>
      <c r="D38" s="14">
        <v>60052</v>
      </c>
      <c r="E38" s="14">
        <v>20120</v>
      </c>
    </row>
    <row r="39" spans="1:5" x14ac:dyDescent="0.2">
      <c r="A39" s="5" t="s">
        <v>1083</v>
      </c>
      <c r="B39" s="5" t="s">
        <v>1084</v>
      </c>
      <c r="C39" s="14">
        <v>420552</v>
      </c>
      <c r="D39" s="14">
        <v>372163</v>
      </c>
      <c r="E39" s="14">
        <v>59367</v>
      </c>
    </row>
    <row r="40" spans="1:5" x14ac:dyDescent="0.2">
      <c r="A40" s="5" t="s">
        <v>1085</v>
      </c>
      <c r="B40" s="5" t="s">
        <v>1086</v>
      </c>
      <c r="C40" s="14">
        <v>153724</v>
      </c>
      <c r="D40" s="14">
        <v>121380</v>
      </c>
      <c r="E40" s="14">
        <v>0</v>
      </c>
    </row>
    <row r="41" spans="1:5" x14ac:dyDescent="0.2">
      <c r="A41" s="5" t="s">
        <v>2337</v>
      </c>
      <c r="B41" s="5" t="s">
        <v>1087</v>
      </c>
      <c r="C41" s="14">
        <v>758661</v>
      </c>
      <c r="D41" s="14">
        <v>285173</v>
      </c>
      <c r="E41" s="14">
        <v>220125</v>
      </c>
    </row>
    <row r="42" spans="1:5" x14ac:dyDescent="0.2">
      <c r="A42" s="5" t="s">
        <v>1088</v>
      </c>
      <c r="B42" s="5" t="s">
        <v>1089</v>
      </c>
      <c r="C42" s="14">
        <v>192333</v>
      </c>
      <c r="D42" s="14">
        <v>104300</v>
      </c>
      <c r="E42" s="14">
        <v>6649</v>
      </c>
    </row>
    <row r="43" spans="1:5" x14ac:dyDescent="0.2">
      <c r="A43" s="5" t="s">
        <v>1090</v>
      </c>
      <c r="B43" s="5" t="s">
        <v>1066</v>
      </c>
      <c r="C43" s="14">
        <v>131101</v>
      </c>
      <c r="D43" s="14">
        <v>180221</v>
      </c>
      <c r="E43" s="14">
        <v>52557</v>
      </c>
    </row>
    <row r="44" spans="1:5" x14ac:dyDescent="0.2">
      <c r="A44" s="5" t="s">
        <v>1091</v>
      </c>
      <c r="B44" s="5" t="s">
        <v>1092</v>
      </c>
      <c r="C44" s="14">
        <v>12573</v>
      </c>
      <c r="D44" s="14">
        <v>7492</v>
      </c>
      <c r="E44" s="14">
        <v>1428</v>
      </c>
    </row>
    <row r="45" spans="1:5" x14ac:dyDescent="0.2">
      <c r="A45" s="5" t="s">
        <v>2338</v>
      </c>
      <c r="B45" s="5" t="s">
        <v>1093</v>
      </c>
      <c r="C45" s="14">
        <v>559018</v>
      </c>
      <c r="D45" s="14">
        <v>374866</v>
      </c>
      <c r="E45" s="14">
        <v>34793</v>
      </c>
    </row>
    <row r="46" spans="1:5" x14ac:dyDescent="0.2">
      <c r="A46" s="5" t="s">
        <v>1094</v>
      </c>
      <c r="B46" s="5" t="s">
        <v>1095</v>
      </c>
      <c r="C46" s="14">
        <v>461030</v>
      </c>
      <c r="D46" s="14">
        <v>128461</v>
      </c>
      <c r="E46" s="14">
        <v>0</v>
      </c>
    </row>
    <row r="47" spans="1:5" x14ac:dyDescent="0.2">
      <c r="A47" s="5" t="s">
        <v>1096</v>
      </c>
      <c r="B47" s="5" t="s">
        <v>1097</v>
      </c>
      <c r="C47" s="14">
        <v>8738953</v>
      </c>
      <c r="D47" s="14">
        <v>3522148</v>
      </c>
      <c r="E47" s="14">
        <v>2953782</v>
      </c>
    </row>
    <row r="48" spans="1:5" x14ac:dyDescent="0.2">
      <c r="A48" s="5" t="s">
        <v>1098</v>
      </c>
      <c r="B48" s="5" t="s">
        <v>1032</v>
      </c>
      <c r="C48" s="14">
        <v>2444813</v>
      </c>
      <c r="D48" s="14">
        <v>843766</v>
      </c>
      <c r="E48" s="14">
        <v>37257</v>
      </c>
    </row>
    <row r="49" spans="1:5" x14ac:dyDescent="0.2">
      <c r="A49" s="5" t="s">
        <v>1099</v>
      </c>
      <c r="B49" s="5" t="s">
        <v>1092</v>
      </c>
      <c r="C49" s="14">
        <v>45416</v>
      </c>
      <c r="D49" s="14">
        <v>36565</v>
      </c>
      <c r="E49" s="14">
        <v>16585</v>
      </c>
    </row>
    <row r="50" spans="1:5" x14ac:dyDescent="0.2">
      <c r="A50" s="5" t="s">
        <v>2339</v>
      </c>
      <c r="B50" s="5" t="s">
        <v>1100</v>
      </c>
      <c r="C50" s="14">
        <v>144129</v>
      </c>
      <c r="D50" s="14">
        <v>135700</v>
      </c>
      <c r="E50" s="14">
        <v>18830</v>
      </c>
    </row>
    <row r="51" spans="1:5" x14ac:dyDescent="0.2">
      <c r="A51" s="5" t="s">
        <v>2340</v>
      </c>
      <c r="B51" s="5" t="s">
        <v>1101</v>
      </c>
      <c r="C51" s="14">
        <v>90861</v>
      </c>
      <c r="D51" s="14">
        <v>112601</v>
      </c>
      <c r="E51" s="14">
        <v>366</v>
      </c>
    </row>
    <row r="52" spans="1:5" x14ac:dyDescent="0.2">
      <c r="A52" s="5" t="s">
        <v>1071</v>
      </c>
      <c r="B52" s="5" t="s">
        <v>1102</v>
      </c>
      <c r="C52" s="14">
        <v>14673098</v>
      </c>
      <c r="D52" s="14">
        <v>3929309</v>
      </c>
      <c r="E52" s="14">
        <v>299227</v>
      </c>
    </row>
    <row r="53" spans="1:5" x14ac:dyDescent="0.2">
      <c r="A53" s="5" t="s">
        <v>1103</v>
      </c>
      <c r="B53" s="5" t="s">
        <v>1104</v>
      </c>
      <c r="C53" s="14">
        <v>15000</v>
      </c>
      <c r="D53" s="14">
        <v>2908</v>
      </c>
      <c r="E53" s="14">
        <v>4445</v>
      </c>
    </row>
    <row r="54" spans="1:5" x14ac:dyDescent="0.2">
      <c r="A54" s="5" t="s">
        <v>1105</v>
      </c>
      <c r="B54" s="5" t="s">
        <v>1037</v>
      </c>
      <c r="C54" s="14">
        <v>272457</v>
      </c>
      <c r="D54" s="14">
        <v>215500</v>
      </c>
      <c r="E54" s="14">
        <v>21704</v>
      </c>
    </row>
    <row r="55" spans="1:5" x14ac:dyDescent="0.2">
      <c r="A55" s="5" t="s">
        <v>2341</v>
      </c>
      <c r="B55" s="5" t="s">
        <v>1106</v>
      </c>
      <c r="C55" s="14">
        <v>4261611</v>
      </c>
      <c r="D55" s="14">
        <v>2115463</v>
      </c>
      <c r="E55" s="14">
        <v>382620</v>
      </c>
    </row>
    <row r="56" spans="1:5" x14ac:dyDescent="0.2">
      <c r="A56" s="5" t="s">
        <v>1107</v>
      </c>
      <c r="B56" s="5" t="s">
        <v>1108</v>
      </c>
      <c r="C56" s="14">
        <v>71662</v>
      </c>
      <c r="D56" s="14">
        <v>19401</v>
      </c>
      <c r="E56" s="14">
        <v>0</v>
      </c>
    </row>
    <row r="57" spans="1:5" x14ac:dyDescent="0.2">
      <c r="A57" s="5" t="s">
        <v>1109</v>
      </c>
      <c r="B57" s="5" t="s">
        <v>1110</v>
      </c>
      <c r="C57" s="14">
        <v>47396</v>
      </c>
      <c r="D57" s="14">
        <v>16414</v>
      </c>
      <c r="E57" s="14">
        <v>11718</v>
      </c>
    </row>
    <row r="58" spans="1:5" x14ac:dyDescent="0.2">
      <c r="A58" s="5" t="s">
        <v>1111</v>
      </c>
      <c r="B58" s="5" t="s">
        <v>1112</v>
      </c>
      <c r="C58" s="14">
        <v>19951</v>
      </c>
      <c r="D58" s="14">
        <v>20300</v>
      </c>
      <c r="E58" s="14">
        <v>7727</v>
      </c>
    </row>
    <row r="59" spans="1:5" x14ac:dyDescent="0.2">
      <c r="A59" s="5" t="s">
        <v>1113</v>
      </c>
      <c r="B59" s="5" t="s">
        <v>1114</v>
      </c>
      <c r="C59" s="14">
        <v>68323</v>
      </c>
      <c r="D59" s="14">
        <v>56339</v>
      </c>
      <c r="E59" s="14">
        <v>5552</v>
      </c>
    </row>
    <row r="60" spans="1:5" x14ac:dyDescent="0.2">
      <c r="A60" s="5" t="s">
        <v>1115</v>
      </c>
      <c r="B60" s="5" t="s">
        <v>1111</v>
      </c>
      <c r="C60" s="14">
        <v>5587286</v>
      </c>
      <c r="D60" s="14">
        <v>2058691</v>
      </c>
      <c r="E60" s="14">
        <v>1152224</v>
      </c>
    </row>
    <row r="61" spans="1:5" x14ac:dyDescent="0.2">
      <c r="A61" s="5" t="s">
        <v>1116</v>
      </c>
      <c r="B61" s="5" t="s">
        <v>1080</v>
      </c>
      <c r="C61" s="14">
        <v>14915</v>
      </c>
      <c r="D61" s="14">
        <v>7536</v>
      </c>
      <c r="E61" s="14">
        <v>0</v>
      </c>
    </row>
    <row r="62" spans="1:5" x14ac:dyDescent="0.2">
      <c r="A62" s="5" t="s">
        <v>1117</v>
      </c>
      <c r="B62" s="5" t="s">
        <v>1058</v>
      </c>
      <c r="C62" s="14">
        <v>1082474</v>
      </c>
      <c r="D62" s="14">
        <v>491379</v>
      </c>
      <c r="E62" s="14">
        <v>0</v>
      </c>
    </row>
    <row r="63" spans="1:5" x14ac:dyDescent="0.2">
      <c r="A63" s="5" t="s">
        <v>1118</v>
      </c>
      <c r="B63" s="5" t="s">
        <v>1119</v>
      </c>
      <c r="C63" s="14">
        <v>121861</v>
      </c>
      <c r="D63" s="14">
        <v>38051</v>
      </c>
      <c r="E63" s="14">
        <v>2347</v>
      </c>
    </row>
    <row r="64" spans="1:5" x14ac:dyDescent="0.2">
      <c r="A64" s="5" t="s">
        <v>1120</v>
      </c>
      <c r="B64" s="5" t="s">
        <v>1055</v>
      </c>
      <c r="C64" s="14">
        <v>349007</v>
      </c>
      <c r="D64" s="14">
        <v>195110</v>
      </c>
      <c r="E64" s="14">
        <v>13659</v>
      </c>
    </row>
    <row r="65" spans="1:5" x14ac:dyDescent="0.2">
      <c r="A65" s="5" t="s">
        <v>2344</v>
      </c>
      <c r="B65" s="5" t="s">
        <v>1121</v>
      </c>
      <c r="C65" s="14">
        <v>44113</v>
      </c>
      <c r="D65" s="14">
        <v>55244</v>
      </c>
      <c r="E65" s="14">
        <v>0</v>
      </c>
    </row>
    <row r="66" spans="1:5" x14ac:dyDescent="0.2">
      <c r="A66" s="5" t="s">
        <v>1122</v>
      </c>
      <c r="B66" s="5" t="s">
        <v>1102</v>
      </c>
      <c r="C66" s="14">
        <v>4797756</v>
      </c>
      <c r="D66" s="14">
        <v>2081506</v>
      </c>
      <c r="E66" s="14">
        <v>669369</v>
      </c>
    </row>
    <row r="67" spans="1:5" x14ac:dyDescent="0.2">
      <c r="A67" s="5" t="s">
        <v>1123</v>
      </c>
      <c r="B67" s="5" t="s">
        <v>1030</v>
      </c>
      <c r="C67" s="14">
        <v>50038</v>
      </c>
      <c r="D67" s="14">
        <v>42375</v>
      </c>
      <c r="E67" s="14">
        <v>157</v>
      </c>
    </row>
    <row r="68" spans="1:5" x14ac:dyDescent="0.2">
      <c r="A68" s="5" t="s">
        <v>1124</v>
      </c>
      <c r="B68" s="5" t="s">
        <v>1125</v>
      </c>
      <c r="C68" s="14">
        <v>155885</v>
      </c>
      <c r="D68" s="14">
        <v>99228</v>
      </c>
      <c r="E68" s="14">
        <v>10112</v>
      </c>
    </row>
    <row r="69" spans="1:5" x14ac:dyDescent="0.2">
      <c r="A69" s="5" t="s">
        <v>2345</v>
      </c>
      <c r="B69" s="5" t="s">
        <v>1126</v>
      </c>
      <c r="C69" s="14">
        <v>79104</v>
      </c>
      <c r="D69" s="14">
        <v>42000</v>
      </c>
      <c r="E69" s="14">
        <v>0</v>
      </c>
    </row>
    <row r="70" spans="1:5" x14ac:dyDescent="0.2">
      <c r="A70" s="5" t="s">
        <v>1127</v>
      </c>
      <c r="B70" s="5" t="s">
        <v>1032</v>
      </c>
      <c r="C70" s="14">
        <v>1142031</v>
      </c>
      <c r="D70" s="14">
        <v>310655</v>
      </c>
      <c r="E70" s="14">
        <v>24718</v>
      </c>
    </row>
    <row r="71" spans="1:5" x14ac:dyDescent="0.2">
      <c r="A71" s="5" t="s">
        <v>2347</v>
      </c>
      <c r="B71" s="5" t="s">
        <v>1128</v>
      </c>
      <c r="C71" s="14">
        <v>382584</v>
      </c>
      <c r="D71" s="14">
        <v>308025</v>
      </c>
      <c r="E71" s="14">
        <v>9357</v>
      </c>
    </row>
    <row r="72" spans="1:5" x14ac:dyDescent="0.2">
      <c r="A72" s="5" t="s">
        <v>1129</v>
      </c>
      <c r="B72" s="5" t="s">
        <v>1130</v>
      </c>
      <c r="C72" s="14">
        <v>39218</v>
      </c>
      <c r="D72" s="14">
        <v>14340</v>
      </c>
      <c r="E72" s="14">
        <v>0</v>
      </c>
    </row>
    <row r="73" spans="1:5" x14ac:dyDescent="0.2">
      <c r="A73" s="5" t="s">
        <v>1131</v>
      </c>
      <c r="B73" s="5" t="s">
        <v>1073</v>
      </c>
      <c r="C73" s="14">
        <v>364757</v>
      </c>
      <c r="D73" s="14">
        <v>510069</v>
      </c>
      <c r="E73" s="14">
        <v>7532</v>
      </c>
    </row>
    <row r="74" spans="1:5" x14ac:dyDescent="0.2">
      <c r="A74" s="5" t="s">
        <v>2322</v>
      </c>
      <c r="B74" s="5" t="s">
        <v>1111</v>
      </c>
      <c r="C74" s="14">
        <v>253962</v>
      </c>
      <c r="D74" s="14">
        <v>136408</v>
      </c>
      <c r="E74" s="14">
        <v>12773</v>
      </c>
    </row>
    <row r="75" spans="1:5" x14ac:dyDescent="0.2">
      <c r="A75" s="5" t="s">
        <v>1132</v>
      </c>
      <c r="B75" s="5" t="s">
        <v>1055</v>
      </c>
      <c r="C75" s="14">
        <v>45428478</v>
      </c>
      <c r="D75" s="14">
        <v>12533168</v>
      </c>
      <c r="E75" s="14">
        <v>674752</v>
      </c>
    </row>
    <row r="76" spans="1:5" x14ac:dyDescent="0.2">
      <c r="A76" s="5" t="s">
        <v>1133</v>
      </c>
      <c r="B76" s="5" t="s">
        <v>2452</v>
      </c>
      <c r="C76" s="14">
        <v>63269</v>
      </c>
      <c r="D76" s="14">
        <v>30001</v>
      </c>
      <c r="E76" s="14">
        <v>2966</v>
      </c>
    </row>
    <row r="77" spans="1:5" x14ac:dyDescent="0.2">
      <c r="A77" s="5" t="s">
        <v>2348</v>
      </c>
      <c r="B77" s="5" t="s">
        <v>1134</v>
      </c>
      <c r="C77" s="14">
        <v>793461</v>
      </c>
      <c r="D77" s="14">
        <v>572617</v>
      </c>
      <c r="E77" s="14">
        <v>60904</v>
      </c>
    </row>
    <row r="78" spans="1:5" x14ac:dyDescent="0.2">
      <c r="A78" s="5" t="s">
        <v>2349</v>
      </c>
      <c r="B78" s="5" t="s">
        <v>1135</v>
      </c>
      <c r="C78" s="14">
        <v>103882841</v>
      </c>
      <c r="D78" s="14">
        <v>33761927</v>
      </c>
      <c r="E78" s="14">
        <v>1886564</v>
      </c>
    </row>
    <row r="79" spans="1:5" x14ac:dyDescent="0.2">
      <c r="A79" s="5" t="s">
        <v>2350</v>
      </c>
      <c r="B79" s="5" t="s">
        <v>2406</v>
      </c>
      <c r="C79" s="14">
        <v>1251067</v>
      </c>
      <c r="D79" s="14">
        <v>996171</v>
      </c>
      <c r="E79" s="14">
        <v>113269</v>
      </c>
    </row>
    <row r="80" spans="1:5" x14ac:dyDescent="0.2">
      <c r="A80" s="5" t="s">
        <v>1136</v>
      </c>
      <c r="B80" s="5" t="s">
        <v>1093</v>
      </c>
      <c r="C80" s="14">
        <v>70414</v>
      </c>
      <c r="D80" s="14">
        <v>30783</v>
      </c>
      <c r="E80" s="14">
        <v>7642</v>
      </c>
    </row>
    <row r="81" spans="1:5" x14ac:dyDescent="0.2">
      <c r="A81" s="5" t="s">
        <v>1137</v>
      </c>
      <c r="B81" s="5" t="s">
        <v>1138</v>
      </c>
      <c r="C81" s="14">
        <v>33756</v>
      </c>
      <c r="D81" s="14">
        <v>10609</v>
      </c>
      <c r="E81" s="14">
        <v>644</v>
      </c>
    </row>
    <row r="82" spans="1:5" x14ac:dyDescent="0.2">
      <c r="A82" s="5" t="s">
        <v>1139</v>
      </c>
      <c r="B82" s="5" t="s">
        <v>1026</v>
      </c>
      <c r="C82" s="14">
        <v>13105</v>
      </c>
      <c r="D82" s="14">
        <v>6000</v>
      </c>
      <c r="E82" s="14">
        <v>0</v>
      </c>
    </row>
    <row r="83" spans="1:5" x14ac:dyDescent="0.2">
      <c r="A83" s="5" t="s">
        <v>1140</v>
      </c>
      <c r="B83" s="5" t="s">
        <v>1125</v>
      </c>
      <c r="C83" s="14">
        <v>197506</v>
      </c>
      <c r="D83" s="14">
        <v>128250</v>
      </c>
      <c r="E83" s="14">
        <v>13547</v>
      </c>
    </row>
    <row r="84" spans="1:5" x14ac:dyDescent="0.2">
      <c r="A84" s="5" t="s">
        <v>1141</v>
      </c>
      <c r="B84" s="5" t="s">
        <v>1142</v>
      </c>
      <c r="C84" s="14">
        <v>104397</v>
      </c>
      <c r="D84" s="14">
        <v>27196</v>
      </c>
      <c r="E84" s="14">
        <v>5840</v>
      </c>
    </row>
    <row r="85" spans="1:5" x14ac:dyDescent="0.2">
      <c r="A85" s="5" t="s">
        <v>2351</v>
      </c>
      <c r="B85" s="5" t="s">
        <v>1080</v>
      </c>
      <c r="C85" s="14">
        <v>8009</v>
      </c>
      <c r="D85" s="14">
        <v>3000</v>
      </c>
      <c r="E85" s="14">
        <v>0</v>
      </c>
    </row>
    <row r="86" spans="1:5" x14ac:dyDescent="0.2">
      <c r="A86" s="5" t="s">
        <v>1143</v>
      </c>
      <c r="B86" s="5" t="s">
        <v>1110</v>
      </c>
      <c r="C86" s="14">
        <v>27118</v>
      </c>
      <c r="D86" s="14">
        <v>55800</v>
      </c>
      <c r="E86" s="14">
        <v>6427</v>
      </c>
    </row>
    <row r="87" spans="1:5" x14ac:dyDescent="0.2">
      <c r="A87" s="5" t="s">
        <v>1144</v>
      </c>
      <c r="B87" s="5" t="s">
        <v>1145</v>
      </c>
      <c r="C87" s="14">
        <v>628965</v>
      </c>
      <c r="D87" s="14">
        <v>334289</v>
      </c>
      <c r="E87" s="14">
        <v>47666</v>
      </c>
    </row>
    <row r="88" spans="1:5" x14ac:dyDescent="0.2">
      <c r="A88" s="5" t="s">
        <v>1146</v>
      </c>
      <c r="B88" s="5" t="s">
        <v>1097</v>
      </c>
      <c r="C88" s="14">
        <v>6666547</v>
      </c>
      <c r="D88" s="14">
        <v>2804037</v>
      </c>
      <c r="E88" s="14">
        <v>606871</v>
      </c>
    </row>
    <row r="89" spans="1:5" x14ac:dyDescent="0.2">
      <c r="A89" s="5" t="s">
        <v>1147</v>
      </c>
      <c r="B89" s="5" t="s">
        <v>1046</v>
      </c>
      <c r="C89" s="14">
        <v>170420</v>
      </c>
      <c r="D89" s="14">
        <v>90050</v>
      </c>
      <c r="E89" s="14">
        <v>3137</v>
      </c>
    </row>
    <row r="90" spans="1:5" x14ac:dyDescent="0.2">
      <c r="A90" s="5" t="s">
        <v>2352</v>
      </c>
      <c r="B90" s="5" t="s">
        <v>1148</v>
      </c>
      <c r="C90" s="14">
        <v>1077847</v>
      </c>
      <c r="D90" s="14">
        <v>573641</v>
      </c>
      <c r="E90" s="14">
        <v>156248</v>
      </c>
    </row>
    <row r="91" spans="1:5" x14ac:dyDescent="0.2">
      <c r="A91" s="5" t="s">
        <v>2353</v>
      </c>
      <c r="B91" s="5" t="s">
        <v>1097</v>
      </c>
      <c r="C91" s="14">
        <v>3045918</v>
      </c>
      <c r="D91" s="14">
        <v>1431460</v>
      </c>
      <c r="E91" s="14">
        <v>239407</v>
      </c>
    </row>
    <row r="92" spans="1:5" x14ac:dyDescent="0.2">
      <c r="A92" s="5" t="s">
        <v>1149</v>
      </c>
      <c r="B92" s="5" t="s">
        <v>1030</v>
      </c>
      <c r="C92" s="14">
        <v>525359</v>
      </c>
      <c r="D92" s="14">
        <v>115382</v>
      </c>
      <c r="E92" s="14">
        <v>22917</v>
      </c>
    </row>
    <row r="93" spans="1:5" x14ac:dyDescent="0.2">
      <c r="A93" s="5" t="s">
        <v>1150</v>
      </c>
      <c r="B93" s="5" t="s">
        <v>2406</v>
      </c>
      <c r="C93" s="14">
        <v>92155</v>
      </c>
      <c r="D93" s="14">
        <v>112183</v>
      </c>
      <c r="E93" s="14">
        <v>8700</v>
      </c>
    </row>
    <row r="94" spans="1:5" x14ac:dyDescent="0.2">
      <c r="A94" s="5" t="s">
        <v>2354</v>
      </c>
      <c r="B94" s="5" t="s">
        <v>1068</v>
      </c>
      <c r="C94" s="14">
        <v>50502</v>
      </c>
      <c r="D94" s="14">
        <v>10750</v>
      </c>
      <c r="E94" s="14">
        <v>0</v>
      </c>
    </row>
    <row r="95" spans="1:5" x14ac:dyDescent="0.2">
      <c r="A95" s="5" t="s">
        <v>1941</v>
      </c>
      <c r="B95" s="5" t="s">
        <v>1135</v>
      </c>
      <c r="C95" s="14">
        <v>20275804</v>
      </c>
      <c r="D95" s="14">
        <v>8364593</v>
      </c>
      <c r="E95" s="14">
        <v>973345</v>
      </c>
    </row>
    <row r="96" spans="1:5" x14ac:dyDescent="0.2">
      <c r="A96" s="5" t="s">
        <v>1151</v>
      </c>
      <c r="B96" s="5" t="s">
        <v>1135</v>
      </c>
      <c r="C96" s="14">
        <v>52948183</v>
      </c>
      <c r="D96" s="14">
        <v>16590539</v>
      </c>
      <c r="E96" s="14">
        <v>2413252</v>
      </c>
    </row>
    <row r="97" spans="1:5" x14ac:dyDescent="0.2">
      <c r="A97" s="5" t="s">
        <v>1152</v>
      </c>
      <c r="B97" s="5" t="s">
        <v>1153</v>
      </c>
      <c r="C97" s="14">
        <v>34308</v>
      </c>
      <c r="D97" s="14">
        <v>18431</v>
      </c>
      <c r="E97" s="14">
        <v>1732</v>
      </c>
    </row>
    <row r="98" spans="1:5" x14ac:dyDescent="0.2">
      <c r="A98" s="5" t="s">
        <v>2356</v>
      </c>
      <c r="B98" s="5" t="s">
        <v>1073</v>
      </c>
      <c r="C98" s="14">
        <v>36267</v>
      </c>
      <c r="D98" s="14">
        <v>10340</v>
      </c>
      <c r="E98" s="14">
        <v>0</v>
      </c>
    </row>
    <row r="99" spans="1:5" x14ac:dyDescent="0.2">
      <c r="A99" s="5" t="s">
        <v>1154</v>
      </c>
      <c r="B99" s="5" t="s">
        <v>1037</v>
      </c>
      <c r="C99" s="14">
        <v>234799</v>
      </c>
      <c r="D99" s="14">
        <v>122201</v>
      </c>
      <c r="E99" s="14">
        <v>43410</v>
      </c>
    </row>
    <row r="100" spans="1:5" x14ac:dyDescent="0.2">
      <c r="A100" s="5" t="s">
        <v>2357</v>
      </c>
      <c r="B100" s="5" t="s">
        <v>1119</v>
      </c>
      <c r="C100" s="14">
        <v>243598</v>
      </c>
      <c r="D100" s="14">
        <v>146341</v>
      </c>
      <c r="E100" s="14">
        <v>9278</v>
      </c>
    </row>
    <row r="101" spans="1:5" x14ac:dyDescent="0.2">
      <c r="A101" s="5" t="s">
        <v>1155</v>
      </c>
      <c r="B101" s="5" t="s">
        <v>1156</v>
      </c>
      <c r="C101" s="14">
        <v>84169</v>
      </c>
      <c r="D101" s="14">
        <v>160000</v>
      </c>
      <c r="E101" s="14">
        <v>5015</v>
      </c>
    </row>
    <row r="102" spans="1:5" x14ac:dyDescent="0.2">
      <c r="A102" s="5" t="s">
        <v>2359</v>
      </c>
      <c r="B102" s="5" t="s">
        <v>1028</v>
      </c>
      <c r="C102" s="14">
        <v>219984</v>
      </c>
      <c r="D102" s="14">
        <v>91828</v>
      </c>
      <c r="E102" s="14">
        <v>10632</v>
      </c>
    </row>
    <row r="103" spans="1:5" x14ac:dyDescent="0.2">
      <c r="A103" s="5" t="s">
        <v>2360</v>
      </c>
      <c r="B103" s="5" t="s">
        <v>1157</v>
      </c>
      <c r="C103" s="14">
        <v>235979</v>
      </c>
      <c r="D103" s="14">
        <v>93750</v>
      </c>
      <c r="E103" s="14">
        <v>5845</v>
      </c>
    </row>
    <row r="104" spans="1:5" x14ac:dyDescent="0.2">
      <c r="A104" s="5" t="s">
        <v>1158</v>
      </c>
      <c r="B104" s="5" t="s">
        <v>1130</v>
      </c>
      <c r="C104" s="14">
        <v>273386</v>
      </c>
      <c r="D104" s="14">
        <v>258249</v>
      </c>
      <c r="E104" s="14">
        <v>52855</v>
      </c>
    </row>
    <row r="105" spans="1:5" x14ac:dyDescent="0.2">
      <c r="A105" s="5" t="s">
        <v>1159</v>
      </c>
      <c r="B105" s="5" t="s">
        <v>1068</v>
      </c>
      <c r="C105" s="14">
        <v>31232</v>
      </c>
      <c r="D105" s="14">
        <v>8278</v>
      </c>
      <c r="E105" s="14">
        <v>280</v>
      </c>
    </row>
    <row r="106" spans="1:5" x14ac:dyDescent="0.2">
      <c r="A106" s="5" t="s">
        <v>1160</v>
      </c>
      <c r="B106" s="5" t="s">
        <v>1142</v>
      </c>
      <c r="C106" s="14">
        <v>108537</v>
      </c>
      <c r="D106" s="14">
        <v>23367</v>
      </c>
      <c r="E106" s="14">
        <v>4927</v>
      </c>
    </row>
    <row r="107" spans="1:5" x14ac:dyDescent="0.2">
      <c r="A107" s="5" t="s">
        <v>1161</v>
      </c>
      <c r="B107" s="5" t="s">
        <v>1042</v>
      </c>
      <c r="C107" s="14">
        <v>8585484</v>
      </c>
      <c r="D107" s="14">
        <v>2099836</v>
      </c>
      <c r="E107" s="14">
        <v>141103</v>
      </c>
    </row>
    <row r="108" spans="1:5" x14ac:dyDescent="0.2">
      <c r="A108" s="5" t="s">
        <v>2361</v>
      </c>
      <c r="B108" s="5" t="s">
        <v>1128</v>
      </c>
      <c r="C108" s="14">
        <v>247875</v>
      </c>
      <c r="D108" s="14">
        <v>404051</v>
      </c>
      <c r="E108" s="14">
        <v>58852</v>
      </c>
    </row>
    <row r="109" spans="1:5" x14ac:dyDescent="0.2">
      <c r="A109" s="5" t="s">
        <v>1162</v>
      </c>
      <c r="B109" s="5" t="s">
        <v>1073</v>
      </c>
      <c r="C109" s="14">
        <v>236288</v>
      </c>
      <c r="D109" s="14">
        <v>168107</v>
      </c>
      <c r="E109" s="14">
        <v>24462</v>
      </c>
    </row>
    <row r="110" spans="1:5" x14ac:dyDescent="0.2">
      <c r="A110" s="5" t="s">
        <v>2362</v>
      </c>
      <c r="B110" s="5" t="s">
        <v>1056</v>
      </c>
      <c r="C110" s="14">
        <v>58176082</v>
      </c>
      <c r="D110" s="14">
        <v>19821689</v>
      </c>
      <c r="E110" s="14">
        <v>1687447</v>
      </c>
    </row>
    <row r="111" spans="1:5" x14ac:dyDescent="0.2">
      <c r="A111" s="5" t="s">
        <v>1163</v>
      </c>
      <c r="B111" s="5" t="s">
        <v>1119</v>
      </c>
      <c r="C111" s="14">
        <v>24395</v>
      </c>
      <c r="D111" s="14">
        <v>7776</v>
      </c>
      <c r="E111" s="14">
        <v>287</v>
      </c>
    </row>
    <row r="112" spans="1:5" x14ac:dyDescent="0.2">
      <c r="A112" s="5" t="s">
        <v>2363</v>
      </c>
      <c r="B112" s="5" t="s">
        <v>1164</v>
      </c>
      <c r="C112" s="14">
        <v>120564</v>
      </c>
      <c r="D112" s="14">
        <v>101000</v>
      </c>
      <c r="E112" s="14">
        <v>125</v>
      </c>
    </row>
    <row r="113" spans="1:5" x14ac:dyDescent="0.2">
      <c r="A113" s="5" t="s">
        <v>1165</v>
      </c>
      <c r="B113" s="5" t="s">
        <v>1166</v>
      </c>
      <c r="C113" s="14">
        <v>2512984</v>
      </c>
      <c r="D113" s="14">
        <v>1319543</v>
      </c>
      <c r="E113" s="14">
        <v>7145</v>
      </c>
    </row>
    <row r="114" spans="1:5" x14ac:dyDescent="0.2">
      <c r="A114" s="5" t="s">
        <v>2364</v>
      </c>
      <c r="B114" s="5" t="s">
        <v>1157</v>
      </c>
      <c r="C114" s="14">
        <v>1183793</v>
      </c>
      <c r="D114" s="14">
        <v>369237</v>
      </c>
      <c r="E114" s="14">
        <v>21622</v>
      </c>
    </row>
    <row r="115" spans="1:5" x14ac:dyDescent="0.2">
      <c r="A115" s="5" t="s">
        <v>1167</v>
      </c>
      <c r="B115" s="5" t="s">
        <v>1071</v>
      </c>
      <c r="C115" s="14">
        <v>56346</v>
      </c>
      <c r="D115" s="14">
        <v>27117</v>
      </c>
      <c r="E115" s="14">
        <v>0</v>
      </c>
    </row>
    <row r="116" spans="1:5" x14ac:dyDescent="0.2">
      <c r="A116" s="5" t="s">
        <v>1168</v>
      </c>
      <c r="B116" s="5" t="s">
        <v>1125</v>
      </c>
      <c r="C116" s="14">
        <v>94291</v>
      </c>
      <c r="D116" s="14">
        <v>105467</v>
      </c>
      <c r="E116" s="14">
        <v>1550</v>
      </c>
    </row>
    <row r="117" spans="1:5" x14ac:dyDescent="0.2">
      <c r="A117" s="5" t="s">
        <v>2365</v>
      </c>
      <c r="B117" s="5" t="s">
        <v>1145</v>
      </c>
      <c r="C117" s="14">
        <v>5155542</v>
      </c>
      <c r="D117" s="14">
        <v>3799996</v>
      </c>
      <c r="E117" s="14">
        <v>605406</v>
      </c>
    </row>
    <row r="118" spans="1:5" x14ac:dyDescent="0.2">
      <c r="A118" s="5" t="s">
        <v>1169</v>
      </c>
      <c r="B118" s="5" t="s">
        <v>1148</v>
      </c>
      <c r="C118" s="14">
        <v>48941</v>
      </c>
      <c r="D118" s="14">
        <v>28000</v>
      </c>
      <c r="E118" s="14">
        <v>0</v>
      </c>
    </row>
    <row r="119" spans="1:5" x14ac:dyDescent="0.2">
      <c r="A119" s="5" t="s">
        <v>1170</v>
      </c>
      <c r="B119" s="5" t="s">
        <v>1171</v>
      </c>
      <c r="C119" s="14">
        <v>479227</v>
      </c>
      <c r="D119" s="14">
        <v>396541</v>
      </c>
      <c r="E119" s="14">
        <v>30433</v>
      </c>
    </row>
    <row r="120" spans="1:5" x14ac:dyDescent="0.2">
      <c r="A120" s="5" t="s">
        <v>2366</v>
      </c>
      <c r="B120" s="5" t="s">
        <v>1108</v>
      </c>
      <c r="C120" s="14">
        <v>2715437</v>
      </c>
      <c r="D120" s="14">
        <v>1997991</v>
      </c>
      <c r="E120" s="14">
        <v>739222</v>
      </c>
    </row>
    <row r="121" spans="1:5" x14ac:dyDescent="0.2">
      <c r="A121" s="5" t="s">
        <v>1172</v>
      </c>
      <c r="B121" s="5" t="s">
        <v>1173</v>
      </c>
      <c r="C121" s="14">
        <v>99720</v>
      </c>
      <c r="D121" s="14">
        <v>75249</v>
      </c>
      <c r="E121" s="14">
        <v>0</v>
      </c>
    </row>
    <row r="122" spans="1:5" x14ac:dyDescent="0.2">
      <c r="A122" s="5" t="s">
        <v>1174</v>
      </c>
      <c r="B122" s="5" t="s">
        <v>1046</v>
      </c>
      <c r="C122" s="14">
        <v>207645</v>
      </c>
      <c r="D122" s="14">
        <v>91372</v>
      </c>
      <c r="E122" s="14">
        <v>63668</v>
      </c>
    </row>
    <row r="123" spans="1:5" x14ac:dyDescent="0.2">
      <c r="A123" s="5" t="s">
        <v>1089</v>
      </c>
      <c r="B123" s="5" t="s">
        <v>1089</v>
      </c>
      <c r="C123" s="14">
        <v>323120</v>
      </c>
      <c r="D123" s="14">
        <v>178905</v>
      </c>
      <c r="E123" s="14">
        <v>20869</v>
      </c>
    </row>
    <row r="124" spans="1:5" x14ac:dyDescent="0.2">
      <c r="A124" s="5" t="s">
        <v>1175</v>
      </c>
      <c r="B124" s="5" t="s">
        <v>1175</v>
      </c>
      <c r="C124" s="14">
        <v>2175626</v>
      </c>
      <c r="D124" s="14">
        <v>902580</v>
      </c>
      <c r="E124" s="14">
        <v>71765</v>
      </c>
    </row>
    <row r="125" spans="1:5" x14ac:dyDescent="0.2">
      <c r="A125" s="5" t="s">
        <v>1176</v>
      </c>
      <c r="B125" s="5" t="s">
        <v>1080</v>
      </c>
      <c r="C125" s="14">
        <v>186647</v>
      </c>
      <c r="D125" s="14">
        <v>254120</v>
      </c>
      <c r="E125" s="14">
        <v>21712</v>
      </c>
    </row>
    <row r="126" spans="1:5" x14ac:dyDescent="0.2">
      <c r="A126" s="5" t="s">
        <v>2368</v>
      </c>
      <c r="B126" s="5" t="s">
        <v>1177</v>
      </c>
      <c r="C126" s="14">
        <v>26587</v>
      </c>
      <c r="D126" s="14">
        <v>12000</v>
      </c>
      <c r="E126" s="14">
        <v>0</v>
      </c>
    </row>
    <row r="127" spans="1:5" x14ac:dyDescent="0.2">
      <c r="A127" s="5" t="s">
        <v>1178</v>
      </c>
      <c r="B127" s="5" t="s">
        <v>1179</v>
      </c>
      <c r="C127" s="14">
        <v>524402</v>
      </c>
      <c r="D127" s="14">
        <v>117497</v>
      </c>
      <c r="E127" s="14">
        <v>13969</v>
      </c>
    </row>
    <row r="128" spans="1:5" x14ac:dyDescent="0.2">
      <c r="A128" s="5" t="s">
        <v>1180</v>
      </c>
      <c r="B128" s="5" t="s">
        <v>1055</v>
      </c>
      <c r="C128" s="14">
        <v>3207481</v>
      </c>
      <c r="D128" s="14">
        <v>1497085</v>
      </c>
      <c r="E128" s="14">
        <v>262329</v>
      </c>
    </row>
    <row r="129" spans="1:5" x14ac:dyDescent="0.2">
      <c r="A129" s="5" t="s">
        <v>1181</v>
      </c>
      <c r="B129" s="5" t="s">
        <v>1182</v>
      </c>
      <c r="C129" s="14">
        <v>43439</v>
      </c>
      <c r="D129" s="14">
        <v>112247</v>
      </c>
      <c r="E129" s="14">
        <v>2929</v>
      </c>
    </row>
    <row r="130" spans="1:5" x14ac:dyDescent="0.2">
      <c r="A130" s="5" t="s">
        <v>1183</v>
      </c>
      <c r="B130" s="5" t="s">
        <v>1135</v>
      </c>
      <c r="C130" s="14">
        <v>18358932</v>
      </c>
      <c r="D130" s="14">
        <v>5229446</v>
      </c>
      <c r="E130" s="14">
        <v>380396</v>
      </c>
    </row>
    <row r="131" spans="1:5" x14ac:dyDescent="0.2">
      <c r="A131" s="5" t="s">
        <v>1184</v>
      </c>
      <c r="B131" s="5" t="s">
        <v>1076</v>
      </c>
      <c r="C131" s="14">
        <v>112564</v>
      </c>
      <c r="D131" s="14">
        <v>98086</v>
      </c>
      <c r="E131" s="14">
        <v>3933</v>
      </c>
    </row>
    <row r="132" spans="1:5" x14ac:dyDescent="0.2">
      <c r="A132" s="5" t="s">
        <v>1185</v>
      </c>
      <c r="B132" s="5" t="s">
        <v>1175</v>
      </c>
      <c r="C132" s="14">
        <v>28500031</v>
      </c>
      <c r="D132" s="14">
        <v>7612895</v>
      </c>
      <c r="E132" s="14">
        <v>1141287</v>
      </c>
    </row>
    <row r="133" spans="1:5" x14ac:dyDescent="0.2">
      <c r="A133" s="5" t="s">
        <v>1186</v>
      </c>
      <c r="B133" s="5" t="s">
        <v>1175</v>
      </c>
      <c r="C133" s="14">
        <v>15702661</v>
      </c>
      <c r="D133" s="14">
        <v>2737247</v>
      </c>
      <c r="E133" s="14">
        <v>1020071</v>
      </c>
    </row>
    <row r="134" spans="1:5" x14ac:dyDescent="0.2">
      <c r="A134" s="5" t="s">
        <v>1187</v>
      </c>
      <c r="B134" s="5" t="s">
        <v>1173</v>
      </c>
      <c r="C134" s="14">
        <v>1346332</v>
      </c>
      <c r="D134" s="14">
        <v>806682</v>
      </c>
      <c r="E134" s="14">
        <v>235203</v>
      </c>
    </row>
    <row r="135" spans="1:5" x14ac:dyDescent="0.2">
      <c r="A135" s="5" t="s">
        <v>1833</v>
      </c>
      <c r="B135" s="5" t="s">
        <v>1080</v>
      </c>
      <c r="C135" s="14">
        <v>135578</v>
      </c>
      <c r="D135" s="14">
        <v>26720</v>
      </c>
      <c r="E135" s="14">
        <v>4722</v>
      </c>
    </row>
    <row r="136" spans="1:5" x14ac:dyDescent="0.2">
      <c r="A136" s="5" t="s">
        <v>2372</v>
      </c>
      <c r="B136" s="5" t="s">
        <v>1179</v>
      </c>
      <c r="C136" s="14">
        <v>2090904</v>
      </c>
      <c r="D136" s="14">
        <v>996901</v>
      </c>
      <c r="E136" s="14">
        <v>77809</v>
      </c>
    </row>
    <row r="137" spans="1:5" x14ac:dyDescent="0.2">
      <c r="A137" s="5" t="s">
        <v>1188</v>
      </c>
      <c r="B137" s="5" t="s">
        <v>1073</v>
      </c>
      <c r="C137" s="14">
        <v>1425056</v>
      </c>
      <c r="D137" s="14">
        <v>1365938</v>
      </c>
      <c r="E137" s="14">
        <v>22359</v>
      </c>
    </row>
    <row r="138" spans="1:5" x14ac:dyDescent="0.2">
      <c r="A138" s="5" t="s">
        <v>1189</v>
      </c>
      <c r="B138" s="5" t="s">
        <v>1040</v>
      </c>
      <c r="C138" s="14">
        <v>109149</v>
      </c>
      <c r="D138" s="14">
        <v>120804</v>
      </c>
      <c r="E138" s="14">
        <v>13646</v>
      </c>
    </row>
    <row r="139" spans="1:5" x14ac:dyDescent="0.2">
      <c r="A139" s="5" t="s">
        <v>2312</v>
      </c>
      <c r="B139" s="5" t="s">
        <v>1055</v>
      </c>
      <c r="C139" s="14">
        <v>3491702</v>
      </c>
      <c r="D139" s="14">
        <v>1505849</v>
      </c>
      <c r="E139" s="14">
        <v>98961</v>
      </c>
    </row>
    <row r="140" spans="1:5" x14ac:dyDescent="0.2">
      <c r="A140" s="5" t="s">
        <v>1190</v>
      </c>
      <c r="B140" s="5" t="s">
        <v>1191</v>
      </c>
      <c r="C140" s="14">
        <v>490217</v>
      </c>
      <c r="D140" s="14">
        <v>446307</v>
      </c>
      <c r="E140" s="14">
        <v>23253</v>
      </c>
    </row>
    <row r="141" spans="1:5" x14ac:dyDescent="0.2">
      <c r="A141" s="5" t="s">
        <v>1192</v>
      </c>
      <c r="B141" s="5" t="s">
        <v>1193</v>
      </c>
      <c r="C141" s="14">
        <v>167624</v>
      </c>
      <c r="D141" s="14">
        <v>199590</v>
      </c>
      <c r="E141" s="14">
        <v>0</v>
      </c>
    </row>
    <row r="142" spans="1:5" x14ac:dyDescent="0.2">
      <c r="A142" s="5" t="s">
        <v>1194</v>
      </c>
      <c r="B142" s="5" t="s">
        <v>1119</v>
      </c>
      <c r="C142" s="14">
        <v>182643</v>
      </c>
      <c r="D142" s="14">
        <v>120292</v>
      </c>
      <c r="E142" s="14">
        <v>4768</v>
      </c>
    </row>
    <row r="143" spans="1:5" x14ac:dyDescent="0.2">
      <c r="A143" s="5" t="s">
        <v>1195</v>
      </c>
      <c r="B143" s="5" t="s">
        <v>1171</v>
      </c>
      <c r="C143" s="14">
        <v>216625</v>
      </c>
      <c r="D143" s="14">
        <v>246402</v>
      </c>
      <c r="E143" s="14">
        <v>3985</v>
      </c>
    </row>
    <row r="144" spans="1:5" x14ac:dyDescent="0.2">
      <c r="A144" s="5" t="s">
        <v>2376</v>
      </c>
      <c r="B144" s="5" t="s">
        <v>1038</v>
      </c>
      <c r="C144" s="14">
        <v>218667</v>
      </c>
      <c r="D144" s="14">
        <v>60000</v>
      </c>
      <c r="E144" s="14">
        <v>24035</v>
      </c>
    </row>
    <row r="145" spans="1:5" x14ac:dyDescent="0.2">
      <c r="A145" s="5" t="s">
        <v>1196</v>
      </c>
      <c r="B145" s="5" t="s">
        <v>1102</v>
      </c>
      <c r="C145" s="14">
        <v>294138</v>
      </c>
      <c r="D145" s="14">
        <v>85071</v>
      </c>
      <c r="E145" s="14">
        <v>31146</v>
      </c>
    </row>
    <row r="146" spans="1:5" x14ac:dyDescent="0.2">
      <c r="A146" s="5" t="s">
        <v>1197</v>
      </c>
      <c r="B146" s="5" t="s">
        <v>1084</v>
      </c>
      <c r="C146" s="14">
        <v>123344</v>
      </c>
      <c r="D146" s="14">
        <v>158200</v>
      </c>
      <c r="E146" s="14">
        <v>20522</v>
      </c>
    </row>
    <row r="147" spans="1:5" x14ac:dyDescent="0.2">
      <c r="A147" s="5" t="s">
        <v>1084</v>
      </c>
      <c r="B147" s="5" t="s">
        <v>1042</v>
      </c>
      <c r="C147" s="14">
        <v>927941</v>
      </c>
      <c r="D147" s="14">
        <v>643527</v>
      </c>
      <c r="E147" s="14">
        <v>75785</v>
      </c>
    </row>
    <row r="148" spans="1:5" x14ac:dyDescent="0.2">
      <c r="A148" s="5" t="s">
        <v>1198</v>
      </c>
      <c r="B148" s="5" t="s">
        <v>1114</v>
      </c>
      <c r="C148" s="14">
        <v>37499</v>
      </c>
      <c r="D148" s="14">
        <v>38752</v>
      </c>
      <c r="E148" s="14">
        <v>319</v>
      </c>
    </row>
    <row r="149" spans="1:5" x14ac:dyDescent="0.2">
      <c r="A149" s="5" t="s">
        <v>1199</v>
      </c>
      <c r="B149" s="5" t="s">
        <v>1200</v>
      </c>
      <c r="C149" s="14">
        <v>331623</v>
      </c>
      <c r="D149" s="14">
        <v>202625</v>
      </c>
      <c r="E149" s="14">
        <v>6360</v>
      </c>
    </row>
    <row r="150" spans="1:5" x14ac:dyDescent="0.2">
      <c r="A150" s="5" t="s">
        <v>1201</v>
      </c>
      <c r="B150" s="5" t="s">
        <v>1112</v>
      </c>
      <c r="C150" s="14">
        <v>50905</v>
      </c>
      <c r="D150" s="14">
        <v>50000</v>
      </c>
      <c r="E150" s="14">
        <v>0</v>
      </c>
    </row>
    <row r="151" spans="1:5" x14ac:dyDescent="0.2">
      <c r="A151" s="5" t="s">
        <v>1202</v>
      </c>
      <c r="B151" s="5" t="s">
        <v>1092</v>
      </c>
      <c r="C151" s="14">
        <v>73188</v>
      </c>
      <c r="D151" s="14">
        <v>37267</v>
      </c>
      <c r="E151" s="14">
        <v>0</v>
      </c>
    </row>
    <row r="152" spans="1:5" x14ac:dyDescent="0.2">
      <c r="A152" s="5" t="s">
        <v>1203</v>
      </c>
      <c r="B152" s="5" t="s">
        <v>1204</v>
      </c>
      <c r="C152" s="14">
        <v>27776</v>
      </c>
      <c r="D152" s="14">
        <v>2400</v>
      </c>
      <c r="E152" s="14">
        <v>0</v>
      </c>
    </row>
    <row r="153" spans="1:5" x14ac:dyDescent="0.2">
      <c r="A153" s="5" t="s">
        <v>1205</v>
      </c>
      <c r="B153" s="5" t="s">
        <v>1058</v>
      </c>
      <c r="C153" s="14">
        <v>54497</v>
      </c>
      <c r="D153" s="14">
        <v>16500</v>
      </c>
      <c r="E153" s="14">
        <v>8400</v>
      </c>
    </row>
    <row r="154" spans="1:5" x14ac:dyDescent="0.2">
      <c r="A154" s="5" t="s">
        <v>1206</v>
      </c>
      <c r="B154" s="5" t="s">
        <v>1089</v>
      </c>
      <c r="C154" s="14">
        <v>6666050</v>
      </c>
      <c r="D154" s="14">
        <v>2784836</v>
      </c>
      <c r="E154" s="14">
        <v>49344</v>
      </c>
    </row>
    <row r="155" spans="1:5" x14ac:dyDescent="0.2">
      <c r="A155" s="5" t="s">
        <v>1207</v>
      </c>
      <c r="B155" s="5" t="s">
        <v>1056</v>
      </c>
      <c r="C155" s="14">
        <v>182156</v>
      </c>
      <c r="D155" s="14">
        <v>31976</v>
      </c>
      <c r="E155" s="14">
        <v>0</v>
      </c>
    </row>
    <row r="156" spans="1:5" x14ac:dyDescent="0.2">
      <c r="A156" s="5" t="s">
        <v>1208</v>
      </c>
      <c r="B156" s="5" t="s">
        <v>1209</v>
      </c>
      <c r="C156" s="14">
        <v>22692</v>
      </c>
      <c r="D156" s="14">
        <v>1250</v>
      </c>
      <c r="E156" s="14">
        <v>0</v>
      </c>
    </row>
    <row r="157" spans="1:5" x14ac:dyDescent="0.2">
      <c r="A157" s="5" t="s">
        <v>1210</v>
      </c>
      <c r="B157" s="5" t="s">
        <v>1125</v>
      </c>
      <c r="C157" s="14">
        <v>6524077</v>
      </c>
      <c r="D157" s="14">
        <v>1996241</v>
      </c>
      <c r="E157" s="14">
        <v>38715</v>
      </c>
    </row>
    <row r="158" spans="1:5" x14ac:dyDescent="0.2">
      <c r="A158" s="5" t="s">
        <v>1211</v>
      </c>
      <c r="B158" s="5" t="s">
        <v>1042</v>
      </c>
      <c r="C158" s="14">
        <v>1384226</v>
      </c>
      <c r="D158" s="14">
        <v>744686</v>
      </c>
      <c r="E158" s="14">
        <v>8879</v>
      </c>
    </row>
    <row r="159" spans="1:5" x14ac:dyDescent="0.2">
      <c r="A159" s="5" t="s">
        <v>2382</v>
      </c>
      <c r="B159" s="5" t="s">
        <v>1037</v>
      </c>
      <c r="C159" s="14">
        <v>2000683</v>
      </c>
      <c r="D159" s="14">
        <v>900367</v>
      </c>
      <c r="E159" s="14">
        <v>461313</v>
      </c>
    </row>
    <row r="160" spans="1:5" x14ac:dyDescent="0.2">
      <c r="A160" s="5" t="s">
        <v>1212</v>
      </c>
      <c r="B160" s="5" t="s">
        <v>1125</v>
      </c>
      <c r="C160" s="14">
        <v>435990</v>
      </c>
      <c r="D160" s="14">
        <v>366014</v>
      </c>
      <c r="E160" s="14">
        <v>9843</v>
      </c>
    </row>
    <row r="161" spans="1:5" x14ac:dyDescent="0.2">
      <c r="A161" s="5" t="s">
        <v>1213</v>
      </c>
      <c r="B161" s="5" t="s">
        <v>1175</v>
      </c>
      <c r="C161" s="14">
        <v>917012</v>
      </c>
      <c r="D161" s="14">
        <v>415895</v>
      </c>
      <c r="E161" s="14">
        <v>31803</v>
      </c>
    </row>
    <row r="162" spans="1:5" x14ac:dyDescent="0.2">
      <c r="A162" s="5" t="s">
        <v>1778</v>
      </c>
      <c r="B162" s="5" t="s">
        <v>1055</v>
      </c>
      <c r="C162" s="14">
        <v>12750020</v>
      </c>
      <c r="D162" s="14">
        <v>5012956</v>
      </c>
      <c r="E162" s="14">
        <v>302815</v>
      </c>
    </row>
    <row r="163" spans="1:5" x14ac:dyDescent="0.2">
      <c r="A163" s="5" t="s">
        <v>1214</v>
      </c>
      <c r="B163" s="5" t="s">
        <v>1209</v>
      </c>
      <c r="C163" s="14">
        <v>118290</v>
      </c>
      <c r="D163" s="14">
        <v>153160</v>
      </c>
      <c r="E163" s="14">
        <v>19163</v>
      </c>
    </row>
    <row r="164" spans="1:5" x14ac:dyDescent="0.2">
      <c r="A164" s="5" t="s">
        <v>1215</v>
      </c>
      <c r="B164" s="5" t="s">
        <v>1087</v>
      </c>
      <c r="C164" s="14">
        <v>41137</v>
      </c>
      <c r="D164" s="14">
        <v>7000</v>
      </c>
      <c r="E164" s="14">
        <v>0</v>
      </c>
    </row>
    <row r="165" spans="1:5" x14ac:dyDescent="0.2">
      <c r="A165" s="5" t="s">
        <v>1216</v>
      </c>
      <c r="B165" s="5" t="s">
        <v>1038</v>
      </c>
      <c r="C165" s="14">
        <v>53695</v>
      </c>
      <c r="D165" s="14">
        <v>39455</v>
      </c>
      <c r="E165" s="14">
        <v>0</v>
      </c>
    </row>
    <row r="166" spans="1:5" x14ac:dyDescent="0.2">
      <c r="A166" s="5" t="s">
        <v>1220</v>
      </c>
      <c r="B166" s="5" t="s">
        <v>1073</v>
      </c>
      <c r="C166" s="14">
        <v>229221</v>
      </c>
      <c r="D166" s="14">
        <v>196244</v>
      </c>
      <c r="E166" s="14">
        <v>1051</v>
      </c>
    </row>
    <row r="167" spans="1:5" x14ac:dyDescent="0.2">
      <c r="A167" s="5" t="s">
        <v>2314</v>
      </c>
      <c r="B167" s="5" t="s">
        <v>1055</v>
      </c>
      <c r="C167" s="14">
        <v>51427827</v>
      </c>
      <c r="D167" s="14">
        <v>13489727</v>
      </c>
      <c r="E167" s="14">
        <v>2811788</v>
      </c>
    </row>
    <row r="168" spans="1:5" x14ac:dyDescent="0.2">
      <c r="A168" s="5" t="s">
        <v>1221</v>
      </c>
      <c r="B168" s="5" t="s">
        <v>1135</v>
      </c>
      <c r="C168" s="14">
        <v>6089795</v>
      </c>
      <c r="D168" s="14">
        <v>1573474</v>
      </c>
      <c r="E168" s="14">
        <v>40688</v>
      </c>
    </row>
    <row r="169" spans="1:5" x14ac:dyDescent="0.2">
      <c r="A169" s="5" t="s">
        <v>1222</v>
      </c>
      <c r="B169" s="5" t="s">
        <v>1092</v>
      </c>
      <c r="C169" s="14">
        <v>9424</v>
      </c>
      <c r="D169" s="14">
        <v>6825</v>
      </c>
      <c r="E169" s="14">
        <v>2278</v>
      </c>
    </row>
    <row r="170" spans="1:5" x14ac:dyDescent="0.2">
      <c r="A170" s="5" t="s">
        <v>1223</v>
      </c>
      <c r="B170" s="5" t="s">
        <v>1177</v>
      </c>
      <c r="C170" s="14">
        <v>177277</v>
      </c>
      <c r="D170" s="14">
        <v>129793</v>
      </c>
      <c r="E170" s="14">
        <v>21880</v>
      </c>
    </row>
    <row r="171" spans="1:5" x14ac:dyDescent="0.2">
      <c r="A171" s="5" t="s">
        <v>2384</v>
      </c>
      <c r="B171" s="5" t="s">
        <v>1032</v>
      </c>
      <c r="C171" s="14">
        <v>26315737</v>
      </c>
      <c r="D171" s="14">
        <v>8957051</v>
      </c>
      <c r="E171" s="14">
        <v>3923446</v>
      </c>
    </row>
    <row r="172" spans="1:5" x14ac:dyDescent="0.2">
      <c r="A172" s="5" t="s">
        <v>1126</v>
      </c>
      <c r="B172" s="5" t="s">
        <v>1086</v>
      </c>
      <c r="C172" s="14">
        <v>529947</v>
      </c>
      <c r="D172" s="14">
        <v>325928</v>
      </c>
      <c r="E172" s="14">
        <v>89871</v>
      </c>
    </row>
    <row r="173" spans="1:5" x14ac:dyDescent="0.2">
      <c r="A173" s="5" t="s">
        <v>1224</v>
      </c>
      <c r="B173" s="5" t="s">
        <v>1225</v>
      </c>
      <c r="C173" s="14">
        <v>307854</v>
      </c>
      <c r="D173" s="14">
        <v>100518</v>
      </c>
      <c r="E173" s="14">
        <v>119669</v>
      </c>
    </row>
    <row r="174" spans="1:5" x14ac:dyDescent="0.2">
      <c r="A174" s="5" t="s">
        <v>1226</v>
      </c>
      <c r="B174" s="5" t="s">
        <v>1089</v>
      </c>
      <c r="C174" s="14">
        <v>87211</v>
      </c>
      <c r="D174" s="14">
        <v>82730</v>
      </c>
      <c r="E174" s="14">
        <v>732</v>
      </c>
    </row>
    <row r="175" spans="1:5" x14ac:dyDescent="0.2">
      <c r="A175" s="5" t="s">
        <v>1227</v>
      </c>
      <c r="B175" s="5" t="s">
        <v>1112</v>
      </c>
      <c r="C175" s="14">
        <v>1962009</v>
      </c>
      <c r="D175" s="14">
        <v>1669395</v>
      </c>
      <c r="E175" s="14">
        <v>745409</v>
      </c>
    </row>
    <row r="176" spans="1:5" x14ac:dyDescent="0.2">
      <c r="A176" s="5" t="s">
        <v>1228</v>
      </c>
      <c r="B176" s="5" t="s">
        <v>1097</v>
      </c>
      <c r="C176" s="14">
        <v>943359</v>
      </c>
      <c r="D176" s="14">
        <v>1042739</v>
      </c>
      <c r="E176" s="14">
        <v>45772</v>
      </c>
    </row>
    <row r="177" spans="1:5" x14ac:dyDescent="0.2">
      <c r="A177" s="5" t="s">
        <v>2388</v>
      </c>
      <c r="B177" s="5" t="s">
        <v>1097</v>
      </c>
      <c r="C177" s="14">
        <v>7797435</v>
      </c>
      <c r="D177" s="14">
        <v>2105068</v>
      </c>
      <c r="E177" s="14">
        <v>128987</v>
      </c>
    </row>
    <row r="178" spans="1:5" x14ac:dyDescent="0.2">
      <c r="A178" s="5" t="s">
        <v>1229</v>
      </c>
      <c r="B178" s="5" t="s">
        <v>1135</v>
      </c>
      <c r="C178" s="14">
        <v>17208987</v>
      </c>
      <c r="D178" s="14">
        <v>5561825</v>
      </c>
      <c r="E178" s="14">
        <v>979270</v>
      </c>
    </row>
    <row r="179" spans="1:5" x14ac:dyDescent="0.2">
      <c r="A179" s="5" t="s">
        <v>1230</v>
      </c>
      <c r="B179" s="5" t="s">
        <v>1076</v>
      </c>
      <c r="C179" s="14">
        <v>45046</v>
      </c>
      <c r="D179" s="14">
        <v>69793</v>
      </c>
      <c r="E179" s="14">
        <v>9564</v>
      </c>
    </row>
    <row r="180" spans="1:5" x14ac:dyDescent="0.2">
      <c r="A180" s="5" t="s">
        <v>1231</v>
      </c>
      <c r="B180" s="5" t="s">
        <v>1097</v>
      </c>
      <c r="C180" s="14">
        <v>173100</v>
      </c>
      <c r="D180" s="14">
        <v>80186</v>
      </c>
      <c r="E180" s="14">
        <v>24256</v>
      </c>
    </row>
    <row r="181" spans="1:5" x14ac:dyDescent="0.2">
      <c r="A181" s="5" t="s">
        <v>1232</v>
      </c>
      <c r="B181" s="5" t="s">
        <v>1233</v>
      </c>
      <c r="C181" s="14">
        <v>71257</v>
      </c>
      <c r="D181" s="14">
        <v>32458</v>
      </c>
      <c r="E181" s="14">
        <v>1109</v>
      </c>
    </row>
    <row r="182" spans="1:5" x14ac:dyDescent="0.2">
      <c r="A182" s="5" t="s">
        <v>1056</v>
      </c>
      <c r="B182" s="5" t="s">
        <v>1050</v>
      </c>
      <c r="C182" s="14">
        <v>173148</v>
      </c>
      <c r="D182" s="14">
        <v>93988</v>
      </c>
      <c r="E182" s="14">
        <v>0</v>
      </c>
    </row>
    <row r="183" spans="1:5" x14ac:dyDescent="0.2">
      <c r="A183" s="5" t="s">
        <v>1234</v>
      </c>
      <c r="B183" s="5" t="s">
        <v>1093</v>
      </c>
      <c r="C183" s="14">
        <v>70872</v>
      </c>
      <c r="D183" s="14">
        <v>41700</v>
      </c>
      <c r="E183" s="14">
        <v>4055</v>
      </c>
    </row>
    <row r="184" spans="1:5" x14ac:dyDescent="0.2">
      <c r="A184" s="5" t="s">
        <v>1235</v>
      </c>
      <c r="B184" s="5" t="s">
        <v>1128</v>
      </c>
      <c r="C184" s="14">
        <v>142485</v>
      </c>
      <c r="D184" s="14">
        <v>133520</v>
      </c>
      <c r="E184" s="14">
        <v>4091</v>
      </c>
    </row>
    <row r="185" spans="1:5" x14ac:dyDescent="0.2">
      <c r="A185" s="5" t="s">
        <v>1236</v>
      </c>
      <c r="B185" s="5" t="s">
        <v>1058</v>
      </c>
      <c r="C185" s="14">
        <v>51638</v>
      </c>
      <c r="D185" s="14">
        <v>24851</v>
      </c>
      <c r="E185" s="14">
        <v>17637</v>
      </c>
    </row>
    <row r="186" spans="1:5" x14ac:dyDescent="0.2">
      <c r="A186" s="5" t="s">
        <v>1237</v>
      </c>
      <c r="B186" s="5" t="s">
        <v>1164</v>
      </c>
      <c r="C186" s="14">
        <v>23530</v>
      </c>
      <c r="D186" s="14">
        <v>25000</v>
      </c>
      <c r="E186" s="14">
        <v>0</v>
      </c>
    </row>
    <row r="187" spans="1:5" x14ac:dyDescent="0.2">
      <c r="A187" s="5" t="s">
        <v>1238</v>
      </c>
      <c r="B187" s="5" t="s">
        <v>1177</v>
      </c>
      <c r="C187" s="14">
        <v>138166</v>
      </c>
      <c r="D187" s="14">
        <v>25001</v>
      </c>
      <c r="E187" s="14">
        <v>0</v>
      </c>
    </row>
    <row r="188" spans="1:5" x14ac:dyDescent="0.2">
      <c r="A188" s="5" t="s">
        <v>1239</v>
      </c>
      <c r="B188" s="5" t="s">
        <v>1177</v>
      </c>
      <c r="C188" s="14">
        <v>624137</v>
      </c>
      <c r="D188" s="14">
        <v>457249</v>
      </c>
      <c r="E188" s="14">
        <v>100836</v>
      </c>
    </row>
    <row r="189" spans="1:5" x14ac:dyDescent="0.2">
      <c r="A189" s="5" t="s">
        <v>1240</v>
      </c>
      <c r="B189" s="5" t="s">
        <v>1110</v>
      </c>
      <c r="C189" s="14">
        <v>515299</v>
      </c>
      <c r="D189" s="14">
        <v>558780</v>
      </c>
      <c r="E189" s="14">
        <v>62603</v>
      </c>
    </row>
    <row r="190" spans="1:5" x14ac:dyDescent="0.2">
      <c r="A190" s="5" t="s">
        <v>1241</v>
      </c>
      <c r="B190" s="5" t="s">
        <v>1135</v>
      </c>
      <c r="C190" s="14">
        <v>4495028</v>
      </c>
      <c r="D190" s="14">
        <v>1646130</v>
      </c>
      <c r="E190" s="14">
        <v>163949</v>
      </c>
    </row>
    <row r="191" spans="1:5" x14ac:dyDescent="0.2">
      <c r="A191" s="5" t="s">
        <v>1242</v>
      </c>
      <c r="B191" s="5" t="s">
        <v>1058</v>
      </c>
      <c r="C191" s="14">
        <v>34351</v>
      </c>
      <c r="D191" s="14">
        <v>13548</v>
      </c>
      <c r="E191" s="14">
        <v>0</v>
      </c>
    </row>
    <row r="192" spans="1:5" x14ac:dyDescent="0.2">
      <c r="A192" s="5" t="s">
        <v>2389</v>
      </c>
      <c r="B192" s="5" t="s">
        <v>1135</v>
      </c>
      <c r="C192" s="14">
        <v>8648258</v>
      </c>
      <c r="D192" s="14">
        <v>1558048</v>
      </c>
      <c r="E192" s="14">
        <v>34232</v>
      </c>
    </row>
    <row r="193" spans="1:5" x14ac:dyDescent="0.2">
      <c r="A193" s="5" t="s">
        <v>1243</v>
      </c>
      <c r="B193" s="5" t="s">
        <v>1204</v>
      </c>
      <c r="C193" s="14">
        <v>91665</v>
      </c>
      <c r="D193" s="14">
        <v>45000</v>
      </c>
      <c r="E193" s="14">
        <v>1152</v>
      </c>
    </row>
    <row r="194" spans="1:5" x14ac:dyDescent="0.2">
      <c r="A194" s="5" t="s">
        <v>2391</v>
      </c>
      <c r="B194" s="5" t="s">
        <v>1125</v>
      </c>
      <c r="C194" s="14">
        <v>265129</v>
      </c>
      <c r="D194" s="14">
        <v>301290</v>
      </c>
      <c r="E194" s="14">
        <v>42406</v>
      </c>
    </row>
    <row r="195" spans="1:5" x14ac:dyDescent="0.2">
      <c r="A195" s="5" t="s">
        <v>1244</v>
      </c>
      <c r="B195" s="5" t="s">
        <v>1097</v>
      </c>
      <c r="C195" s="14">
        <v>460115</v>
      </c>
      <c r="D195" s="14">
        <v>330353</v>
      </c>
      <c r="E195" s="14">
        <v>2358</v>
      </c>
    </row>
    <row r="196" spans="1:5" x14ac:dyDescent="0.2">
      <c r="A196" s="5" t="s">
        <v>1245</v>
      </c>
      <c r="B196" s="5" t="s">
        <v>1042</v>
      </c>
      <c r="C196" s="14">
        <v>3449956</v>
      </c>
      <c r="D196" s="14">
        <v>1325749</v>
      </c>
      <c r="E196" s="14">
        <v>116631</v>
      </c>
    </row>
    <row r="197" spans="1:5" x14ac:dyDescent="0.2">
      <c r="A197" s="5" t="s">
        <v>1246</v>
      </c>
      <c r="B197" s="5" t="s">
        <v>2406</v>
      </c>
      <c r="C197" s="14">
        <v>67210</v>
      </c>
      <c r="D197" s="14">
        <v>100000</v>
      </c>
      <c r="E197" s="14">
        <v>2888</v>
      </c>
    </row>
    <row r="198" spans="1:5" x14ac:dyDescent="0.2">
      <c r="A198" s="5" t="s">
        <v>1247</v>
      </c>
      <c r="B198" s="5" t="s">
        <v>1114</v>
      </c>
      <c r="C198" s="14">
        <v>21607</v>
      </c>
      <c r="D198" s="14">
        <v>12501</v>
      </c>
      <c r="E198" s="14">
        <v>1035</v>
      </c>
    </row>
    <row r="199" spans="1:5" x14ac:dyDescent="0.2">
      <c r="A199" s="5" t="s">
        <v>1248</v>
      </c>
      <c r="B199" s="5" t="s">
        <v>1032</v>
      </c>
      <c r="C199" s="14">
        <v>2898925</v>
      </c>
      <c r="D199" s="14">
        <v>299686</v>
      </c>
      <c r="E199" s="14">
        <v>350</v>
      </c>
    </row>
    <row r="200" spans="1:5" x14ac:dyDescent="0.2">
      <c r="A200" s="5" t="s">
        <v>1249</v>
      </c>
      <c r="B200" s="5" t="s">
        <v>1068</v>
      </c>
      <c r="C200" s="14">
        <v>27320</v>
      </c>
      <c r="D200" s="14">
        <v>7900</v>
      </c>
      <c r="E200" s="14">
        <v>0</v>
      </c>
    </row>
    <row r="201" spans="1:5" x14ac:dyDescent="0.2">
      <c r="A201" s="5" t="s">
        <v>1250</v>
      </c>
      <c r="B201" s="5" t="s">
        <v>1108</v>
      </c>
      <c r="C201" s="14">
        <v>125529</v>
      </c>
      <c r="D201" s="14">
        <v>77571</v>
      </c>
      <c r="E201" s="14">
        <v>62756</v>
      </c>
    </row>
    <row r="202" spans="1:5" x14ac:dyDescent="0.2">
      <c r="A202" s="5" t="s">
        <v>1251</v>
      </c>
      <c r="B202" s="5" t="s">
        <v>1093</v>
      </c>
      <c r="C202" s="14">
        <v>66762</v>
      </c>
      <c r="D202" s="14">
        <v>30000</v>
      </c>
      <c r="E202" s="14">
        <v>2092</v>
      </c>
    </row>
    <row r="203" spans="1:5" x14ac:dyDescent="0.2">
      <c r="A203" s="5" t="s">
        <v>1252</v>
      </c>
      <c r="B203" s="5" t="s">
        <v>1071</v>
      </c>
      <c r="C203" s="14">
        <v>5713253</v>
      </c>
      <c r="D203" s="14">
        <v>2055800</v>
      </c>
      <c r="E203" s="14">
        <v>523579</v>
      </c>
    </row>
    <row r="204" spans="1:5" x14ac:dyDescent="0.2">
      <c r="A204" s="5" t="s">
        <v>1253</v>
      </c>
      <c r="B204" s="5" t="s">
        <v>1028</v>
      </c>
      <c r="C204" s="14">
        <v>109171</v>
      </c>
      <c r="D204" s="14">
        <v>87948</v>
      </c>
      <c r="E204" s="14">
        <v>2419</v>
      </c>
    </row>
    <row r="205" spans="1:5" x14ac:dyDescent="0.2">
      <c r="A205" s="5" t="s">
        <v>1254</v>
      </c>
      <c r="B205" s="5" t="s">
        <v>1087</v>
      </c>
      <c r="C205" s="14">
        <v>1285656</v>
      </c>
      <c r="D205" s="14">
        <v>716972</v>
      </c>
      <c r="E205" s="14">
        <v>540929</v>
      </c>
    </row>
    <row r="206" spans="1:5" x14ac:dyDescent="0.2">
      <c r="A206" s="5" t="s">
        <v>2392</v>
      </c>
      <c r="B206" s="5" t="s">
        <v>1193</v>
      </c>
      <c r="C206" s="14">
        <v>1140541</v>
      </c>
      <c r="D206" s="14">
        <v>830610</v>
      </c>
      <c r="E206" s="14">
        <v>177459</v>
      </c>
    </row>
    <row r="207" spans="1:5" x14ac:dyDescent="0.2">
      <c r="A207" s="5" t="s">
        <v>1255</v>
      </c>
      <c r="B207" s="5" t="s">
        <v>1256</v>
      </c>
      <c r="C207" s="14">
        <v>18461</v>
      </c>
      <c r="D207" s="14">
        <v>13179</v>
      </c>
      <c r="E207" s="14">
        <v>184</v>
      </c>
    </row>
    <row r="208" spans="1:5" x14ac:dyDescent="0.2">
      <c r="A208" s="5" t="s">
        <v>1257</v>
      </c>
      <c r="B208" s="5" t="s">
        <v>1040</v>
      </c>
      <c r="C208" s="14">
        <v>73838</v>
      </c>
      <c r="D208" s="14">
        <v>31025</v>
      </c>
      <c r="E208" s="14">
        <v>7736</v>
      </c>
    </row>
    <row r="209" spans="1:5" x14ac:dyDescent="0.2">
      <c r="A209" s="5" t="s">
        <v>1258</v>
      </c>
      <c r="B209" s="5" t="s">
        <v>1148</v>
      </c>
      <c r="C209" s="14">
        <v>9654</v>
      </c>
      <c r="D209" s="14">
        <v>9500</v>
      </c>
      <c r="E209" s="14">
        <v>0</v>
      </c>
    </row>
    <row r="210" spans="1:5" x14ac:dyDescent="0.2">
      <c r="A210" s="5" t="s">
        <v>1259</v>
      </c>
      <c r="B210" s="5" t="s">
        <v>1166</v>
      </c>
      <c r="C210" s="14">
        <v>292519</v>
      </c>
      <c r="D210" s="14">
        <v>115340</v>
      </c>
      <c r="E210" s="14">
        <v>5813</v>
      </c>
    </row>
    <row r="211" spans="1:5" x14ac:dyDescent="0.2">
      <c r="A211" s="5" t="s">
        <v>1260</v>
      </c>
      <c r="B211" s="5" t="s">
        <v>1076</v>
      </c>
      <c r="C211" s="14">
        <v>22629</v>
      </c>
      <c r="D211" s="14">
        <v>10000</v>
      </c>
      <c r="E211" s="14">
        <v>0</v>
      </c>
    </row>
    <row r="212" spans="1:5" x14ac:dyDescent="0.2">
      <c r="A212" s="5" t="s">
        <v>1261</v>
      </c>
      <c r="B212" s="5" t="s">
        <v>1073</v>
      </c>
      <c r="C212" s="14">
        <v>44382654</v>
      </c>
      <c r="D212" s="14">
        <v>10747260</v>
      </c>
      <c r="E212" s="14">
        <v>1044400</v>
      </c>
    </row>
    <row r="213" spans="1:5" x14ac:dyDescent="0.2">
      <c r="A213" s="5" t="s">
        <v>1262</v>
      </c>
      <c r="B213" s="5" t="s">
        <v>1156</v>
      </c>
      <c r="C213" s="14">
        <v>32311</v>
      </c>
      <c r="D213" s="14">
        <v>32000</v>
      </c>
      <c r="E213" s="14">
        <v>0</v>
      </c>
    </row>
    <row r="214" spans="1:5" x14ac:dyDescent="0.2">
      <c r="A214" s="5" t="s">
        <v>1263</v>
      </c>
      <c r="B214" s="5" t="s">
        <v>1264</v>
      </c>
      <c r="C214" s="14">
        <v>593628</v>
      </c>
      <c r="D214" s="14">
        <v>450000</v>
      </c>
      <c r="E214" s="14">
        <v>107350</v>
      </c>
    </row>
    <row r="215" spans="1:5" x14ac:dyDescent="0.2">
      <c r="A215" s="5" t="s">
        <v>1265</v>
      </c>
      <c r="B215" s="5" t="s">
        <v>1030</v>
      </c>
      <c r="C215" s="14">
        <v>13289</v>
      </c>
      <c r="D215" s="14">
        <v>14729</v>
      </c>
      <c r="E215" s="14">
        <v>0</v>
      </c>
    </row>
    <row r="216" spans="1:5" x14ac:dyDescent="0.2">
      <c r="A216" s="5" t="s">
        <v>1266</v>
      </c>
      <c r="B216" s="5" t="s">
        <v>1182</v>
      </c>
      <c r="C216" s="14">
        <v>37957</v>
      </c>
      <c r="D216" s="14">
        <v>53485</v>
      </c>
      <c r="E216" s="14">
        <v>0</v>
      </c>
    </row>
    <row r="217" spans="1:5" x14ac:dyDescent="0.2">
      <c r="A217" s="5" t="s">
        <v>1267</v>
      </c>
      <c r="B217" s="5" t="s">
        <v>1056</v>
      </c>
      <c r="C217" s="14">
        <v>72784254</v>
      </c>
      <c r="D217" s="14">
        <v>18970852</v>
      </c>
      <c r="E217" s="14">
        <v>2735522</v>
      </c>
    </row>
    <row r="218" spans="1:5" x14ac:dyDescent="0.2">
      <c r="A218" s="5" t="s">
        <v>2394</v>
      </c>
      <c r="B218" s="5" t="s">
        <v>1119</v>
      </c>
      <c r="C218" s="14">
        <v>160129</v>
      </c>
      <c r="D218" s="14">
        <v>84334</v>
      </c>
      <c r="E218" s="14">
        <v>24466</v>
      </c>
    </row>
    <row r="219" spans="1:5" x14ac:dyDescent="0.2">
      <c r="A219" s="5" t="s">
        <v>2395</v>
      </c>
      <c r="B219" s="5" t="s">
        <v>2350</v>
      </c>
      <c r="C219" s="14">
        <v>911803</v>
      </c>
      <c r="D219" s="14">
        <v>325738</v>
      </c>
      <c r="E219" s="14">
        <v>77148</v>
      </c>
    </row>
    <row r="220" spans="1:5" x14ac:dyDescent="0.2">
      <c r="A220" s="5" t="s">
        <v>2316</v>
      </c>
      <c r="B220" s="5" t="s">
        <v>1055</v>
      </c>
      <c r="C220" s="14">
        <v>9101672</v>
      </c>
      <c r="D220" s="14">
        <v>2319461</v>
      </c>
      <c r="E220" s="14">
        <v>52777</v>
      </c>
    </row>
    <row r="221" spans="1:5" x14ac:dyDescent="0.2">
      <c r="A221" s="5" t="s">
        <v>2396</v>
      </c>
      <c r="B221" s="5" t="s">
        <v>1112</v>
      </c>
      <c r="C221" s="14">
        <v>3092741</v>
      </c>
      <c r="D221" s="14">
        <v>2327009</v>
      </c>
      <c r="E221" s="14">
        <v>755885</v>
      </c>
    </row>
    <row r="222" spans="1:5" x14ac:dyDescent="0.2">
      <c r="A222" s="5" t="s">
        <v>1829</v>
      </c>
      <c r="B222" s="5" t="s">
        <v>1080</v>
      </c>
      <c r="C222" s="14">
        <v>3303501</v>
      </c>
      <c r="D222" s="14">
        <v>420568</v>
      </c>
      <c r="E222" s="14">
        <v>0</v>
      </c>
    </row>
    <row r="223" spans="1:5" x14ac:dyDescent="0.2">
      <c r="A223" s="5" t="s">
        <v>1268</v>
      </c>
      <c r="B223" s="5" t="s">
        <v>2406</v>
      </c>
      <c r="C223" s="14">
        <v>72905</v>
      </c>
      <c r="D223" s="14">
        <v>87428</v>
      </c>
      <c r="E223" s="14">
        <v>3297</v>
      </c>
    </row>
    <row r="224" spans="1:5" x14ac:dyDescent="0.2">
      <c r="A224" s="5" t="s">
        <v>1269</v>
      </c>
      <c r="B224" s="5" t="s">
        <v>1171</v>
      </c>
      <c r="C224" s="14">
        <v>64506</v>
      </c>
      <c r="D224" s="14">
        <v>96000</v>
      </c>
      <c r="E224" s="14">
        <v>28072</v>
      </c>
    </row>
    <row r="225" spans="1:5" x14ac:dyDescent="0.2">
      <c r="A225" s="5" t="s">
        <v>2397</v>
      </c>
      <c r="B225" s="5" t="s">
        <v>1135</v>
      </c>
      <c r="C225" s="14">
        <v>85759556</v>
      </c>
      <c r="D225" s="14">
        <v>25051364</v>
      </c>
      <c r="E225" s="14">
        <v>1232875</v>
      </c>
    </row>
    <row r="226" spans="1:5" x14ac:dyDescent="0.2">
      <c r="A226" s="5" t="s">
        <v>1270</v>
      </c>
      <c r="B226" s="5" t="s">
        <v>1177</v>
      </c>
      <c r="C226" s="14">
        <v>355987</v>
      </c>
      <c r="D226" s="14">
        <v>227003</v>
      </c>
      <c r="E226" s="14">
        <v>76946</v>
      </c>
    </row>
    <row r="227" spans="1:5" x14ac:dyDescent="0.2">
      <c r="A227" s="5" t="s">
        <v>1271</v>
      </c>
      <c r="B227" s="5" t="s">
        <v>1272</v>
      </c>
      <c r="C227" s="14">
        <v>403029</v>
      </c>
      <c r="D227" s="14">
        <v>243470</v>
      </c>
      <c r="E227" s="14">
        <v>2857</v>
      </c>
    </row>
    <row r="228" spans="1:5" x14ac:dyDescent="0.2">
      <c r="A228" s="5" t="s">
        <v>1273</v>
      </c>
      <c r="B228" s="5" t="s">
        <v>1135</v>
      </c>
      <c r="C228" s="14">
        <v>78717354</v>
      </c>
      <c r="D228" s="14">
        <v>18387207</v>
      </c>
      <c r="E228" s="14">
        <v>1076826</v>
      </c>
    </row>
    <row r="229" spans="1:5" x14ac:dyDescent="0.2">
      <c r="A229" s="5" t="s">
        <v>1274</v>
      </c>
      <c r="B229" s="5" t="s">
        <v>1125</v>
      </c>
      <c r="C229" s="14">
        <v>29992</v>
      </c>
      <c r="D229" s="14">
        <v>14024</v>
      </c>
      <c r="E229" s="14">
        <v>0</v>
      </c>
    </row>
    <row r="230" spans="1:5" x14ac:dyDescent="0.2">
      <c r="A230" s="5" t="s">
        <v>1275</v>
      </c>
      <c r="B230" s="5" t="s">
        <v>1157</v>
      </c>
      <c r="C230" s="14">
        <v>100857</v>
      </c>
      <c r="D230" s="14">
        <v>85000</v>
      </c>
      <c r="E230" s="14">
        <v>4484</v>
      </c>
    </row>
    <row r="231" spans="1:5" x14ac:dyDescent="0.2">
      <c r="A231" s="5" t="s">
        <v>1276</v>
      </c>
      <c r="B231" s="5" t="s">
        <v>1050</v>
      </c>
      <c r="C231" s="14">
        <v>86339</v>
      </c>
      <c r="D231" s="14">
        <v>18685</v>
      </c>
      <c r="E231" s="14">
        <v>18405</v>
      </c>
    </row>
    <row r="232" spans="1:5" x14ac:dyDescent="0.2">
      <c r="A232" s="5" t="s">
        <v>2399</v>
      </c>
      <c r="B232" s="5" t="s">
        <v>1066</v>
      </c>
      <c r="C232" s="14">
        <v>396006</v>
      </c>
      <c r="D232" s="14">
        <v>588010</v>
      </c>
      <c r="E232" s="14">
        <v>183613</v>
      </c>
    </row>
    <row r="233" spans="1:5" x14ac:dyDescent="0.2">
      <c r="A233" s="5" t="s">
        <v>1277</v>
      </c>
      <c r="B233" s="5" t="s">
        <v>1278</v>
      </c>
      <c r="C233" s="14">
        <v>348746</v>
      </c>
      <c r="D233" s="14">
        <v>261632</v>
      </c>
      <c r="E233" s="14">
        <v>10804</v>
      </c>
    </row>
    <row r="234" spans="1:5" x14ac:dyDescent="0.2">
      <c r="A234" s="5" t="s">
        <v>1279</v>
      </c>
      <c r="B234" s="5" t="s">
        <v>1093</v>
      </c>
      <c r="C234" s="14">
        <v>43027</v>
      </c>
      <c r="D234" s="14">
        <v>18818</v>
      </c>
      <c r="E234" s="14">
        <v>6897</v>
      </c>
    </row>
    <row r="235" spans="1:5" x14ac:dyDescent="0.2">
      <c r="A235" s="5" t="s">
        <v>2401</v>
      </c>
      <c r="B235" s="5" t="s">
        <v>1102</v>
      </c>
      <c r="C235" s="14">
        <v>17421465</v>
      </c>
      <c r="D235" s="14">
        <v>7624156</v>
      </c>
      <c r="E235" s="14">
        <v>1119755</v>
      </c>
    </row>
    <row r="236" spans="1:5" x14ac:dyDescent="0.2">
      <c r="A236" s="5" t="s">
        <v>1280</v>
      </c>
      <c r="B236" s="5" t="s">
        <v>1106</v>
      </c>
      <c r="C236" s="14">
        <v>976808</v>
      </c>
      <c r="D236" s="14">
        <v>536970</v>
      </c>
      <c r="E236" s="14">
        <v>12786</v>
      </c>
    </row>
    <row r="237" spans="1:5" x14ac:dyDescent="0.2">
      <c r="A237" s="5" t="s">
        <v>1281</v>
      </c>
      <c r="B237" s="5" t="s">
        <v>1028</v>
      </c>
      <c r="C237" s="14">
        <v>50986</v>
      </c>
      <c r="D237" s="14">
        <v>30359</v>
      </c>
      <c r="E237" s="14">
        <v>5976</v>
      </c>
    </row>
    <row r="238" spans="1:5" x14ac:dyDescent="0.2">
      <c r="A238" s="5" t="s">
        <v>2402</v>
      </c>
      <c r="B238" s="5" t="s">
        <v>1134</v>
      </c>
      <c r="C238" s="14">
        <v>268892</v>
      </c>
      <c r="D238" s="14">
        <v>175000</v>
      </c>
      <c r="E238" s="14">
        <v>17597</v>
      </c>
    </row>
    <row r="239" spans="1:5" x14ac:dyDescent="0.2">
      <c r="A239" s="5" t="s">
        <v>2403</v>
      </c>
      <c r="B239" s="5" t="s">
        <v>1030</v>
      </c>
      <c r="C239" s="14">
        <v>106783</v>
      </c>
      <c r="D239" s="14">
        <v>149001</v>
      </c>
      <c r="E239" s="14">
        <v>2191</v>
      </c>
    </row>
    <row r="240" spans="1:5" x14ac:dyDescent="0.2">
      <c r="A240" s="5" t="s">
        <v>1282</v>
      </c>
      <c r="B240" s="5" t="s">
        <v>1142</v>
      </c>
      <c r="C240" s="14">
        <v>52509</v>
      </c>
      <c r="D240" s="14">
        <v>14536</v>
      </c>
      <c r="E240" s="14">
        <v>146</v>
      </c>
    </row>
    <row r="241" spans="1:5" x14ac:dyDescent="0.2">
      <c r="A241" s="5" t="s">
        <v>1283</v>
      </c>
      <c r="B241" s="5" t="s">
        <v>2406</v>
      </c>
      <c r="C241" s="14">
        <v>161260</v>
      </c>
      <c r="D241" s="14">
        <v>148067</v>
      </c>
      <c r="E241" s="14">
        <v>29812</v>
      </c>
    </row>
    <row r="242" spans="1:5" x14ac:dyDescent="0.2">
      <c r="A242" s="5" t="s">
        <v>1284</v>
      </c>
      <c r="B242" s="5" t="s">
        <v>1037</v>
      </c>
      <c r="C242" s="14">
        <v>88258</v>
      </c>
      <c r="D242" s="14">
        <v>27462</v>
      </c>
      <c r="E242" s="14">
        <v>148</v>
      </c>
    </row>
    <row r="243" spans="1:5" x14ac:dyDescent="0.2">
      <c r="A243" s="5" t="s">
        <v>1285</v>
      </c>
      <c r="B243" s="5" t="s">
        <v>1073</v>
      </c>
      <c r="C243" s="14">
        <v>1484794</v>
      </c>
      <c r="D243" s="14">
        <v>1045003</v>
      </c>
      <c r="E243" s="14">
        <v>2591</v>
      </c>
    </row>
    <row r="244" spans="1:5" x14ac:dyDescent="0.2">
      <c r="A244" s="5" t="s">
        <v>1286</v>
      </c>
      <c r="B244" s="5" t="s">
        <v>1200</v>
      </c>
      <c r="C244" s="14">
        <v>454155</v>
      </c>
      <c r="D244" s="14">
        <v>433428</v>
      </c>
      <c r="E244" s="14">
        <v>137857</v>
      </c>
    </row>
    <row r="245" spans="1:5" x14ac:dyDescent="0.2">
      <c r="A245" s="5" t="s">
        <v>1287</v>
      </c>
      <c r="B245" s="5" t="s">
        <v>1097</v>
      </c>
      <c r="C245" s="14">
        <v>1451858</v>
      </c>
      <c r="D245" s="14">
        <v>505102</v>
      </c>
      <c r="E245" s="14">
        <v>35136</v>
      </c>
    </row>
    <row r="246" spans="1:5" x14ac:dyDescent="0.2">
      <c r="A246" s="5" t="s">
        <v>1288</v>
      </c>
      <c r="B246" s="5" t="s">
        <v>1038</v>
      </c>
      <c r="C246" s="14">
        <v>127758</v>
      </c>
      <c r="D246" s="14">
        <v>93931</v>
      </c>
      <c r="E246" s="14">
        <v>22184</v>
      </c>
    </row>
    <row r="247" spans="1:5" x14ac:dyDescent="0.2">
      <c r="A247" s="5" t="s">
        <v>1289</v>
      </c>
      <c r="B247" s="5" t="s">
        <v>1204</v>
      </c>
      <c r="C247" s="14">
        <v>45706</v>
      </c>
      <c r="D247" s="14">
        <v>10000</v>
      </c>
      <c r="E247" s="14">
        <v>0</v>
      </c>
    </row>
    <row r="248" spans="1:5" x14ac:dyDescent="0.2">
      <c r="A248" s="5" t="s">
        <v>1290</v>
      </c>
      <c r="B248" s="5" t="s">
        <v>1112</v>
      </c>
      <c r="C248" s="14">
        <v>104313</v>
      </c>
      <c r="D248" s="14">
        <v>154126</v>
      </c>
      <c r="E248" s="14">
        <v>410</v>
      </c>
    </row>
    <row r="249" spans="1:5" x14ac:dyDescent="0.2">
      <c r="A249" s="5" t="s">
        <v>1291</v>
      </c>
      <c r="B249" s="5" t="s">
        <v>1209</v>
      </c>
      <c r="C249" s="14">
        <v>24130</v>
      </c>
      <c r="D249" s="14">
        <v>9348</v>
      </c>
      <c r="E249" s="14">
        <v>0</v>
      </c>
    </row>
    <row r="250" spans="1:5" x14ac:dyDescent="0.2">
      <c r="A250" s="5" t="s">
        <v>2404</v>
      </c>
      <c r="B250" s="5" t="s">
        <v>1046</v>
      </c>
      <c r="C250" s="14">
        <v>187402</v>
      </c>
      <c r="D250" s="14">
        <v>161975</v>
      </c>
      <c r="E250" s="14">
        <v>39639</v>
      </c>
    </row>
    <row r="251" spans="1:5" x14ac:dyDescent="0.2">
      <c r="A251" s="5" t="s">
        <v>1292</v>
      </c>
      <c r="B251" s="5" t="s">
        <v>1073</v>
      </c>
      <c r="C251" s="14">
        <v>1045813</v>
      </c>
      <c r="D251" s="14">
        <v>769957</v>
      </c>
      <c r="E251" s="14">
        <v>17247</v>
      </c>
    </row>
    <row r="252" spans="1:5" x14ac:dyDescent="0.2">
      <c r="A252" s="5" t="s">
        <v>2405</v>
      </c>
      <c r="B252" s="5" t="s">
        <v>1135</v>
      </c>
      <c r="C252" s="14">
        <v>3005706</v>
      </c>
      <c r="D252" s="14">
        <v>941335</v>
      </c>
      <c r="E252" s="14">
        <v>11239</v>
      </c>
    </row>
    <row r="253" spans="1:5" x14ac:dyDescent="0.2">
      <c r="A253" s="5" t="s">
        <v>1293</v>
      </c>
      <c r="B253" s="5" t="s">
        <v>1166</v>
      </c>
      <c r="C253" s="14">
        <v>857508</v>
      </c>
      <c r="D253" s="14">
        <v>435923</v>
      </c>
      <c r="E253" s="14">
        <v>91808</v>
      </c>
    </row>
    <row r="254" spans="1:5" x14ac:dyDescent="0.2">
      <c r="A254" s="5" t="s">
        <v>1294</v>
      </c>
      <c r="B254" s="5" t="s">
        <v>1128</v>
      </c>
      <c r="C254" s="14">
        <v>357800</v>
      </c>
      <c r="D254" s="14">
        <v>340103</v>
      </c>
      <c r="E254" s="14">
        <v>12440</v>
      </c>
    </row>
    <row r="255" spans="1:5" x14ac:dyDescent="0.2">
      <c r="A255" s="5" t="s">
        <v>1295</v>
      </c>
      <c r="B255" s="5" t="s">
        <v>1182</v>
      </c>
      <c r="C255" s="14">
        <v>4772155</v>
      </c>
      <c r="D255" s="14">
        <v>1769167</v>
      </c>
      <c r="E255" s="14">
        <v>445746</v>
      </c>
    </row>
    <row r="256" spans="1:5" x14ac:dyDescent="0.2">
      <c r="A256" s="5" t="s">
        <v>2163</v>
      </c>
      <c r="B256" s="5" t="s">
        <v>1061</v>
      </c>
      <c r="C256" s="14">
        <v>4026969</v>
      </c>
      <c r="D256" s="14">
        <v>707287</v>
      </c>
      <c r="E256" s="14">
        <v>62582</v>
      </c>
    </row>
    <row r="257" spans="1:5" x14ac:dyDescent="0.2">
      <c r="A257" s="5" t="s">
        <v>2406</v>
      </c>
      <c r="B257" s="5" t="s">
        <v>1264</v>
      </c>
      <c r="C257" s="14">
        <v>11307508</v>
      </c>
      <c r="D257" s="14">
        <v>3097127</v>
      </c>
      <c r="E257" s="14">
        <v>639613</v>
      </c>
    </row>
    <row r="258" spans="1:5" x14ac:dyDescent="0.2">
      <c r="A258" s="5" t="s">
        <v>2407</v>
      </c>
      <c r="B258" s="5" t="s">
        <v>1056</v>
      </c>
      <c r="C258" s="14">
        <v>13461957</v>
      </c>
      <c r="D258" s="14">
        <v>5173873</v>
      </c>
      <c r="E258" s="14">
        <v>618724</v>
      </c>
    </row>
    <row r="259" spans="1:5" x14ac:dyDescent="0.2">
      <c r="A259" s="5" t="s">
        <v>1296</v>
      </c>
      <c r="B259" s="5" t="s">
        <v>1233</v>
      </c>
      <c r="C259" s="14">
        <v>11315</v>
      </c>
      <c r="D259" s="14">
        <v>5000</v>
      </c>
      <c r="E259" s="14">
        <v>680</v>
      </c>
    </row>
    <row r="260" spans="1:5" x14ac:dyDescent="0.2">
      <c r="A260" s="5" t="s">
        <v>2408</v>
      </c>
      <c r="B260" s="5" t="s">
        <v>1080</v>
      </c>
      <c r="C260" s="14">
        <v>95129</v>
      </c>
      <c r="D260" s="14">
        <v>28999</v>
      </c>
      <c r="E260" s="14">
        <v>3718</v>
      </c>
    </row>
    <row r="261" spans="1:5" x14ac:dyDescent="0.2">
      <c r="A261" s="5" t="s">
        <v>1297</v>
      </c>
      <c r="B261" s="5" t="s">
        <v>1087</v>
      </c>
      <c r="C261" s="14">
        <v>61859</v>
      </c>
      <c r="D261" s="14">
        <v>12650</v>
      </c>
      <c r="E261" s="14">
        <v>0</v>
      </c>
    </row>
    <row r="262" spans="1:5" x14ac:dyDescent="0.2">
      <c r="A262" s="5" t="s">
        <v>2409</v>
      </c>
      <c r="B262" s="5" t="s">
        <v>1093</v>
      </c>
      <c r="C262" s="14">
        <v>7189228</v>
      </c>
      <c r="D262" s="14">
        <v>2855053</v>
      </c>
      <c r="E262" s="14">
        <v>139824</v>
      </c>
    </row>
    <row r="263" spans="1:5" x14ac:dyDescent="0.2">
      <c r="A263" s="5" t="s">
        <v>1298</v>
      </c>
      <c r="B263" s="5" t="s">
        <v>1112</v>
      </c>
      <c r="C263" s="14">
        <v>217762</v>
      </c>
      <c r="D263" s="14">
        <v>136476</v>
      </c>
      <c r="E263" s="14">
        <v>16134</v>
      </c>
    </row>
    <row r="264" spans="1:5" x14ac:dyDescent="0.2">
      <c r="A264" s="5" t="s">
        <v>2410</v>
      </c>
      <c r="B264" s="5" t="s">
        <v>1097</v>
      </c>
      <c r="C264" s="14">
        <v>1321809</v>
      </c>
      <c r="D264" s="14">
        <v>408003</v>
      </c>
      <c r="E264" s="14">
        <v>10924</v>
      </c>
    </row>
    <row r="265" spans="1:5" x14ac:dyDescent="0.2">
      <c r="A265" s="5" t="s">
        <v>1299</v>
      </c>
      <c r="B265" s="5" t="s">
        <v>1068</v>
      </c>
      <c r="C265" s="14">
        <v>164778</v>
      </c>
      <c r="D265" s="14">
        <v>91686</v>
      </c>
      <c r="E265" s="14">
        <v>11709</v>
      </c>
    </row>
    <row r="266" spans="1:5" x14ac:dyDescent="0.2">
      <c r="A266" s="5" t="s">
        <v>1300</v>
      </c>
      <c r="B266" s="5" t="s">
        <v>1112</v>
      </c>
      <c r="C266" s="14">
        <v>93483</v>
      </c>
      <c r="D266" s="14">
        <v>76585</v>
      </c>
      <c r="E266" s="14">
        <v>33359</v>
      </c>
    </row>
    <row r="267" spans="1:5" x14ac:dyDescent="0.2">
      <c r="A267" s="5" t="s">
        <v>2412</v>
      </c>
      <c r="B267" s="5" t="s">
        <v>1142</v>
      </c>
      <c r="C267" s="14">
        <v>91139</v>
      </c>
      <c r="D267" s="14">
        <v>16849</v>
      </c>
      <c r="E267" s="14">
        <v>4388</v>
      </c>
    </row>
    <row r="268" spans="1:5" x14ac:dyDescent="0.2">
      <c r="A268" s="5" t="s">
        <v>1301</v>
      </c>
      <c r="B268" s="5" t="s">
        <v>1073</v>
      </c>
      <c r="C268" s="14">
        <v>143816</v>
      </c>
      <c r="D268" s="14">
        <v>192285</v>
      </c>
      <c r="E268" s="14">
        <v>686</v>
      </c>
    </row>
    <row r="269" spans="1:5" x14ac:dyDescent="0.2">
      <c r="A269" s="5" t="s">
        <v>1302</v>
      </c>
      <c r="B269" s="5" t="s">
        <v>1086</v>
      </c>
      <c r="C269" s="14">
        <v>6878</v>
      </c>
      <c r="D269" s="14">
        <v>5500</v>
      </c>
      <c r="E269" s="14">
        <v>182</v>
      </c>
    </row>
    <row r="270" spans="1:5" x14ac:dyDescent="0.2">
      <c r="A270" s="5" t="s">
        <v>1303</v>
      </c>
      <c r="B270" s="5" t="s">
        <v>1304</v>
      </c>
      <c r="C270" s="14">
        <v>1066755</v>
      </c>
      <c r="D270" s="14">
        <v>518518</v>
      </c>
      <c r="E270" s="14">
        <v>135065</v>
      </c>
    </row>
    <row r="271" spans="1:5" x14ac:dyDescent="0.2">
      <c r="A271" s="5" t="s">
        <v>1305</v>
      </c>
      <c r="B271" s="5" t="s">
        <v>1046</v>
      </c>
      <c r="C271" s="14">
        <v>181116</v>
      </c>
      <c r="D271" s="14">
        <v>65001</v>
      </c>
      <c r="E271" s="14">
        <v>0</v>
      </c>
    </row>
    <row r="272" spans="1:5" x14ac:dyDescent="0.2">
      <c r="A272" s="5" t="s">
        <v>2414</v>
      </c>
      <c r="B272" s="5" t="s">
        <v>1032</v>
      </c>
      <c r="C272" s="14">
        <v>16606534</v>
      </c>
      <c r="D272" s="14">
        <v>4531292</v>
      </c>
      <c r="E272" s="14">
        <v>724616</v>
      </c>
    </row>
    <row r="273" spans="1:5" x14ac:dyDescent="0.2">
      <c r="A273" s="5" t="s">
        <v>1306</v>
      </c>
      <c r="B273" s="5" t="s">
        <v>1138</v>
      </c>
      <c r="C273" s="14">
        <v>238112</v>
      </c>
      <c r="D273" s="14">
        <v>64852</v>
      </c>
      <c r="E273" s="14">
        <v>9661</v>
      </c>
    </row>
    <row r="274" spans="1:5" x14ac:dyDescent="0.2">
      <c r="A274" s="5" t="s">
        <v>2415</v>
      </c>
      <c r="B274" s="5" t="s">
        <v>1097</v>
      </c>
      <c r="C274" s="14">
        <v>47608</v>
      </c>
      <c r="D274" s="14">
        <v>9143</v>
      </c>
      <c r="E274" s="14">
        <v>0</v>
      </c>
    </row>
    <row r="275" spans="1:5" x14ac:dyDescent="0.2">
      <c r="A275" s="5" t="s">
        <v>1307</v>
      </c>
      <c r="B275" s="5" t="s">
        <v>1112</v>
      </c>
      <c r="C275" s="14">
        <v>396087</v>
      </c>
      <c r="D275" s="14">
        <v>281511</v>
      </c>
      <c r="E275" s="14">
        <v>9723</v>
      </c>
    </row>
    <row r="276" spans="1:5" x14ac:dyDescent="0.2">
      <c r="A276" s="5" t="s">
        <v>1308</v>
      </c>
      <c r="B276" s="5" t="s">
        <v>1173</v>
      </c>
      <c r="C276" s="14">
        <v>188592</v>
      </c>
      <c r="D276" s="14">
        <v>123990</v>
      </c>
      <c r="E276" s="14">
        <v>265</v>
      </c>
    </row>
    <row r="277" spans="1:5" x14ac:dyDescent="0.2">
      <c r="A277" s="5" t="s">
        <v>1309</v>
      </c>
      <c r="B277" s="5" t="s">
        <v>1148</v>
      </c>
      <c r="C277" s="14">
        <v>27772</v>
      </c>
      <c r="D277" s="14">
        <v>15042</v>
      </c>
      <c r="E277" s="14">
        <v>0</v>
      </c>
    </row>
    <row r="278" spans="1:5" x14ac:dyDescent="0.2">
      <c r="A278" s="5" t="s">
        <v>1310</v>
      </c>
      <c r="B278" s="5" t="s">
        <v>1128</v>
      </c>
      <c r="C278" s="14">
        <v>102075</v>
      </c>
      <c r="D278" s="14">
        <v>127864</v>
      </c>
      <c r="E278" s="14">
        <v>9569</v>
      </c>
    </row>
    <row r="279" spans="1:5" x14ac:dyDescent="0.2">
      <c r="A279" s="5" t="s">
        <v>1311</v>
      </c>
      <c r="B279" s="5" t="s">
        <v>1071</v>
      </c>
      <c r="C279" s="14">
        <v>334108</v>
      </c>
      <c r="D279" s="14">
        <v>235369</v>
      </c>
      <c r="E279" s="14">
        <v>54515</v>
      </c>
    </row>
    <row r="280" spans="1:5" x14ac:dyDescent="0.2">
      <c r="A280" s="5" t="s">
        <v>1038</v>
      </c>
      <c r="B280" s="5" t="s">
        <v>1038</v>
      </c>
      <c r="C280" s="14">
        <v>79738</v>
      </c>
      <c r="D280" s="14">
        <v>74745</v>
      </c>
      <c r="E280" s="14">
        <v>7331</v>
      </c>
    </row>
    <row r="281" spans="1:5" x14ac:dyDescent="0.2">
      <c r="A281" s="5" t="s">
        <v>1312</v>
      </c>
      <c r="B281" s="5" t="s">
        <v>1037</v>
      </c>
      <c r="C281" s="14">
        <v>297841</v>
      </c>
      <c r="D281" s="14">
        <v>205798</v>
      </c>
      <c r="E281" s="14">
        <v>60488</v>
      </c>
    </row>
    <row r="282" spans="1:5" x14ac:dyDescent="0.2">
      <c r="A282" s="5" t="s">
        <v>1313</v>
      </c>
      <c r="B282" s="5" t="s">
        <v>1055</v>
      </c>
      <c r="C282" s="14">
        <v>23442777</v>
      </c>
      <c r="D282" s="14">
        <v>6966358</v>
      </c>
      <c r="E282" s="14">
        <v>334456</v>
      </c>
    </row>
    <row r="283" spans="1:5" x14ac:dyDescent="0.2">
      <c r="A283" s="5" t="s">
        <v>1314</v>
      </c>
      <c r="B283" s="5" t="s">
        <v>2406</v>
      </c>
      <c r="C283" s="14">
        <v>40060</v>
      </c>
      <c r="D283" s="14">
        <v>77711</v>
      </c>
      <c r="E283" s="14">
        <v>862</v>
      </c>
    </row>
    <row r="284" spans="1:5" x14ac:dyDescent="0.2">
      <c r="A284" s="5" t="s">
        <v>1315</v>
      </c>
      <c r="B284" s="5" t="s">
        <v>1076</v>
      </c>
      <c r="C284" s="14">
        <v>341093</v>
      </c>
      <c r="D284" s="14">
        <v>236084</v>
      </c>
      <c r="E284" s="14">
        <v>11920</v>
      </c>
    </row>
    <row r="285" spans="1:5" x14ac:dyDescent="0.2">
      <c r="A285" s="5" t="s">
        <v>1316</v>
      </c>
      <c r="B285" s="5" t="s">
        <v>1111</v>
      </c>
      <c r="C285" s="14">
        <v>4291</v>
      </c>
      <c r="D285" s="14">
        <v>0</v>
      </c>
      <c r="E285" s="14">
        <v>0</v>
      </c>
    </row>
    <row r="286" spans="1:5" x14ac:dyDescent="0.2">
      <c r="A286" s="5" t="s">
        <v>1317</v>
      </c>
      <c r="B286" s="5" t="s">
        <v>1046</v>
      </c>
      <c r="C286" s="14">
        <v>138594</v>
      </c>
      <c r="D286" s="14">
        <v>50591</v>
      </c>
      <c r="E286" s="14">
        <v>4137</v>
      </c>
    </row>
    <row r="287" spans="1:5" x14ac:dyDescent="0.2">
      <c r="A287" s="5" t="s">
        <v>1318</v>
      </c>
      <c r="B287" s="5" t="s">
        <v>1097</v>
      </c>
      <c r="C287" s="14">
        <v>222004</v>
      </c>
      <c r="D287" s="14">
        <v>100801</v>
      </c>
      <c r="E287" s="14">
        <v>0</v>
      </c>
    </row>
    <row r="288" spans="1:5" x14ac:dyDescent="0.2">
      <c r="A288" s="5" t="s">
        <v>1319</v>
      </c>
      <c r="B288" s="5" t="s">
        <v>1086</v>
      </c>
      <c r="C288" s="14">
        <v>21231</v>
      </c>
      <c r="D288" s="14">
        <v>34813</v>
      </c>
      <c r="E288" s="14">
        <v>1640</v>
      </c>
    </row>
    <row r="289" spans="1:5" x14ac:dyDescent="0.2">
      <c r="A289" s="5" t="s">
        <v>1320</v>
      </c>
      <c r="B289" s="5" t="s">
        <v>1026</v>
      </c>
      <c r="C289" s="14">
        <v>41499</v>
      </c>
      <c r="D289" s="14">
        <v>38171</v>
      </c>
      <c r="E289" s="14">
        <v>4748</v>
      </c>
    </row>
    <row r="290" spans="1:5" x14ac:dyDescent="0.2">
      <c r="A290" s="5" t="s">
        <v>1321</v>
      </c>
      <c r="B290" s="5" t="s">
        <v>1064</v>
      </c>
      <c r="C290" s="14">
        <v>809578</v>
      </c>
      <c r="D290" s="14">
        <v>517211</v>
      </c>
      <c r="E290" s="14">
        <v>104285</v>
      </c>
    </row>
    <row r="291" spans="1:5" x14ac:dyDescent="0.2">
      <c r="A291" s="5" t="s">
        <v>1322</v>
      </c>
      <c r="B291" s="5" t="s">
        <v>1061</v>
      </c>
      <c r="C291" s="14">
        <v>768392</v>
      </c>
      <c r="D291" s="14">
        <v>175207</v>
      </c>
      <c r="E291" s="14">
        <v>145</v>
      </c>
    </row>
    <row r="292" spans="1:5" x14ac:dyDescent="0.2">
      <c r="A292" s="5" t="s">
        <v>1323</v>
      </c>
      <c r="B292" s="5" t="s">
        <v>1038</v>
      </c>
      <c r="C292" s="14">
        <v>202782</v>
      </c>
      <c r="D292" s="14">
        <v>73001</v>
      </c>
      <c r="E292" s="14">
        <v>7518</v>
      </c>
    </row>
    <row r="293" spans="1:5" x14ac:dyDescent="0.2">
      <c r="A293" s="5" t="s">
        <v>1324</v>
      </c>
      <c r="B293" s="5" t="s">
        <v>1142</v>
      </c>
      <c r="C293" s="14">
        <v>64918</v>
      </c>
      <c r="D293" s="14">
        <v>12900</v>
      </c>
      <c r="E293" s="14">
        <v>64</v>
      </c>
    </row>
    <row r="294" spans="1:5" x14ac:dyDescent="0.2">
      <c r="A294" s="5" t="s">
        <v>2416</v>
      </c>
      <c r="B294" s="5" t="s">
        <v>1087</v>
      </c>
      <c r="C294" s="14">
        <v>34103</v>
      </c>
      <c r="D294" s="14">
        <v>19000</v>
      </c>
      <c r="E294" s="14">
        <v>4576</v>
      </c>
    </row>
    <row r="295" spans="1:5" x14ac:dyDescent="0.2">
      <c r="A295" s="5" t="s">
        <v>1325</v>
      </c>
      <c r="B295" s="5" t="s">
        <v>1086</v>
      </c>
      <c r="C295" s="14">
        <v>93712</v>
      </c>
      <c r="D295" s="14">
        <v>56087</v>
      </c>
      <c r="E295" s="14">
        <v>7512</v>
      </c>
    </row>
    <row r="296" spans="1:5" x14ac:dyDescent="0.2">
      <c r="A296" s="5" t="s">
        <v>1326</v>
      </c>
      <c r="B296" s="5" t="s">
        <v>1064</v>
      </c>
      <c r="C296" s="14">
        <v>231095</v>
      </c>
      <c r="D296" s="14">
        <v>265002</v>
      </c>
      <c r="E296" s="14">
        <v>24500</v>
      </c>
    </row>
    <row r="297" spans="1:5" x14ac:dyDescent="0.2">
      <c r="A297" s="5" t="s">
        <v>1327</v>
      </c>
      <c r="B297" s="5" t="s">
        <v>1073</v>
      </c>
      <c r="C297" s="14">
        <v>521235</v>
      </c>
      <c r="D297" s="14">
        <v>535291</v>
      </c>
      <c r="E297" s="14">
        <v>28704</v>
      </c>
    </row>
    <row r="298" spans="1:5" x14ac:dyDescent="0.2">
      <c r="A298" s="5" t="s">
        <v>1328</v>
      </c>
      <c r="B298" s="5" t="s">
        <v>1304</v>
      </c>
      <c r="C298" s="14">
        <v>104528</v>
      </c>
      <c r="D298" s="14">
        <v>8958</v>
      </c>
      <c r="E298" s="14">
        <v>2373</v>
      </c>
    </row>
    <row r="299" spans="1:5" x14ac:dyDescent="0.2">
      <c r="A299" s="5" t="s">
        <v>1329</v>
      </c>
      <c r="B299" s="5" t="s">
        <v>1130</v>
      </c>
      <c r="C299" s="14">
        <v>2592575</v>
      </c>
      <c r="D299" s="14">
        <v>1518005</v>
      </c>
      <c r="E299" s="14">
        <v>58846</v>
      </c>
    </row>
    <row r="300" spans="1:5" x14ac:dyDescent="0.2">
      <c r="A300" s="5" t="s">
        <v>2417</v>
      </c>
      <c r="B300" s="5" t="s">
        <v>1038</v>
      </c>
      <c r="C300" s="14">
        <v>230382</v>
      </c>
      <c r="D300" s="14">
        <v>106001</v>
      </c>
      <c r="E300" s="14">
        <v>4337</v>
      </c>
    </row>
    <row r="301" spans="1:5" x14ac:dyDescent="0.2">
      <c r="A301" s="5" t="s">
        <v>1330</v>
      </c>
      <c r="B301" s="5" t="s">
        <v>1233</v>
      </c>
      <c r="C301" s="14">
        <v>1247080</v>
      </c>
      <c r="D301" s="14">
        <v>800812</v>
      </c>
      <c r="E301" s="14">
        <v>95592</v>
      </c>
    </row>
    <row r="302" spans="1:5" x14ac:dyDescent="0.2">
      <c r="A302" s="5" t="s">
        <v>1331</v>
      </c>
      <c r="B302" s="5" t="s">
        <v>1087</v>
      </c>
      <c r="C302" s="14">
        <v>351564</v>
      </c>
      <c r="D302" s="14">
        <v>254834</v>
      </c>
      <c r="E302" s="14">
        <v>135574</v>
      </c>
    </row>
    <row r="303" spans="1:5" x14ac:dyDescent="0.2">
      <c r="A303" s="5" t="s">
        <v>2418</v>
      </c>
      <c r="B303" s="5" t="s">
        <v>1135</v>
      </c>
      <c r="C303" s="14">
        <v>27689001</v>
      </c>
      <c r="D303" s="14">
        <v>11936366</v>
      </c>
      <c r="E303" s="14">
        <v>1129692</v>
      </c>
    </row>
    <row r="304" spans="1:5" x14ac:dyDescent="0.2">
      <c r="A304" s="5" t="s">
        <v>1332</v>
      </c>
      <c r="B304" s="5" t="s">
        <v>1084</v>
      </c>
      <c r="C304" s="14">
        <v>67060</v>
      </c>
      <c r="D304" s="14">
        <v>69735</v>
      </c>
      <c r="E304" s="14">
        <v>737</v>
      </c>
    </row>
    <row r="305" spans="1:5" x14ac:dyDescent="0.2">
      <c r="A305" s="5" t="s">
        <v>2419</v>
      </c>
      <c r="B305" s="5" t="s">
        <v>2350</v>
      </c>
      <c r="C305" s="14">
        <v>222228</v>
      </c>
      <c r="D305" s="14">
        <v>220437</v>
      </c>
      <c r="E305" s="14">
        <v>16037</v>
      </c>
    </row>
    <row r="306" spans="1:5" x14ac:dyDescent="0.2">
      <c r="A306" s="5" t="s">
        <v>1108</v>
      </c>
      <c r="B306" s="5" t="s">
        <v>1108</v>
      </c>
      <c r="C306" s="14">
        <v>414251</v>
      </c>
      <c r="D306" s="14">
        <v>233000</v>
      </c>
      <c r="E306" s="14">
        <v>8620</v>
      </c>
    </row>
    <row r="307" spans="1:5" x14ac:dyDescent="0.2">
      <c r="A307" s="5" t="s">
        <v>1333</v>
      </c>
      <c r="B307" s="5" t="s">
        <v>1334</v>
      </c>
      <c r="C307" s="14">
        <v>9557</v>
      </c>
      <c r="D307" s="14">
        <v>9500</v>
      </c>
      <c r="E307" s="14">
        <v>5433</v>
      </c>
    </row>
    <row r="308" spans="1:5" x14ac:dyDescent="0.2">
      <c r="A308" s="5" t="s">
        <v>1335</v>
      </c>
      <c r="B308" s="5" t="s">
        <v>1050</v>
      </c>
      <c r="C308" s="14">
        <v>2279797</v>
      </c>
      <c r="D308" s="14">
        <v>854103</v>
      </c>
      <c r="E308" s="14">
        <v>134230</v>
      </c>
    </row>
    <row r="309" spans="1:5" x14ac:dyDescent="0.2">
      <c r="A309" s="5" t="s">
        <v>1336</v>
      </c>
      <c r="B309" s="5" t="s">
        <v>1092</v>
      </c>
      <c r="C309" s="14">
        <v>127165</v>
      </c>
      <c r="D309" s="14">
        <v>154001</v>
      </c>
      <c r="E309" s="14">
        <v>7036</v>
      </c>
    </row>
    <row r="310" spans="1:5" x14ac:dyDescent="0.2">
      <c r="A310" s="5" t="s">
        <v>1337</v>
      </c>
      <c r="B310" s="5" t="s">
        <v>1182</v>
      </c>
      <c r="C310" s="14">
        <v>48532</v>
      </c>
      <c r="D310" s="14">
        <v>31798</v>
      </c>
      <c r="E310" s="14">
        <v>23905</v>
      </c>
    </row>
    <row r="311" spans="1:5" x14ac:dyDescent="0.2">
      <c r="A311" s="5" t="s">
        <v>2421</v>
      </c>
      <c r="B311" s="5" t="s">
        <v>1220</v>
      </c>
      <c r="C311" s="14">
        <v>1207668</v>
      </c>
      <c r="D311" s="14">
        <v>662800</v>
      </c>
      <c r="E311" s="14">
        <v>68879</v>
      </c>
    </row>
    <row r="312" spans="1:5" x14ac:dyDescent="0.2">
      <c r="A312" s="5" t="s">
        <v>2422</v>
      </c>
      <c r="B312" s="5" t="s">
        <v>1028</v>
      </c>
      <c r="C312" s="14">
        <v>383239</v>
      </c>
      <c r="D312" s="14">
        <v>263998</v>
      </c>
      <c r="E312" s="14">
        <v>44587</v>
      </c>
    </row>
    <row r="313" spans="1:5" x14ac:dyDescent="0.2">
      <c r="A313" s="5" t="s">
        <v>2423</v>
      </c>
      <c r="B313" s="5" t="s">
        <v>1125</v>
      </c>
      <c r="C313" s="14">
        <v>5825987</v>
      </c>
      <c r="D313" s="14">
        <v>4268939</v>
      </c>
      <c r="E313" s="14">
        <v>655699</v>
      </c>
    </row>
    <row r="314" spans="1:5" x14ac:dyDescent="0.2">
      <c r="A314" s="5" t="s">
        <v>1338</v>
      </c>
      <c r="B314" s="5" t="s">
        <v>1171</v>
      </c>
      <c r="C314" s="14">
        <v>1360931</v>
      </c>
      <c r="D314" s="14">
        <v>753221</v>
      </c>
      <c r="E314" s="14">
        <v>94564</v>
      </c>
    </row>
    <row r="315" spans="1:5" x14ac:dyDescent="0.2">
      <c r="A315" s="5" t="s">
        <v>1066</v>
      </c>
      <c r="B315" s="5" t="s">
        <v>1032</v>
      </c>
      <c r="C315" s="14">
        <v>6705036</v>
      </c>
      <c r="D315" s="14">
        <v>894292</v>
      </c>
      <c r="E315" s="14">
        <v>23768</v>
      </c>
    </row>
    <row r="316" spans="1:5" x14ac:dyDescent="0.2">
      <c r="A316" s="5" t="s">
        <v>1339</v>
      </c>
      <c r="B316" s="5" t="s">
        <v>1340</v>
      </c>
      <c r="C316" s="14">
        <v>55470</v>
      </c>
      <c r="D316" s="14">
        <v>9525</v>
      </c>
      <c r="E316" s="14">
        <v>2462</v>
      </c>
    </row>
    <row r="317" spans="1:5" x14ac:dyDescent="0.2">
      <c r="A317" s="5" t="s">
        <v>2425</v>
      </c>
      <c r="B317" s="5" t="s">
        <v>1064</v>
      </c>
      <c r="C317" s="14">
        <v>241681</v>
      </c>
      <c r="D317" s="14">
        <v>300003</v>
      </c>
      <c r="E317" s="14">
        <v>195295</v>
      </c>
    </row>
    <row r="318" spans="1:5" x14ac:dyDescent="0.2">
      <c r="A318" s="5" t="s">
        <v>2426</v>
      </c>
      <c r="B318" s="5" t="s">
        <v>1082</v>
      </c>
      <c r="C318" s="14">
        <v>210372</v>
      </c>
      <c r="D318" s="14">
        <v>151243</v>
      </c>
      <c r="E318" s="14">
        <v>22181</v>
      </c>
    </row>
    <row r="319" spans="1:5" x14ac:dyDescent="0.2">
      <c r="A319" s="5" t="s">
        <v>2427</v>
      </c>
      <c r="B319" s="5" t="s">
        <v>1135</v>
      </c>
      <c r="C319" s="14">
        <v>3154696</v>
      </c>
      <c r="D319" s="14">
        <v>828237</v>
      </c>
      <c r="E319" s="14">
        <v>345353</v>
      </c>
    </row>
    <row r="320" spans="1:5" x14ac:dyDescent="0.2">
      <c r="A320" s="5" t="s">
        <v>1341</v>
      </c>
      <c r="B320" s="5" t="s">
        <v>1037</v>
      </c>
      <c r="C320" s="14">
        <v>92579</v>
      </c>
      <c r="D320" s="14">
        <v>25000</v>
      </c>
      <c r="E320" s="14">
        <v>2432</v>
      </c>
    </row>
    <row r="321" spans="1:5" x14ac:dyDescent="0.2">
      <c r="A321" s="5" t="s">
        <v>2429</v>
      </c>
      <c r="B321" s="5" t="s">
        <v>1135</v>
      </c>
      <c r="C321" s="14">
        <v>2079711</v>
      </c>
      <c r="D321" s="14">
        <v>404174</v>
      </c>
      <c r="E321" s="14">
        <v>10057</v>
      </c>
    </row>
    <row r="322" spans="1:5" x14ac:dyDescent="0.2">
      <c r="A322" s="5" t="s">
        <v>1342</v>
      </c>
      <c r="B322" s="5" t="s">
        <v>1119</v>
      </c>
      <c r="C322" s="14">
        <v>129624</v>
      </c>
      <c r="D322" s="14">
        <v>57448</v>
      </c>
      <c r="E322" s="14">
        <v>32741</v>
      </c>
    </row>
    <row r="323" spans="1:5" x14ac:dyDescent="0.2">
      <c r="A323" s="5" t="s">
        <v>2431</v>
      </c>
      <c r="B323" s="5" t="s">
        <v>1177</v>
      </c>
      <c r="C323" s="14">
        <v>172516</v>
      </c>
      <c r="D323" s="14">
        <v>110001</v>
      </c>
      <c r="E323" s="14">
        <v>3731</v>
      </c>
    </row>
    <row r="324" spans="1:5" x14ac:dyDescent="0.2">
      <c r="A324" s="5" t="s">
        <v>1343</v>
      </c>
      <c r="B324" s="5" t="s">
        <v>1052</v>
      </c>
      <c r="C324" s="14">
        <v>55719</v>
      </c>
      <c r="D324" s="14">
        <v>43370</v>
      </c>
      <c r="E324" s="14">
        <v>20752</v>
      </c>
    </row>
    <row r="325" spans="1:5" x14ac:dyDescent="0.2">
      <c r="A325" s="5" t="s">
        <v>1344</v>
      </c>
      <c r="B325" s="5" t="s">
        <v>1112</v>
      </c>
      <c r="C325" s="14">
        <v>13599</v>
      </c>
      <c r="D325" s="14">
        <v>6527</v>
      </c>
      <c r="E325" s="14">
        <v>4809</v>
      </c>
    </row>
    <row r="326" spans="1:5" x14ac:dyDescent="0.2">
      <c r="A326" s="5" t="s">
        <v>2432</v>
      </c>
      <c r="B326" s="5" t="s">
        <v>1080</v>
      </c>
      <c r="C326" s="14">
        <v>296218</v>
      </c>
      <c r="D326" s="14">
        <v>154999</v>
      </c>
      <c r="E326" s="14">
        <v>15587</v>
      </c>
    </row>
    <row r="327" spans="1:5" x14ac:dyDescent="0.2">
      <c r="A327" s="5" t="s">
        <v>1345</v>
      </c>
      <c r="B327" s="5" t="s">
        <v>1076</v>
      </c>
      <c r="C327" s="14">
        <v>22088</v>
      </c>
      <c r="D327" s="14">
        <v>24000</v>
      </c>
      <c r="E327" s="14">
        <v>0</v>
      </c>
    </row>
    <row r="328" spans="1:5" x14ac:dyDescent="0.2">
      <c r="A328" s="5" t="s">
        <v>1346</v>
      </c>
      <c r="B328" s="5" t="s">
        <v>1256</v>
      </c>
      <c r="C328" s="14">
        <v>294448</v>
      </c>
      <c r="D328" s="14">
        <v>226742</v>
      </c>
      <c r="E328" s="14">
        <v>100738</v>
      </c>
    </row>
    <row r="329" spans="1:5" x14ac:dyDescent="0.2">
      <c r="A329" s="5" t="s">
        <v>1347</v>
      </c>
      <c r="B329" s="5" t="s">
        <v>1256</v>
      </c>
      <c r="C329" s="14">
        <v>8055</v>
      </c>
      <c r="D329" s="14">
        <v>5661</v>
      </c>
      <c r="E329" s="14">
        <v>0</v>
      </c>
    </row>
    <row r="330" spans="1:5" x14ac:dyDescent="0.2">
      <c r="A330" s="5" t="s">
        <v>1348</v>
      </c>
      <c r="B330" s="5" t="s">
        <v>1026</v>
      </c>
      <c r="C330" s="14">
        <v>124410</v>
      </c>
      <c r="D330" s="14">
        <v>170000</v>
      </c>
      <c r="E330" s="14">
        <v>21295</v>
      </c>
    </row>
    <row r="331" spans="1:5" x14ac:dyDescent="0.2">
      <c r="A331" s="5" t="s">
        <v>1349</v>
      </c>
      <c r="B331" s="5" t="s">
        <v>1055</v>
      </c>
      <c r="C331" s="14">
        <v>14342843</v>
      </c>
      <c r="D331" s="14">
        <v>3012382</v>
      </c>
      <c r="E331" s="14">
        <v>268904</v>
      </c>
    </row>
    <row r="332" spans="1:5" x14ac:dyDescent="0.2">
      <c r="A332" s="5" t="s">
        <v>1350</v>
      </c>
      <c r="B332" s="5" t="s">
        <v>1175</v>
      </c>
      <c r="C332" s="14">
        <v>380867</v>
      </c>
      <c r="D332" s="14">
        <v>238184</v>
      </c>
      <c r="E332" s="14">
        <v>20119</v>
      </c>
    </row>
    <row r="333" spans="1:5" x14ac:dyDescent="0.2">
      <c r="A333" s="5" t="s">
        <v>1351</v>
      </c>
      <c r="B333" s="5" t="s">
        <v>1278</v>
      </c>
      <c r="C333" s="14">
        <v>41462</v>
      </c>
      <c r="D333" s="14">
        <v>23300</v>
      </c>
      <c r="E333" s="14">
        <v>680</v>
      </c>
    </row>
    <row r="334" spans="1:5" x14ac:dyDescent="0.2">
      <c r="A334" s="5" t="s">
        <v>1352</v>
      </c>
      <c r="B334" s="5" t="s">
        <v>1056</v>
      </c>
      <c r="C334" s="14">
        <v>482964</v>
      </c>
      <c r="D334" s="14">
        <v>91407</v>
      </c>
      <c r="E334" s="14">
        <v>3506</v>
      </c>
    </row>
    <row r="335" spans="1:5" x14ac:dyDescent="0.2">
      <c r="A335" s="5" t="s">
        <v>1353</v>
      </c>
      <c r="B335" s="5" t="s">
        <v>1040</v>
      </c>
      <c r="C335" s="14">
        <v>173735</v>
      </c>
      <c r="D335" s="14">
        <v>168936</v>
      </c>
      <c r="E335" s="14">
        <v>4105</v>
      </c>
    </row>
    <row r="336" spans="1:5" x14ac:dyDescent="0.2">
      <c r="A336" s="5" t="s">
        <v>2433</v>
      </c>
      <c r="B336" s="5" t="s">
        <v>1171</v>
      </c>
      <c r="C336" s="14">
        <v>48118</v>
      </c>
      <c r="D336" s="14">
        <v>90759</v>
      </c>
      <c r="E336" s="14">
        <v>15386</v>
      </c>
    </row>
    <row r="337" spans="1:5" x14ac:dyDescent="0.2">
      <c r="A337" s="5" t="s">
        <v>1354</v>
      </c>
      <c r="B337" s="5" t="s">
        <v>1042</v>
      </c>
      <c r="C337" s="14">
        <v>2044938</v>
      </c>
      <c r="D337" s="14">
        <v>959214</v>
      </c>
      <c r="E337" s="14">
        <v>237395</v>
      </c>
    </row>
    <row r="338" spans="1:5" x14ac:dyDescent="0.2">
      <c r="A338" s="5" t="s">
        <v>1355</v>
      </c>
      <c r="B338" s="5" t="s">
        <v>1209</v>
      </c>
      <c r="C338" s="14">
        <v>121197</v>
      </c>
      <c r="D338" s="14">
        <v>90000</v>
      </c>
      <c r="E338" s="14">
        <v>15250</v>
      </c>
    </row>
    <row r="339" spans="1:5" x14ac:dyDescent="0.2">
      <c r="A339" s="5" t="s">
        <v>1356</v>
      </c>
      <c r="B339" s="5" t="s">
        <v>1142</v>
      </c>
      <c r="C339" s="14">
        <v>47827</v>
      </c>
      <c r="D339" s="14">
        <v>6700</v>
      </c>
      <c r="E339" s="14">
        <v>466</v>
      </c>
    </row>
    <row r="340" spans="1:5" x14ac:dyDescent="0.2">
      <c r="A340" s="5" t="s">
        <v>1357</v>
      </c>
      <c r="B340" s="5" t="s">
        <v>1101</v>
      </c>
      <c r="C340" s="14">
        <v>41923</v>
      </c>
      <c r="D340" s="14">
        <v>22309</v>
      </c>
      <c r="E340" s="14">
        <v>0</v>
      </c>
    </row>
    <row r="341" spans="1:5" x14ac:dyDescent="0.2">
      <c r="A341" s="5" t="s">
        <v>1358</v>
      </c>
      <c r="B341" s="5" t="s">
        <v>1173</v>
      </c>
      <c r="C341" s="14">
        <v>426279</v>
      </c>
      <c r="D341" s="14">
        <v>419211</v>
      </c>
      <c r="E341" s="14">
        <v>46593</v>
      </c>
    </row>
    <row r="342" spans="1:5" x14ac:dyDescent="0.2">
      <c r="A342" s="5" t="s">
        <v>1359</v>
      </c>
      <c r="B342" s="5" t="s">
        <v>1179</v>
      </c>
      <c r="C342" s="14">
        <v>880160</v>
      </c>
      <c r="D342" s="14">
        <v>250001</v>
      </c>
      <c r="E342" s="14">
        <v>9634</v>
      </c>
    </row>
    <row r="343" spans="1:5" x14ac:dyDescent="0.2">
      <c r="A343" s="5" t="s">
        <v>1360</v>
      </c>
      <c r="B343" s="5" t="s">
        <v>1038</v>
      </c>
      <c r="C343" s="14">
        <v>93611</v>
      </c>
      <c r="D343" s="14">
        <v>91550</v>
      </c>
      <c r="E343" s="14">
        <v>5352</v>
      </c>
    </row>
    <row r="344" spans="1:5" x14ac:dyDescent="0.2">
      <c r="A344" s="5" t="s">
        <v>1361</v>
      </c>
      <c r="B344" s="5" t="s">
        <v>1056</v>
      </c>
      <c r="C344" s="14">
        <v>17066308</v>
      </c>
      <c r="D344" s="14">
        <v>7446355</v>
      </c>
      <c r="E344" s="14">
        <v>1105509</v>
      </c>
    </row>
    <row r="345" spans="1:5" x14ac:dyDescent="0.2">
      <c r="A345" s="5" t="s">
        <v>1362</v>
      </c>
      <c r="B345" s="5" t="s">
        <v>1272</v>
      </c>
      <c r="C345" s="14">
        <v>25938</v>
      </c>
      <c r="D345" s="14">
        <v>7000</v>
      </c>
      <c r="E345" s="14">
        <v>0</v>
      </c>
    </row>
    <row r="346" spans="1:5" x14ac:dyDescent="0.2">
      <c r="A346" s="5" t="s">
        <v>1363</v>
      </c>
      <c r="B346" s="5" t="s">
        <v>1087</v>
      </c>
      <c r="C346" s="14">
        <v>660927</v>
      </c>
      <c r="D346" s="14">
        <v>309981</v>
      </c>
      <c r="E346" s="14">
        <v>323495</v>
      </c>
    </row>
    <row r="347" spans="1:5" x14ac:dyDescent="0.2">
      <c r="A347" s="5" t="s">
        <v>1364</v>
      </c>
      <c r="B347" s="5" t="s">
        <v>1193</v>
      </c>
      <c r="C347" s="14">
        <v>523519</v>
      </c>
      <c r="D347" s="14">
        <v>417951</v>
      </c>
      <c r="E347" s="14">
        <v>32510</v>
      </c>
    </row>
    <row r="348" spans="1:5" x14ac:dyDescent="0.2">
      <c r="A348" s="5" t="s">
        <v>1365</v>
      </c>
      <c r="B348" s="5" t="s">
        <v>1038</v>
      </c>
      <c r="C348" s="14">
        <v>105548</v>
      </c>
      <c r="D348" s="14">
        <v>117825</v>
      </c>
      <c r="E348" s="14">
        <v>0</v>
      </c>
    </row>
    <row r="349" spans="1:5" x14ac:dyDescent="0.2">
      <c r="A349" s="5" t="s">
        <v>1366</v>
      </c>
      <c r="B349" s="5" t="s">
        <v>1171</v>
      </c>
      <c r="C349" s="14">
        <v>12700</v>
      </c>
      <c r="D349" s="14">
        <v>5000</v>
      </c>
      <c r="E349" s="14">
        <v>3506</v>
      </c>
    </row>
    <row r="350" spans="1:5" x14ac:dyDescent="0.2">
      <c r="A350" s="5" t="s">
        <v>1367</v>
      </c>
      <c r="B350" s="5" t="s">
        <v>1128</v>
      </c>
      <c r="C350" s="14">
        <v>425859</v>
      </c>
      <c r="D350" s="14">
        <v>525246</v>
      </c>
      <c r="E350" s="14">
        <v>29839</v>
      </c>
    </row>
    <row r="351" spans="1:5" x14ac:dyDescent="0.2">
      <c r="A351" s="5" t="s">
        <v>2435</v>
      </c>
      <c r="B351" s="5" t="s">
        <v>1200</v>
      </c>
      <c r="C351" s="14">
        <v>93141</v>
      </c>
      <c r="D351" s="14">
        <v>18000</v>
      </c>
      <c r="E351" s="14">
        <v>0</v>
      </c>
    </row>
    <row r="352" spans="1:5" x14ac:dyDescent="0.2">
      <c r="A352" s="5" t="s">
        <v>2436</v>
      </c>
      <c r="B352" s="5" t="s">
        <v>1064</v>
      </c>
      <c r="C352" s="14">
        <v>372119</v>
      </c>
      <c r="D352" s="14">
        <v>416498</v>
      </c>
      <c r="E352" s="14">
        <v>157108</v>
      </c>
    </row>
    <row r="353" spans="1:5" x14ac:dyDescent="0.2">
      <c r="A353" s="5" t="s">
        <v>2437</v>
      </c>
      <c r="B353" s="5" t="s">
        <v>1060</v>
      </c>
      <c r="C353" s="14">
        <v>166800</v>
      </c>
      <c r="D353" s="14">
        <v>232000</v>
      </c>
      <c r="E353" s="14">
        <v>2447</v>
      </c>
    </row>
    <row r="354" spans="1:5" x14ac:dyDescent="0.2">
      <c r="A354" s="5" t="s">
        <v>1368</v>
      </c>
      <c r="B354" s="5" t="s">
        <v>1026</v>
      </c>
      <c r="C354" s="14">
        <v>63207</v>
      </c>
      <c r="D354" s="14">
        <v>80000</v>
      </c>
      <c r="E354" s="14">
        <v>9330</v>
      </c>
    </row>
    <row r="355" spans="1:5" x14ac:dyDescent="0.2">
      <c r="A355" s="5" t="s">
        <v>1369</v>
      </c>
      <c r="B355" s="5" t="s">
        <v>1093</v>
      </c>
      <c r="C355" s="14">
        <v>266235</v>
      </c>
      <c r="D355" s="14">
        <v>149044</v>
      </c>
      <c r="E355" s="14">
        <v>3493</v>
      </c>
    </row>
    <row r="356" spans="1:5" x14ac:dyDescent="0.2">
      <c r="A356" s="5" t="s">
        <v>1370</v>
      </c>
      <c r="B356" s="5" t="s">
        <v>1068</v>
      </c>
      <c r="C356" s="14">
        <v>23845</v>
      </c>
      <c r="D356" s="14">
        <v>8000</v>
      </c>
      <c r="E356" s="14">
        <v>1166</v>
      </c>
    </row>
    <row r="357" spans="1:5" x14ac:dyDescent="0.2">
      <c r="A357" s="5" t="s">
        <v>1371</v>
      </c>
      <c r="B357" s="5" t="s">
        <v>1066</v>
      </c>
      <c r="C357" s="14">
        <v>141609</v>
      </c>
      <c r="D357" s="14">
        <v>149913</v>
      </c>
      <c r="E357" s="14">
        <v>0</v>
      </c>
    </row>
    <row r="358" spans="1:5" x14ac:dyDescent="0.2">
      <c r="A358" s="5" t="s">
        <v>2439</v>
      </c>
      <c r="B358" s="5" t="s">
        <v>1073</v>
      </c>
      <c r="C358" s="14">
        <v>6805633</v>
      </c>
      <c r="D358" s="14">
        <v>1836908</v>
      </c>
      <c r="E358" s="14">
        <v>277183</v>
      </c>
    </row>
    <row r="359" spans="1:5" x14ac:dyDescent="0.2">
      <c r="A359" s="5" t="s">
        <v>2440</v>
      </c>
      <c r="B359" s="5" t="s">
        <v>1048</v>
      </c>
      <c r="C359" s="14">
        <v>173367</v>
      </c>
      <c r="D359" s="14">
        <v>208905</v>
      </c>
      <c r="E359" s="14">
        <v>0</v>
      </c>
    </row>
    <row r="360" spans="1:5" x14ac:dyDescent="0.2">
      <c r="A360" s="5" t="s">
        <v>1372</v>
      </c>
      <c r="B360" s="5" t="s">
        <v>1119</v>
      </c>
      <c r="C360" s="14">
        <v>51324</v>
      </c>
      <c r="D360" s="14">
        <v>39000</v>
      </c>
      <c r="E360" s="14">
        <v>1566</v>
      </c>
    </row>
    <row r="361" spans="1:5" x14ac:dyDescent="0.2">
      <c r="A361" s="5" t="s">
        <v>1373</v>
      </c>
      <c r="B361" s="5" t="s">
        <v>1073</v>
      </c>
      <c r="C361" s="14">
        <v>6390114</v>
      </c>
      <c r="D361" s="14">
        <v>4340240</v>
      </c>
      <c r="E361" s="14">
        <v>62368</v>
      </c>
    </row>
    <row r="362" spans="1:5" x14ac:dyDescent="0.2">
      <c r="A362" s="5" t="s">
        <v>1771</v>
      </c>
      <c r="B362" s="5" t="s">
        <v>1033</v>
      </c>
      <c r="C362" s="14">
        <v>200931</v>
      </c>
      <c r="D362" s="14">
        <v>204986</v>
      </c>
      <c r="E362" s="14">
        <v>11100</v>
      </c>
    </row>
    <row r="363" spans="1:5" x14ac:dyDescent="0.2">
      <c r="A363" s="5" t="s">
        <v>1374</v>
      </c>
      <c r="B363" s="5" t="s">
        <v>1142</v>
      </c>
      <c r="C363" s="14">
        <v>10996</v>
      </c>
      <c r="D363" s="14">
        <v>3600</v>
      </c>
      <c r="E363" s="14">
        <v>0</v>
      </c>
    </row>
    <row r="364" spans="1:5" x14ac:dyDescent="0.2">
      <c r="A364" s="5" t="s">
        <v>1375</v>
      </c>
      <c r="B364" s="5" t="s">
        <v>1101</v>
      </c>
      <c r="C364" s="14">
        <v>191321</v>
      </c>
      <c r="D364" s="14">
        <v>55449</v>
      </c>
      <c r="E364" s="14">
        <v>8550</v>
      </c>
    </row>
    <row r="365" spans="1:5" x14ac:dyDescent="0.2">
      <c r="A365" s="5" t="s">
        <v>1376</v>
      </c>
      <c r="B365" s="5" t="s">
        <v>1055</v>
      </c>
      <c r="C365" s="14">
        <v>440500</v>
      </c>
      <c r="D365" s="14">
        <v>249746</v>
      </c>
      <c r="E365" s="14">
        <v>0</v>
      </c>
    </row>
    <row r="366" spans="1:5" x14ac:dyDescent="0.2">
      <c r="A366" s="5" t="s">
        <v>1377</v>
      </c>
      <c r="B366" s="5" t="s">
        <v>1068</v>
      </c>
      <c r="C366" s="14">
        <v>1185155</v>
      </c>
      <c r="D366" s="14">
        <v>383125</v>
      </c>
      <c r="E366" s="14">
        <v>64300</v>
      </c>
    </row>
    <row r="367" spans="1:5" x14ac:dyDescent="0.2">
      <c r="A367" s="5" t="s">
        <v>2441</v>
      </c>
      <c r="B367" s="5" t="s">
        <v>1087</v>
      </c>
      <c r="C367" s="14">
        <v>41141</v>
      </c>
      <c r="D367" s="14">
        <v>25000</v>
      </c>
      <c r="E367" s="14">
        <v>0</v>
      </c>
    </row>
    <row r="368" spans="1:5" x14ac:dyDescent="0.2">
      <c r="A368" s="5" t="s">
        <v>1378</v>
      </c>
      <c r="B368" s="5" t="s">
        <v>1066</v>
      </c>
      <c r="C368" s="14">
        <v>217032</v>
      </c>
      <c r="D368" s="14">
        <v>70252</v>
      </c>
      <c r="E368" s="14">
        <v>20198</v>
      </c>
    </row>
    <row r="369" spans="1:5" x14ac:dyDescent="0.2">
      <c r="A369" s="5" t="s">
        <v>1379</v>
      </c>
      <c r="B369" s="5" t="s">
        <v>1157</v>
      </c>
      <c r="C369" s="14">
        <v>240856</v>
      </c>
      <c r="D369" s="14">
        <v>181256</v>
      </c>
      <c r="E369" s="14">
        <v>0</v>
      </c>
    </row>
    <row r="370" spans="1:5" x14ac:dyDescent="0.2">
      <c r="A370" s="5" t="s">
        <v>2442</v>
      </c>
      <c r="B370" s="5" t="s">
        <v>1037</v>
      </c>
      <c r="C370" s="14">
        <v>292325</v>
      </c>
      <c r="D370" s="14">
        <v>258664</v>
      </c>
      <c r="E370" s="14">
        <v>14718</v>
      </c>
    </row>
    <row r="371" spans="1:5" x14ac:dyDescent="0.2">
      <c r="A371" s="5" t="s">
        <v>1380</v>
      </c>
      <c r="B371" s="5" t="s">
        <v>1272</v>
      </c>
      <c r="C371" s="14">
        <v>44936</v>
      </c>
      <c r="D371" s="14">
        <v>26592</v>
      </c>
      <c r="E371" s="14">
        <v>2933</v>
      </c>
    </row>
    <row r="372" spans="1:5" x14ac:dyDescent="0.2">
      <c r="A372" s="5" t="s">
        <v>2443</v>
      </c>
      <c r="B372" s="5" t="s">
        <v>1038</v>
      </c>
      <c r="C372" s="14">
        <v>112369</v>
      </c>
      <c r="D372" s="14">
        <v>99001</v>
      </c>
      <c r="E372" s="14">
        <v>7716</v>
      </c>
    </row>
    <row r="373" spans="1:5" x14ac:dyDescent="0.2">
      <c r="A373" s="5" t="s">
        <v>1381</v>
      </c>
      <c r="B373" s="5" t="s">
        <v>1058</v>
      </c>
      <c r="C373" s="14">
        <v>141232</v>
      </c>
      <c r="D373" s="14">
        <v>109501</v>
      </c>
      <c r="E373" s="14">
        <v>0</v>
      </c>
    </row>
    <row r="374" spans="1:5" x14ac:dyDescent="0.2">
      <c r="A374" s="5" t="s">
        <v>1382</v>
      </c>
      <c r="B374" s="5" t="s">
        <v>1052</v>
      </c>
      <c r="C374" s="14">
        <v>13097</v>
      </c>
      <c r="D374" s="14">
        <v>5001</v>
      </c>
      <c r="E374" s="14">
        <v>0</v>
      </c>
    </row>
    <row r="375" spans="1:5" x14ac:dyDescent="0.2">
      <c r="A375" s="5" t="s">
        <v>1383</v>
      </c>
      <c r="B375" s="5" t="s">
        <v>1135</v>
      </c>
      <c r="C375" s="14">
        <v>16327621</v>
      </c>
      <c r="D375" s="14">
        <v>7172507</v>
      </c>
      <c r="E375" s="14">
        <v>1142095</v>
      </c>
    </row>
    <row r="376" spans="1:5" x14ac:dyDescent="0.2">
      <c r="A376" s="5" t="s">
        <v>1157</v>
      </c>
      <c r="B376" s="5" t="s">
        <v>1157</v>
      </c>
      <c r="C376" s="14">
        <v>301580</v>
      </c>
      <c r="D376" s="14">
        <v>354004</v>
      </c>
      <c r="E376" s="14">
        <v>14784</v>
      </c>
    </row>
    <row r="377" spans="1:5" x14ac:dyDescent="0.2">
      <c r="A377" s="5" t="s">
        <v>1384</v>
      </c>
      <c r="B377" s="5" t="s">
        <v>1042</v>
      </c>
      <c r="C377" s="14">
        <v>992038</v>
      </c>
      <c r="D377" s="14">
        <v>612562</v>
      </c>
      <c r="E377" s="14">
        <v>105434</v>
      </c>
    </row>
    <row r="378" spans="1:5" x14ac:dyDescent="0.2">
      <c r="A378" s="5" t="s">
        <v>1385</v>
      </c>
      <c r="B378" s="5" t="s">
        <v>1073</v>
      </c>
      <c r="C378" s="14">
        <v>1116647</v>
      </c>
      <c r="D378" s="14">
        <v>896207</v>
      </c>
      <c r="E378" s="14">
        <v>2228</v>
      </c>
    </row>
    <row r="379" spans="1:5" x14ac:dyDescent="0.2">
      <c r="A379" s="5" t="s">
        <v>1386</v>
      </c>
      <c r="B379" s="5" t="s">
        <v>1032</v>
      </c>
      <c r="C379" s="14">
        <v>9182136</v>
      </c>
      <c r="D379" s="14">
        <v>3005590</v>
      </c>
      <c r="E379" s="14">
        <v>97748</v>
      </c>
    </row>
    <row r="380" spans="1:5" x14ac:dyDescent="0.2">
      <c r="A380" s="5" t="s">
        <v>1387</v>
      </c>
      <c r="B380" s="5" t="s">
        <v>1256</v>
      </c>
      <c r="C380" s="14">
        <v>11097</v>
      </c>
      <c r="D380" s="14">
        <v>3094</v>
      </c>
      <c r="E380" s="14">
        <v>0</v>
      </c>
    </row>
    <row r="381" spans="1:5" x14ac:dyDescent="0.2">
      <c r="A381" s="5" t="s">
        <v>1388</v>
      </c>
      <c r="B381" s="5" t="s">
        <v>1130</v>
      </c>
      <c r="C381" s="14">
        <v>8488378</v>
      </c>
      <c r="D381" s="14">
        <v>5025824</v>
      </c>
      <c r="E381" s="14">
        <v>919404</v>
      </c>
    </row>
    <row r="382" spans="1:5" x14ac:dyDescent="0.2">
      <c r="A382" s="5" t="s">
        <v>1389</v>
      </c>
      <c r="B382" s="5" t="s">
        <v>1272</v>
      </c>
      <c r="C382" s="14">
        <v>17437</v>
      </c>
      <c r="D382" s="14">
        <v>13200</v>
      </c>
      <c r="E382" s="14">
        <v>4500</v>
      </c>
    </row>
    <row r="383" spans="1:5" x14ac:dyDescent="0.2">
      <c r="A383" s="5" t="s">
        <v>2447</v>
      </c>
      <c r="B383" s="5" t="s">
        <v>1135</v>
      </c>
      <c r="C383" s="14">
        <v>5699062</v>
      </c>
      <c r="D383" s="14">
        <v>2439433</v>
      </c>
      <c r="E383" s="14">
        <v>89346</v>
      </c>
    </row>
    <row r="384" spans="1:5" x14ac:dyDescent="0.2">
      <c r="A384" s="5" t="s">
        <v>2448</v>
      </c>
      <c r="B384" s="5" t="s">
        <v>1121</v>
      </c>
      <c r="C384" s="14">
        <v>3013388</v>
      </c>
      <c r="D384" s="14">
        <v>1858929</v>
      </c>
      <c r="E384" s="14">
        <v>20748</v>
      </c>
    </row>
    <row r="385" spans="1:5" x14ac:dyDescent="0.2">
      <c r="A385" s="5" t="s">
        <v>2449</v>
      </c>
      <c r="B385" s="5" t="s">
        <v>1056</v>
      </c>
      <c r="C385" s="14">
        <v>29819575</v>
      </c>
      <c r="D385" s="14">
        <v>10240967</v>
      </c>
      <c r="E385" s="14">
        <v>596075</v>
      </c>
    </row>
    <row r="386" spans="1:5" x14ac:dyDescent="0.2">
      <c r="A386" s="5" t="s">
        <v>1390</v>
      </c>
      <c r="B386" s="5" t="s">
        <v>1076</v>
      </c>
      <c r="C386" s="14">
        <v>32136</v>
      </c>
      <c r="D386" s="14">
        <v>29734</v>
      </c>
      <c r="E386" s="14">
        <v>3378</v>
      </c>
    </row>
    <row r="387" spans="1:5" x14ac:dyDescent="0.2">
      <c r="A387" s="5" t="s">
        <v>1391</v>
      </c>
      <c r="B387" s="5" t="s">
        <v>1073</v>
      </c>
      <c r="C387" s="14">
        <v>37914</v>
      </c>
      <c r="D387" s="14">
        <v>5135</v>
      </c>
      <c r="E387" s="14">
        <v>727</v>
      </c>
    </row>
    <row r="388" spans="1:5" x14ac:dyDescent="0.2">
      <c r="A388" s="5" t="s">
        <v>1392</v>
      </c>
      <c r="B388" s="5" t="s">
        <v>1097</v>
      </c>
      <c r="C388" s="14">
        <v>218142</v>
      </c>
      <c r="D388" s="14">
        <v>229689</v>
      </c>
      <c r="E388" s="14">
        <v>693</v>
      </c>
    </row>
    <row r="389" spans="1:5" x14ac:dyDescent="0.2">
      <c r="A389" s="5" t="s">
        <v>1145</v>
      </c>
      <c r="B389" s="5" t="s">
        <v>1145</v>
      </c>
      <c r="C389" s="14">
        <v>2098348</v>
      </c>
      <c r="D389" s="14">
        <v>1557205</v>
      </c>
      <c r="E389" s="14">
        <v>457893</v>
      </c>
    </row>
    <row r="390" spans="1:5" x14ac:dyDescent="0.2">
      <c r="A390" s="5" t="s">
        <v>1393</v>
      </c>
      <c r="B390" s="5" t="s">
        <v>1138</v>
      </c>
      <c r="C390" s="14">
        <v>552836</v>
      </c>
      <c r="D390" s="14">
        <v>381888</v>
      </c>
      <c r="E390" s="14">
        <v>21523</v>
      </c>
    </row>
    <row r="391" spans="1:5" x14ac:dyDescent="0.2">
      <c r="A391" s="5" t="s">
        <v>1394</v>
      </c>
      <c r="B391" s="5" t="s">
        <v>1060</v>
      </c>
      <c r="C391" s="14">
        <v>137879</v>
      </c>
      <c r="D391" s="14">
        <v>164917</v>
      </c>
      <c r="E391" s="14">
        <v>320</v>
      </c>
    </row>
    <row r="392" spans="1:5" x14ac:dyDescent="0.2">
      <c r="A392" s="5" t="s">
        <v>1048</v>
      </c>
      <c r="B392" s="5" t="s">
        <v>1048</v>
      </c>
      <c r="C392" s="14">
        <v>1102915</v>
      </c>
      <c r="D392" s="14">
        <v>841668</v>
      </c>
      <c r="E392" s="14">
        <v>8648</v>
      </c>
    </row>
    <row r="393" spans="1:5" x14ac:dyDescent="0.2">
      <c r="A393" s="5" t="s">
        <v>1395</v>
      </c>
      <c r="B393" s="5" t="s">
        <v>1396</v>
      </c>
      <c r="C393" s="14">
        <v>806249</v>
      </c>
      <c r="D393" s="14">
        <v>536598</v>
      </c>
      <c r="E393" s="14">
        <v>130954</v>
      </c>
    </row>
    <row r="394" spans="1:5" x14ac:dyDescent="0.2">
      <c r="A394" s="5" t="s">
        <v>1397</v>
      </c>
      <c r="B394" s="5" t="s">
        <v>1272</v>
      </c>
      <c r="C394" s="14">
        <v>154733</v>
      </c>
      <c r="D394" s="14">
        <v>92531</v>
      </c>
      <c r="E394" s="14">
        <v>44363</v>
      </c>
    </row>
    <row r="395" spans="1:5" x14ac:dyDescent="0.2">
      <c r="A395" s="5" t="s">
        <v>1398</v>
      </c>
      <c r="B395" s="5" t="s">
        <v>1126</v>
      </c>
      <c r="C395" s="14">
        <v>76051</v>
      </c>
      <c r="D395" s="14">
        <v>54999</v>
      </c>
      <c r="E395" s="14">
        <v>1016</v>
      </c>
    </row>
    <row r="396" spans="1:5" x14ac:dyDescent="0.2">
      <c r="A396" s="5" t="s">
        <v>1399</v>
      </c>
      <c r="B396" s="5" t="s">
        <v>1097</v>
      </c>
      <c r="C396" s="14">
        <v>243593</v>
      </c>
      <c r="D396" s="14">
        <v>156311</v>
      </c>
      <c r="E396" s="14">
        <v>0</v>
      </c>
    </row>
    <row r="397" spans="1:5" x14ac:dyDescent="0.2">
      <c r="A397" s="5" t="s">
        <v>1400</v>
      </c>
      <c r="B397" s="5" t="s">
        <v>1092</v>
      </c>
      <c r="C397" s="14">
        <v>7520</v>
      </c>
      <c r="D397" s="14">
        <v>7000</v>
      </c>
      <c r="E397" s="14">
        <v>0</v>
      </c>
    </row>
    <row r="398" spans="1:5" x14ac:dyDescent="0.2">
      <c r="A398" s="5" t="s">
        <v>1401</v>
      </c>
      <c r="B398" s="5" t="s">
        <v>1106</v>
      </c>
      <c r="C398" s="14">
        <v>3386789</v>
      </c>
      <c r="D398" s="14">
        <v>1539045</v>
      </c>
      <c r="E398" s="14">
        <v>345212</v>
      </c>
    </row>
    <row r="399" spans="1:5" x14ac:dyDescent="0.2">
      <c r="A399" s="5" t="s">
        <v>2452</v>
      </c>
      <c r="B399" s="5" t="s">
        <v>2452</v>
      </c>
      <c r="C399" s="14">
        <v>170913</v>
      </c>
      <c r="D399" s="14">
        <v>79504</v>
      </c>
      <c r="E399" s="14">
        <v>10924</v>
      </c>
    </row>
    <row r="400" spans="1:5" x14ac:dyDescent="0.2">
      <c r="A400" s="5" t="s">
        <v>1402</v>
      </c>
      <c r="B400" s="5" t="s">
        <v>1256</v>
      </c>
      <c r="C400" s="14">
        <v>180468</v>
      </c>
      <c r="D400" s="14">
        <v>156000</v>
      </c>
      <c r="E400" s="14">
        <v>49437</v>
      </c>
    </row>
    <row r="401" spans="1:5" x14ac:dyDescent="0.2">
      <c r="A401" s="5" t="s">
        <v>1403</v>
      </c>
      <c r="B401" s="5" t="s">
        <v>1200</v>
      </c>
      <c r="C401" s="14">
        <v>272457</v>
      </c>
      <c r="D401" s="14">
        <v>45669</v>
      </c>
      <c r="E401" s="14">
        <v>6606</v>
      </c>
    </row>
    <row r="402" spans="1:5" x14ac:dyDescent="0.2">
      <c r="A402" s="5" t="s">
        <v>1404</v>
      </c>
      <c r="B402" s="5" t="s">
        <v>1193</v>
      </c>
      <c r="C402" s="14">
        <v>2384783</v>
      </c>
      <c r="D402" s="14">
        <v>1259904</v>
      </c>
      <c r="E402" s="14">
        <v>124070</v>
      </c>
    </row>
    <row r="403" spans="1:5" x14ac:dyDescent="0.2">
      <c r="A403" s="5" t="s">
        <v>1405</v>
      </c>
      <c r="B403" s="5" t="s">
        <v>1125</v>
      </c>
      <c r="C403" s="14">
        <v>262304</v>
      </c>
      <c r="D403" s="14">
        <v>199122</v>
      </c>
      <c r="E403" s="14">
        <v>4438</v>
      </c>
    </row>
    <row r="404" spans="1:5" x14ac:dyDescent="0.2">
      <c r="A404" s="5" t="s">
        <v>1406</v>
      </c>
      <c r="B404" s="5" t="s">
        <v>1111</v>
      </c>
      <c r="C404" s="14">
        <v>73599</v>
      </c>
      <c r="D404" s="14">
        <v>34475</v>
      </c>
      <c r="E404" s="14">
        <v>18080</v>
      </c>
    </row>
    <row r="405" spans="1:5" x14ac:dyDescent="0.2">
      <c r="A405" s="5" t="s">
        <v>1407</v>
      </c>
      <c r="B405" s="5" t="s">
        <v>1278</v>
      </c>
      <c r="C405" s="14">
        <v>184494</v>
      </c>
      <c r="D405" s="14">
        <v>115062</v>
      </c>
      <c r="E405" s="14">
        <v>29333</v>
      </c>
    </row>
    <row r="406" spans="1:5" x14ac:dyDescent="0.2">
      <c r="A406" s="5" t="s">
        <v>1408</v>
      </c>
      <c r="B406" s="5" t="s">
        <v>1256</v>
      </c>
      <c r="C406" s="14">
        <v>44928</v>
      </c>
      <c r="D406" s="14">
        <v>71452</v>
      </c>
      <c r="E406" s="14">
        <v>13612</v>
      </c>
    </row>
    <row r="407" spans="1:5" x14ac:dyDescent="0.2">
      <c r="A407" s="5" t="s">
        <v>1409</v>
      </c>
      <c r="B407" s="5" t="s">
        <v>1101</v>
      </c>
      <c r="C407" s="14">
        <v>20361</v>
      </c>
      <c r="D407" s="14">
        <v>6500</v>
      </c>
      <c r="E407" s="14">
        <v>0</v>
      </c>
    </row>
    <row r="408" spans="1:5" x14ac:dyDescent="0.2">
      <c r="A408" s="5" t="s">
        <v>1410</v>
      </c>
      <c r="B408" s="5" t="s">
        <v>1046</v>
      </c>
      <c r="C408" s="14">
        <v>89962</v>
      </c>
      <c r="D408" s="14">
        <v>37160</v>
      </c>
      <c r="E408" s="14">
        <v>0</v>
      </c>
    </row>
    <row r="409" spans="1:5" x14ac:dyDescent="0.2">
      <c r="A409" s="5" t="s">
        <v>1411</v>
      </c>
      <c r="B409" s="5" t="s">
        <v>1148</v>
      </c>
      <c r="C409" s="14">
        <v>20000</v>
      </c>
      <c r="D409" s="14">
        <v>9000</v>
      </c>
      <c r="E409" s="14">
        <v>1500</v>
      </c>
    </row>
    <row r="410" spans="1:5" x14ac:dyDescent="0.2">
      <c r="A410" s="5" t="s">
        <v>1412</v>
      </c>
      <c r="B410" s="5" t="s">
        <v>1108</v>
      </c>
      <c r="C410" s="14">
        <v>864361</v>
      </c>
      <c r="D410" s="14">
        <v>601855</v>
      </c>
      <c r="E410" s="14">
        <v>63586</v>
      </c>
    </row>
    <row r="411" spans="1:5" x14ac:dyDescent="0.2">
      <c r="A411" s="5" t="s">
        <v>2454</v>
      </c>
      <c r="B411" s="5" t="s">
        <v>1058</v>
      </c>
      <c r="C411" s="14">
        <v>258966</v>
      </c>
      <c r="D411" s="14">
        <v>147005</v>
      </c>
      <c r="E411" s="14">
        <v>0</v>
      </c>
    </row>
    <row r="412" spans="1:5" x14ac:dyDescent="0.2">
      <c r="A412" s="5" t="s">
        <v>1413</v>
      </c>
      <c r="B412" s="5" t="s">
        <v>1068</v>
      </c>
      <c r="C412" s="14">
        <v>24799</v>
      </c>
      <c r="D412" s="14">
        <v>11033</v>
      </c>
      <c r="E412" s="14">
        <v>0</v>
      </c>
    </row>
    <row r="413" spans="1:5" x14ac:dyDescent="0.2">
      <c r="A413" s="5" t="s">
        <v>2455</v>
      </c>
      <c r="B413" s="5" t="s">
        <v>1089</v>
      </c>
      <c r="C413" s="14">
        <v>59418</v>
      </c>
      <c r="D413" s="14">
        <v>53537</v>
      </c>
      <c r="E413" s="14">
        <v>3634</v>
      </c>
    </row>
    <row r="414" spans="1:5" x14ac:dyDescent="0.2">
      <c r="A414" s="5" t="s">
        <v>1414</v>
      </c>
      <c r="B414" s="5" t="s">
        <v>2406</v>
      </c>
      <c r="C414" s="14">
        <v>118335</v>
      </c>
      <c r="D414" s="14">
        <v>155000</v>
      </c>
      <c r="E414" s="14">
        <v>7166</v>
      </c>
    </row>
    <row r="415" spans="1:5" x14ac:dyDescent="0.2">
      <c r="A415" s="5" t="s">
        <v>1415</v>
      </c>
      <c r="B415" s="5" t="s">
        <v>1200</v>
      </c>
      <c r="C415" s="14">
        <v>43630</v>
      </c>
      <c r="D415" s="14">
        <v>21017</v>
      </c>
      <c r="E415" s="14">
        <v>468</v>
      </c>
    </row>
    <row r="416" spans="1:5" x14ac:dyDescent="0.2">
      <c r="A416" s="5" t="s">
        <v>1416</v>
      </c>
      <c r="B416" s="5" t="s">
        <v>1037</v>
      </c>
      <c r="C416" s="14">
        <v>332070</v>
      </c>
      <c r="D416" s="14">
        <v>200590</v>
      </c>
      <c r="E416" s="14">
        <v>16172</v>
      </c>
    </row>
    <row r="417" spans="1:5" x14ac:dyDescent="0.2">
      <c r="A417" s="5" t="s">
        <v>1417</v>
      </c>
      <c r="B417" s="5" t="s">
        <v>1030</v>
      </c>
      <c r="C417" s="14">
        <v>11773</v>
      </c>
      <c r="D417" s="14">
        <v>4000</v>
      </c>
      <c r="E417" s="14">
        <v>0</v>
      </c>
    </row>
    <row r="418" spans="1:5" x14ac:dyDescent="0.2">
      <c r="A418" s="5" t="s">
        <v>1418</v>
      </c>
      <c r="B418" s="5" t="s">
        <v>1177</v>
      </c>
      <c r="C418" s="14">
        <v>52302</v>
      </c>
      <c r="D418" s="14">
        <v>26000</v>
      </c>
      <c r="E418" s="14">
        <v>0</v>
      </c>
    </row>
    <row r="419" spans="1:5" x14ac:dyDescent="0.2">
      <c r="A419" s="5" t="s">
        <v>1419</v>
      </c>
      <c r="B419" s="5" t="s">
        <v>1073</v>
      </c>
      <c r="C419" s="14">
        <v>41022</v>
      </c>
      <c r="D419" s="14">
        <v>72787</v>
      </c>
      <c r="E419" s="14">
        <v>0</v>
      </c>
    </row>
    <row r="420" spans="1:5" x14ac:dyDescent="0.2">
      <c r="A420" s="5" t="s">
        <v>1420</v>
      </c>
      <c r="B420" s="5" t="s">
        <v>1157</v>
      </c>
      <c r="C420" s="14">
        <v>2855687</v>
      </c>
      <c r="D420" s="14">
        <v>1550381</v>
      </c>
      <c r="E420" s="14">
        <v>206734</v>
      </c>
    </row>
    <row r="421" spans="1:5" x14ac:dyDescent="0.2">
      <c r="A421" s="5" t="s">
        <v>1421</v>
      </c>
      <c r="B421" s="5" t="s">
        <v>1125</v>
      </c>
      <c r="C421" s="14">
        <v>350261</v>
      </c>
      <c r="D421" s="14">
        <v>188016</v>
      </c>
      <c r="E421" s="14">
        <v>34175</v>
      </c>
    </row>
    <row r="422" spans="1:5" x14ac:dyDescent="0.2">
      <c r="A422" s="5" t="s">
        <v>1422</v>
      </c>
      <c r="B422" s="5" t="s">
        <v>1164</v>
      </c>
      <c r="C422" s="14">
        <v>28688</v>
      </c>
      <c r="D422" s="14">
        <v>16000</v>
      </c>
      <c r="E422" s="14">
        <v>285</v>
      </c>
    </row>
    <row r="423" spans="1:5" x14ac:dyDescent="0.2">
      <c r="A423" s="5" t="s">
        <v>2530</v>
      </c>
      <c r="B423" s="5" t="s">
        <v>1225</v>
      </c>
      <c r="C423" s="14">
        <v>170972</v>
      </c>
      <c r="D423" s="14">
        <v>83811</v>
      </c>
      <c r="E423" s="14">
        <v>8245</v>
      </c>
    </row>
    <row r="424" spans="1:5" x14ac:dyDescent="0.2">
      <c r="A424" s="5" t="s">
        <v>2531</v>
      </c>
      <c r="B424" s="5" t="s">
        <v>1060</v>
      </c>
      <c r="C424" s="14">
        <v>169707</v>
      </c>
      <c r="D424" s="14">
        <v>173773</v>
      </c>
      <c r="E424" s="14">
        <v>0</v>
      </c>
    </row>
    <row r="425" spans="1:5" x14ac:dyDescent="0.2">
      <c r="A425" s="5" t="s">
        <v>2532</v>
      </c>
      <c r="B425" s="5" t="s">
        <v>1256</v>
      </c>
      <c r="C425" s="14">
        <v>31463</v>
      </c>
      <c r="D425" s="14">
        <v>35103</v>
      </c>
      <c r="E425" s="14">
        <v>0</v>
      </c>
    </row>
    <row r="426" spans="1:5" x14ac:dyDescent="0.2">
      <c r="A426" s="5" t="s">
        <v>1423</v>
      </c>
      <c r="B426" s="5" t="s">
        <v>1278</v>
      </c>
      <c r="C426" s="14">
        <v>3455505</v>
      </c>
      <c r="D426" s="14">
        <v>1434988</v>
      </c>
      <c r="E426" s="14">
        <v>102828</v>
      </c>
    </row>
    <row r="427" spans="1:5" x14ac:dyDescent="0.2">
      <c r="A427" s="5" t="s">
        <v>2534</v>
      </c>
      <c r="B427" s="5" t="s">
        <v>2350</v>
      </c>
      <c r="C427" s="14">
        <v>1080282</v>
      </c>
      <c r="D427" s="14">
        <v>756361</v>
      </c>
      <c r="E427" s="14">
        <v>111150</v>
      </c>
    </row>
    <row r="428" spans="1:5" x14ac:dyDescent="0.2">
      <c r="A428" s="5" t="s">
        <v>1424</v>
      </c>
      <c r="B428" s="5" t="s">
        <v>1032</v>
      </c>
      <c r="C428" s="14">
        <v>9931742</v>
      </c>
      <c r="D428" s="14">
        <v>1827944</v>
      </c>
      <c r="E428" s="14">
        <v>119031</v>
      </c>
    </row>
    <row r="429" spans="1:5" x14ac:dyDescent="0.2">
      <c r="A429" s="5" t="s">
        <v>2536</v>
      </c>
      <c r="B429" s="5" t="s">
        <v>1037</v>
      </c>
      <c r="C429" s="14">
        <v>30465</v>
      </c>
      <c r="D429" s="14">
        <v>16118</v>
      </c>
      <c r="E429" s="14">
        <v>0</v>
      </c>
    </row>
    <row r="430" spans="1:5" x14ac:dyDescent="0.2">
      <c r="A430" s="5" t="s">
        <v>2537</v>
      </c>
      <c r="B430" s="5" t="s">
        <v>2452</v>
      </c>
      <c r="C430" s="14">
        <v>79964</v>
      </c>
      <c r="D430" s="14">
        <v>55972</v>
      </c>
      <c r="E430" s="14">
        <v>1300</v>
      </c>
    </row>
    <row r="431" spans="1:5" x14ac:dyDescent="0.2">
      <c r="A431" s="5" t="s">
        <v>1425</v>
      </c>
      <c r="B431" s="5" t="s">
        <v>1071</v>
      </c>
      <c r="C431" s="14">
        <v>245643</v>
      </c>
      <c r="D431" s="14">
        <v>82349</v>
      </c>
      <c r="E431" s="14">
        <v>5644</v>
      </c>
    </row>
    <row r="432" spans="1:5" x14ac:dyDescent="0.2">
      <c r="A432" s="5" t="s">
        <v>2538</v>
      </c>
      <c r="B432" s="5" t="s">
        <v>1080</v>
      </c>
      <c r="C432" s="14">
        <v>3249446</v>
      </c>
      <c r="D432" s="14">
        <v>674812</v>
      </c>
      <c r="E432" s="14">
        <v>4454</v>
      </c>
    </row>
    <row r="433" spans="1:5" x14ac:dyDescent="0.2">
      <c r="A433" s="5" t="s">
        <v>2539</v>
      </c>
      <c r="B433" s="5" t="s">
        <v>1032</v>
      </c>
      <c r="C433" s="14">
        <v>1026140</v>
      </c>
      <c r="D433" s="14">
        <v>378921</v>
      </c>
      <c r="E433" s="14">
        <v>53775</v>
      </c>
    </row>
    <row r="434" spans="1:5" x14ac:dyDescent="0.2">
      <c r="A434" s="5" t="s">
        <v>2540</v>
      </c>
      <c r="B434" s="5" t="s">
        <v>1076</v>
      </c>
      <c r="C434" s="14">
        <v>62752</v>
      </c>
      <c r="D434" s="14">
        <v>35482</v>
      </c>
      <c r="E434" s="14">
        <v>1130</v>
      </c>
    </row>
    <row r="435" spans="1:5" x14ac:dyDescent="0.2">
      <c r="A435" s="5" t="s">
        <v>1426</v>
      </c>
      <c r="B435" s="5" t="s">
        <v>1048</v>
      </c>
      <c r="C435" s="14">
        <v>435658</v>
      </c>
      <c r="D435" s="14">
        <v>270587</v>
      </c>
      <c r="E435" s="14">
        <v>43722</v>
      </c>
    </row>
    <row r="436" spans="1:5" x14ac:dyDescent="0.2">
      <c r="A436" s="5" t="s">
        <v>1427</v>
      </c>
      <c r="B436" s="5" t="s">
        <v>1032</v>
      </c>
      <c r="C436" s="14">
        <v>2084982</v>
      </c>
      <c r="D436" s="14">
        <v>625959</v>
      </c>
      <c r="E436" s="14">
        <v>98496</v>
      </c>
    </row>
    <row r="437" spans="1:5" x14ac:dyDescent="0.2">
      <c r="A437" s="5" t="s">
        <v>1428</v>
      </c>
      <c r="B437" s="5" t="s">
        <v>1032</v>
      </c>
      <c r="C437" s="14">
        <v>499768</v>
      </c>
      <c r="D437" s="14">
        <v>66686</v>
      </c>
      <c r="E437" s="14">
        <v>10014</v>
      </c>
    </row>
    <row r="438" spans="1:5" x14ac:dyDescent="0.2">
      <c r="A438" s="5" t="s">
        <v>1429</v>
      </c>
      <c r="B438" s="5" t="s">
        <v>1056</v>
      </c>
      <c r="C438" s="14">
        <v>47958912</v>
      </c>
      <c r="D438" s="14">
        <v>13640104</v>
      </c>
      <c r="E438" s="14">
        <v>731489</v>
      </c>
    </row>
    <row r="439" spans="1:5" x14ac:dyDescent="0.2">
      <c r="A439" s="5" t="s">
        <v>2543</v>
      </c>
      <c r="B439" s="5" t="s">
        <v>1114</v>
      </c>
      <c r="C439" s="14">
        <v>226282</v>
      </c>
      <c r="D439" s="14">
        <v>253000</v>
      </c>
      <c r="E439" s="14">
        <v>7989</v>
      </c>
    </row>
    <row r="440" spans="1:5" x14ac:dyDescent="0.2">
      <c r="A440" s="5" t="s">
        <v>1430</v>
      </c>
      <c r="B440" s="5" t="s">
        <v>1256</v>
      </c>
      <c r="C440" s="14">
        <v>57584</v>
      </c>
      <c r="D440" s="14">
        <v>51000</v>
      </c>
      <c r="E440" s="14">
        <v>17216</v>
      </c>
    </row>
    <row r="441" spans="1:5" x14ac:dyDescent="0.2">
      <c r="A441" s="5" t="s">
        <v>1431</v>
      </c>
      <c r="B441" s="5" t="s">
        <v>1032</v>
      </c>
      <c r="C441" s="14">
        <v>627807</v>
      </c>
      <c r="D441" s="14">
        <v>12410</v>
      </c>
      <c r="E441" s="14">
        <v>0</v>
      </c>
    </row>
    <row r="442" spans="1:5" x14ac:dyDescent="0.2">
      <c r="A442" s="5" t="s">
        <v>2545</v>
      </c>
      <c r="B442" s="5" t="s">
        <v>1173</v>
      </c>
      <c r="C442" s="14">
        <v>464451</v>
      </c>
      <c r="D442" s="14">
        <v>318846</v>
      </c>
      <c r="E442" s="14">
        <v>8055</v>
      </c>
    </row>
    <row r="443" spans="1:5" x14ac:dyDescent="0.2">
      <c r="A443" s="5" t="s">
        <v>1432</v>
      </c>
      <c r="B443" s="5" t="s">
        <v>1035</v>
      </c>
      <c r="C443" s="14">
        <v>57024</v>
      </c>
      <c r="D443" s="14">
        <v>9203</v>
      </c>
      <c r="E443" s="14">
        <v>837</v>
      </c>
    </row>
    <row r="444" spans="1:5" x14ac:dyDescent="0.2">
      <c r="A444" s="5" t="s">
        <v>1433</v>
      </c>
      <c r="B444" s="5" t="s">
        <v>1142</v>
      </c>
      <c r="C444" s="14">
        <v>62331</v>
      </c>
      <c r="D444" s="14">
        <v>10000</v>
      </c>
      <c r="E444" s="14">
        <v>0</v>
      </c>
    </row>
    <row r="445" spans="1:5" x14ac:dyDescent="0.2">
      <c r="A445" s="5" t="s">
        <v>1434</v>
      </c>
      <c r="B445" s="5" t="s">
        <v>1061</v>
      </c>
      <c r="C445" s="14">
        <v>1789268</v>
      </c>
      <c r="D445" s="14">
        <v>409068</v>
      </c>
      <c r="E445" s="14">
        <v>194315</v>
      </c>
    </row>
    <row r="446" spans="1:5" x14ac:dyDescent="0.2">
      <c r="A446" s="5" t="s">
        <v>1435</v>
      </c>
      <c r="B446" s="5" t="s">
        <v>1200</v>
      </c>
      <c r="C446" s="14">
        <v>1047747</v>
      </c>
      <c r="D446" s="14">
        <v>347176</v>
      </c>
      <c r="E446" s="14">
        <v>133669</v>
      </c>
    </row>
    <row r="447" spans="1:5" x14ac:dyDescent="0.2">
      <c r="A447" s="5" t="s">
        <v>1200</v>
      </c>
      <c r="B447" s="5" t="s">
        <v>1200</v>
      </c>
      <c r="C447" s="14">
        <v>2122066</v>
      </c>
      <c r="D447" s="14">
        <v>1066137</v>
      </c>
      <c r="E447" s="14">
        <v>85463</v>
      </c>
    </row>
    <row r="448" spans="1:5" x14ac:dyDescent="0.2">
      <c r="A448" s="5" t="s">
        <v>1436</v>
      </c>
      <c r="B448" s="5" t="s">
        <v>1112</v>
      </c>
      <c r="C448" s="14">
        <v>9851</v>
      </c>
      <c r="D448" s="14">
        <v>6200</v>
      </c>
      <c r="E448" s="14">
        <v>998</v>
      </c>
    </row>
    <row r="449" spans="1:5" x14ac:dyDescent="0.2">
      <c r="A449" s="5" t="s">
        <v>1437</v>
      </c>
      <c r="B449" s="5" t="s">
        <v>1084</v>
      </c>
      <c r="C449" s="14">
        <v>9412</v>
      </c>
      <c r="D449" s="14">
        <v>2750</v>
      </c>
      <c r="E449" s="14">
        <v>0</v>
      </c>
    </row>
    <row r="450" spans="1:5" x14ac:dyDescent="0.2">
      <c r="A450" s="5" t="s">
        <v>1438</v>
      </c>
      <c r="B450" s="5" t="s">
        <v>1073</v>
      </c>
      <c r="C450" s="14">
        <v>16450</v>
      </c>
      <c r="D450" s="14">
        <v>11796</v>
      </c>
      <c r="E450" s="14">
        <v>0</v>
      </c>
    </row>
    <row r="451" spans="1:5" x14ac:dyDescent="0.2">
      <c r="A451" s="5" t="s">
        <v>1439</v>
      </c>
      <c r="B451" s="5" t="s">
        <v>1028</v>
      </c>
      <c r="C451" s="14">
        <v>340769</v>
      </c>
      <c r="D451" s="14">
        <v>273934</v>
      </c>
      <c r="E451" s="14">
        <v>69112</v>
      </c>
    </row>
    <row r="452" spans="1:5" x14ac:dyDescent="0.2">
      <c r="A452" s="5" t="s">
        <v>2029</v>
      </c>
      <c r="B452" s="5" t="s">
        <v>1130</v>
      </c>
      <c r="C452" s="14">
        <v>665625</v>
      </c>
      <c r="D452" s="14">
        <v>450295</v>
      </c>
      <c r="E452" s="14">
        <v>11573</v>
      </c>
    </row>
    <row r="453" spans="1:5" x14ac:dyDescent="0.2">
      <c r="A453" s="5" t="s">
        <v>1440</v>
      </c>
      <c r="B453" s="5" t="s">
        <v>1050</v>
      </c>
      <c r="C453" s="14">
        <v>744572</v>
      </c>
      <c r="D453" s="14">
        <v>436141</v>
      </c>
      <c r="E453" s="14">
        <v>27958</v>
      </c>
    </row>
    <row r="454" spans="1:5" x14ac:dyDescent="0.2">
      <c r="A454" s="5" t="s">
        <v>1441</v>
      </c>
      <c r="B454" s="5" t="s">
        <v>1164</v>
      </c>
      <c r="C454" s="14">
        <v>54435</v>
      </c>
      <c r="D454" s="14">
        <v>45000</v>
      </c>
      <c r="E454" s="14">
        <v>449</v>
      </c>
    </row>
    <row r="455" spans="1:5" x14ac:dyDescent="0.2">
      <c r="A455" s="5" t="s">
        <v>2313</v>
      </c>
      <c r="B455" s="5" t="s">
        <v>1055</v>
      </c>
      <c r="C455" s="14">
        <v>1410496</v>
      </c>
      <c r="D455" s="14">
        <v>557265</v>
      </c>
      <c r="E455" s="14">
        <v>100414</v>
      </c>
    </row>
    <row r="456" spans="1:5" x14ac:dyDescent="0.2">
      <c r="A456" s="5" t="s">
        <v>1442</v>
      </c>
      <c r="B456" s="5" t="s">
        <v>1056</v>
      </c>
      <c r="C456" s="14">
        <v>983611</v>
      </c>
      <c r="D456" s="14">
        <v>279820</v>
      </c>
      <c r="E456" s="14">
        <v>295</v>
      </c>
    </row>
    <row r="457" spans="1:5" x14ac:dyDescent="0.2">
      <c r="A457" s="5" t="s">
        <v>1443</v>
      </c>
      <c r="B457" s="5" t="s">
        <v>1179</v>
      </c>
      <c r="C457" s="14">
        <v>3052673</v>
      </c>
      <c r="D457" s="14">
        <v>853742</v>
      </c>
      <c r="E457" s="14">
        <v>90161</v>
      </c>
    </row>
    <row r="458" spans="1:5" x14ac:dyDescent="0.2">
      <c r="A458" s="5" t="s">
        <v>2315</v>
      </c>
      <c r="B458" s="5" t="s">
        <v>1055</v>
      </c>
      <c r="C458" s="14">
        <v>17213840</v>
      </c>
      <c r="D458" s="14">
        <v>6529655</v>
      </c>
      <c r="E458" s="14">
        <v>730681</v>
      </c>
    </row>
    <row r="459" spans="1:5" x14ac:dyDescent="0.2">
      <c r="A459" s="5" t="s">
        <v>1444</v>
      </c>
      <c r="B459" s="5" t="s">
        <v>1030</v>
      </c>
      <c r="C459" s="14">
        <v>49217</v>
      </c>
      <c r="D459" s="14">
        <v>64435</v>
      </c>
      <c r="E459" s="14">
        <v>1051</v>
      </c>
    </row>
    <row r="460" spans="1:5" x14ac:dyDescent="0.2">
      <c r="A460" s="5" t="s">
        <v>1445</v>
      </c>
      <c r="B460" s="5" t="s">
        <v>1177</v>
      </c>
      <c r="C460" s="14">
        <v>2744299</v>
      </c>
      <c r="D460" s="14">
        <v>1532334</v>
      </c>
      <c r="E460" s="14">
        <v>142816</v>
      </c>
    </row>
    <row r="461" spans="1:5" x14ac:dyDescent="0.2">
      <c r="A461" s="5" t="s">
        <v>1446</v>
      </c>
      <c r="B461" s="5" t="s">
        <v>1061</v>
      </c>
      <c r="C461" s="14">
        <v>8888949</v>
      </c>
      <c r="D461" s="14">
        <v>1864801</v>
      </c>
      <c r="E461" s="14">
        <v>301512</v>
      </c>
    </row>
    <row r="462" spans="1:5" x14ac:dyDescent="0.2">
      <c r="A462" s="5" t="s">
        <v>1447</v>
      </c>
      <c r="B462" s="5" t="s">
        <v>1142</v>
      </c>
      <c r="C462" s="14">
        <v>3673893</v>
      </c>
      <c r="D462" s="14">
        <v>2190457</v>
      </c>
      <c r="E462" s="14">
        <v>503306</v>
      </c>
    </row>
    <row r="463" spans="1:5" x14ac:dyDescent="0.2">
      <c r="A463" s="5" t="s">
        <v>1448</v>
      </c>
      <c r="B463" s="5" t="s">
        <v>1121</v>
      </c>
      <c r="C463" s="14">
        <v>142642</v>
      </c>
      <c r="D463" s="14">
        <v>102465</v>
      </c>
      <c r="E463" s="14">
        <v>27610</v>
      </c>
    </row>
    <row r="464" spans="1:5" x14ac:dyDescent="0.2">
      <c r="A464" s="5" t="s">
        <v>1449</v>
      </c>
      <c r="B464" s="5" t="s">
        <v>1233</v>
      </c>
      <c r="C464" s="14">
        <v>269339</v>
      </c>
      <c r="D464" s="14">
        <v>51252</v>
      </c>
      <c r="E464" s="14">
        <v>14987</v>
      </c>
    </row>
    <row r="465" spans="1:5" x14ac:dyDescent="0.2">
      <c r="A465" s="5" t="s">
        <v>1450</v>
      </c>
      <c r="B465" s="5" t="s">
        <v>1135</v>
      </c>
      <c r="C465" s="14">
        <v>2060105</v>
      </c>
      <c r="D465" s="14">
        <v>828508</v>
      </c>
      <c r="E465" s="14">
        <v>102037</v>
      </c>
    </row>
    <row r="466" spans="1:5" x14ac:dyDescent="0.2">
      <c r="A466" s="5" t="s">
        <v>2559</v>
      </c>
      <c r="B466" s="5" t="s">
        <v>1119</v>
      </c>
      <c r="C466" s="14">
        <v>1186868</v>
      </c>
      <c r="D466" s="14">
        <v>473968</v>
      </c>
      <c r="E466" s="14">
        <v>80712</v>
      </c>
    </row>
    <row r="467" spans="1:5" x14ac:dyDescent="0.2">
      <c r="A467" s="5" t="s">
        <v>1451</v>
      </c>
      <c r="B467" s="5" t="s">
        <v>1080</v>
      </c>
      <c r="C467" s="14">
        <v>304939</v>
      </c>
      <c r="D467" s="14">
        <v>170064</v>
      </c>
      <c r="E467" s="14">
        <v>4746</v>
      </c>
    </row>
    <row r="468" spans="1:5" x14ac:dyDescent="0.2">
      <c r="A468" s="5" t="s">
        <v>1452</v>
      </c>
      <c r="B468" s="5" t="s">
        <v>1264</v>
      </c>
      <c r="C468" s="14">
        <v>1632898</v>
      </c>
      <c r="D468" s="14">
        <v>849988</v>
      </c>
      <c r="E468" s="14">
        <v>47371</v>
      </c>
    </row>
    <row r="469" spans="1:5" x14ac:dyDescent="0.2">
      <c r="A469" s="5" t="s">
        <v>1453</v>
      </c>
      <c r="B469" s="5" t="s">
        <v>1135</v>
      </c>
      <c r="C469" s="14">
        <v>660231</v>
      </c>
      <c r="D469" s="14">
        <v>223017</v>
      </c>
      <c r="E469" s="14">
        <v>15768</v>
      </c>
    </row>
    <row r="470" spans="1:5" x14ac:dyDescent="0.2">
      <c r="A470" s="5" t="s">
        <v>1454</v>
      </c>
      <c r="B470" s="5" t="s">
        <v>1110</v>
      </c>
      <c r="C470" s="14">
        <v>12209</v>
      </c>
      <c r="D470" s="14">
        <v>8516</v>
      </c>
      <c r="E470" s="14">
        <v>0</v>
      </c>
    </row>
    <row r="471" spans="1:5" x14ac:dyDescent="0.2">
      <c r="A471" s="5" t="s">
        <v>1455</v>
      </c>
      <c r="B471" s="5" t="s">
        <v>1233</v>
      </c>
      <c r="C471" s="14">
        <v>108021</v>
      </c>
      <c r="D471" s="14">
        <v>72500</v>
      </c>
      <c r="E471" s="14">
        <v>16999</v>
      </c>
    </row>
    <row r="472" spans="1:5" x14ac:dyDescent="0.2">
      <c r="A472" s="5" t="s">
        <v>1456</v>
      </c>
      <c r="B472" s="5" t="s">
        <v>1114</v>
      </c>
      <c r="C472" s="14">
        <v>44057</v>
      </c>
      <c r="D472" s="14">
        <v>28931</v>
      </c>
      <c r="E472" s="14">
        <v>0</v>
      </c>
    </row>
    <row r="473" spans="1:5" x14ac:dyDescent="0.2">
      <c r="A473" s="5" t="s">
        <v>1457</v>
      </c>
      <c r="B473" s="5" t="s">
        <v>1101</v>
      </c>
      <c r="C473" s="14">
        <v>1695606</v>
      </c>
      <c r="D473" s="14">
        <v>744754</v>
      </c>
      <c r="E473" s="14">
        <v>131836</v>
      </c>
    </row>
    <row r="474" spans="1:5" x14ac:dyDescent="0.2">
      <c r="A474" s="5" t="s">
        <v>1458</v>
      </c>
      <c r="B474" s="5" t="s">
        <v>1028</v>
      </c>
      <c r="C474" s="14">
        <v>119716</v>
      </c>
      <c r="D474" s="14">
        <v>61000</v>
      </c>
      <c r="E474" s="14">
        <v>5127</v>
      </c>
    </row>
    <row r="475" spans="1:5" x14ac:dyDescent="0.2">
      <c r="A475" s="5" t="s">
        <v>1462</v>
      </c>
      <c r="B475" s="5" t="s">
        <v>1086</v>
      </c>
      <c r="C475" s="14">
        <v>95574</v>
      </c>
      <c r="D475" s="14">
        <v>83003</v>
      </c>
      <c r="E475" s="14">
        <v>324</v>
      </c>
    </row>
    <row r="476" spans="1:5" x14ac:dyDescent="0.2">
      <c r="A476" s="5" t="s">
        <v>1463</v>
      </c>
      <c r="B476" s="5" t="s">
        <v>1173</v>
      </c>
      <c r="C476" s="14">
        <v>222969</v>
      </c>
      <c r="D476" s="14">
        <v>258892</v>
      </c>
      <c r="E476" s="14">
        <v>11042</v>
      </c>
    </row>
    <row r="477" spans="1:5" x14ac:dyDescent="0.2">
      <c r="A477" s="5" t="s">
        <v>1464</v>
      </c>
      <c r="B477" s="5" t="s">
        <v>1164</v>
      </c>
      <c r="C477" s="14">
        <v>696606</v>
      </c>
      <c r="D477" s="14">
        <v>408511</v>
      </c>
      <c r="E477" s="14">
        <v>83879</v>
      </c>
    </row>
    <row r="478" spans="1:5" x14ac:dyDescent="0.2">
      <c r="A478" s="5" t="s">
        <v>1465</v>
      </c>
      <c r="B478" s="5" t="s">
        <v>1110</v>
      </c>
      <c r="C478" s="14">
        <v>377165</v>
      </c>
      <c r="D478" s="14">
        <v>365001</v>
      </c>
      <c r="E478" s="14">
        <v>23949</v>
      </c>
    </row>
    <row r="479" spans="1:5" x14ac:dyDescent="0.2">
      <c r="A479" s="5" t="s">
        <v>2562</v>
      </c>
      <c r="B479" s="5" t="s">
        <v>2350</v>
      </c>
      <c r="C479" s="14">
        <v>497270</v>
      </c>
      <c r="D479" s="14">
        <v>285825</v>
      </c>
      <c r="E479" s="14">
        <v>43792</v>
      </c>
    </row>
    <row r="480" spans="1:5" x14ac:dyDescent="0.2">
      <c r="A480" s="5" t="s">
        <v>1466</v>
      </c>
      <c r="B480" s="5" t="s">
        <v>1101</v>
      </c>
      <c r="C480" s="14">
        <v>59917</v>
      </c>
      <c r="D480" s="14">
        <v>23805</v>
      </c>
      <c r="E480" s="14">
        <v>0</v>
      </c>
    </row>
    <row r="481" spans="1:5" x14ac:dyDescent="0.2">
      <c r="A481" s="5" t="s">
        <v>1104</v>
      </c>
      <c r="B481" s="5" t="s">
        <v>1104</v>
      </c>
      <c r="C481" s="14">
        <v>791684</v>
      </c>
      <c r="D481" s="14">
        <v>297040</v>
      </c>
      <c r="E481" s="14">
        <v>65475</v>
      </c>
    </row>
    <row r="482" spans="1:5" x14ac:dyDescent="0.2">
      <c r="A482" s="5" t="s">
        <v>1467</v>
      </c>
      <c r="B482" s="5" t="s">
        <v>1032</v>
      </c>
      <c r="C482" s="14">
        <v>8421781</v>
      </c>
      <c r="D482" s="14">
        <v>2282359</v>
      </c>
      <c r="E482" s="14">
        <v>220614</v>
      </c>
    </row>
    <row r="483" spans="1:5" x14ac:dyDescent="0.2">
      <c r="A483" s="5" t="s">
        <v>1468</v>
      </c>
      <c r="B483" s="5" t="s">
        <v>1038</v>
      </c>
      <c r="C483" s="14">
        <v>17315</v>
      </c>
      <c r="D483" s="14">
        <v>4900</v>
      </c>
      <c r="E483" s="14">
        <v>353</v>
      </c>
    </row>
    <row r="484" spans="1:5" x14ac:dyDescent="0.2">
      <c r="A484" s="5" t="s">
        <v>1865</v>
      </c>
      <c r="B484" s="5" t="s">
        <v>1097</v>
      </c>
      <c r="C484" s="14">
        <v>187449</v>
      </c>
      <c r="D484" s="14">
        <v>25999</v>
      </c>
      <c r="E484" s="14">
        <v>0</v>
      </c>
    </row>
    <row r="485" spans="1:5" x14ac:dyDescent="0.2">
      <c r="A485" s="5" t="s">
        <v>1469</v>
      </c>
      <c r="B485" s="5" t="s">
        <v>2350</v>
      </c>
      <c r="C485" s="14">
        <v>23111180</v>
      </c>
      <c r="D485" s="14">
        <v>8662288</v>
      </c>
      <c r="E485" s="14">
        <v>2625656</v>
      </c>
    </row>
    <row r="486" spans="1:5" x14ac:dyDescent="0.2">
      <c r="A486" s="5" t="s">
        <v>2565</v>
      </c>
      <c r="B486" s="5" t="s">
        <v>1193</v>
      </c>
      <c r="C486" s="14">
        <v>610179</v>
      </c>
      <c r="D486" s="14">
        <v>340523</v>
      </c>
      <c r="E486" s="14">
        <v>1321</v>
      </c>
    </row>
    <row r="487" spans="1:5" x14ac:dyDescent="0.2">
      <c r="A487" s="5" t="s">
        <v>2566</v>
      </c>
      <c r="B487" s="5" t="s">
        <v>1135</v>
      </c>
      <c r="C487" s="14">
        <v>65905322</v>
      </c>
      <c r="D487" s="14">
        <v>18852240</v>
      </c>
      <c r="E487" s="14">
        <v>6603191</v>
      </c>
    </row>
    <row r="488" spans="1:5" x14ac:dyDescent="0.2">
      <c r="A488" s="5" t="s">
        <v>1470</v>
      </c>
      <c r="B488" s="5" t="s">
        <v>1042</v>
      </c>
      <c r="C488" s="14">
        <v>1070105</v>
      </c>
      <c r="D488" s="14">
        <v>396870</v>
      </c>
      <c r="E488" s="14">
        <v>218114</v>
      </c>
    </row>
    <row r="489" spans="1:5" x14ac:dyDescent="0.2">
      <c r="A489" s="5" t="s">
        <v>2568</v>
      </c>
      <c r="B489" s="5" t="s">
        <v>1135</v>
      </c>
      <c r="C489" s="14">
        <v>1876238</v>
      </c>
      <c r="D489" s="14">
        <v>614632</v>
      </c>
      <c r="E489" s="14">
        <v>63658</v>
      </c>
    </row>
    <row r="490" spans="1:5" x14ac:dyDescent="0.2">
      <c r="A490" s="5" t="s">
        <v>1471</v>
      </c>
      <c r="B490" s="5" t="s">
        <v>2350</v>
      </c>
      <c r="C490" s="14">
        <v>670105</v>
      </c>
      <c r="D490" s="14">
        <v>355271</v>
      </c>
      <c r="E490" s="14">
        <v>65953</v>
      </c>
    </row>
    <row r="491" spans="1:5" x14ac:dyDescent="0.2">
      <c r="A491" s="5" t="s">
        <v>1472</v>
      </c>
      <c r="B491" s="5" t="s">
        <v>1028</v>
      </c>
      <c r="C491" s="14">
        <v>36886</v>
      </c>
      <c r="D491" s="14">
        <v>18190</v>
      </c>
      <c r="E491" s="14">
        <v>224</v>
      </c>
    </row>
    <row r="492" spans="1:5" x14ac:dyDescent="0.2">
      <c r="A492" s="5" t="s">
        <v>1473</v>
      </c>
      <c r="B492" s="5" t="s">
        <v>1061</v>
      </c>
      <c r="C492" s="14">
        <v>37035220</v>
      </c>
      <c r="D492" s="14">
        <v>11523079</v>
      </c>
      <c r="E492" s="14">
        <v>1590128</v>
      </c>
    </row>
    <row r="493" spans="1:5" x14ac:dyDescent="0.2">
      <c r="A493" s="5" t="s">
        <v>1474</v>
      </c>
      <c r="B493" s="5" t="s">
        <v>1125</v>
      </c>
      <c r="C493" s="14">
        <v>175481</v>
      </c>
      <c r="D493" s="14">
        <v>147330</v>
      </c>
      <c r="E493" s="14">
        <v>0</v>
      </c>
    </row>
    <row r="494" spans="1:5" x14ac:dyDescent="0.2">
      <c r="A494" s="5" t="s">
        <v>1475</v>
      </c>
      <c r="B494" s="5" t="s">
        <v>1110</v>
      </c>
      <c r="C494" s="14">
        <v>22520</v>
      </c>
      <c r="D494" s="14">
        <v>11500</v>
      </c>
      <c r="E494" s="14">
        <v>12543</v>
      </c>
    </row>
    <row r="495" spans="1:5" x14ac:dyDescent="0.2">
      <c r="A495" s="5" t="s">
        <v>2571</v>
      </c>
      <c r="B495" s="5" t="s">
        <v>1032</v>
      </c>
      <c r="C495" s="14">
        <v>1276987</v>
      </c>
      <c r="D495" s="14">
        <v>465848</v>
      </c>
      <c r="E495" s="14">
        <v>8606</v>
      </c>
    </row>
    <row r="496" spans="1:5" x14ac:dyDescent="0.2">
      <c r="A496" s="5" t="s">
        <v>1052</v>
      </c>
      <c r="B496" s="5" t="s">
        <v>1086</v>
      </c>
      <c r="C496" s="14">
        <v>6777687</v>
      </c>
      <c r="D496" s="14">
        <v>3145612</v>
      </c>
      <c r="E496" s="14">
        <v>174888</v>
      </c>
    </row>
    <row r="497" spans="1:5" x14ac:dyDescent="0.2">
      <c r="A497" s="5" t="s">
        <v>1476</v>
      </c>
      <c r="B497" s="5" t="s">
        <v>1175</v>
      </c>
      <c r="C497" s="14">
        <v>836181</v>
      </c>
      <c r="D497" s="14">
        <v>570009</v>
      </c>
      <c r="E497" s="14">
        <v>27803</v>
      </c>
    </row>
    <row r="498" spans="1:5" x14ac:dyDescent="0.2">
      <c r="A498" s="5" t="s">
        <v>1477</v>
      </c>
      <c r="B498" s="5" t="s">
        <v>1191</v>
      </c>
      <c r="C498" s="14">
        <v>88013</v>
      </c>
      <c r="D498" s="14">
        <v>101350</v>
      </c>
      <c r="E498" s="14">
        <v>66591</v>
      </c>
    </row>
    <row r="499" spans="1:5" x14ac:dyDescent="0.2">
      <c r="A499" s="5" t="s">
        <v>1478</v>
      </c>
      <c r="B499" s="5" t="s">
        <v>1278</v>
      </c>
      <c r="C499" s="14">
        <v>327542</v>
      </c>
      <c r="D499" s="14">
        <v>181501</v>
      </c>
      <c r="E499" s="14">
        <v>7433</v>
      </c>
    </row>
    <row r="500" spans="1:5" x14ac:dyDescent="0.2">
      <c r="A500" s="5" t="s">
        <v>1479</v>
      </c>
      <c r="B500" s="5" t="s">
        <v>1033</v>
      </c>
      <c r="C500" s="14">
        <v>12971</v>
      </c>
      <c r="D500" s="14">
        <v>6000</v>
      </c>
      <c r="E500" s="14">
        <v>2234</v>
      </c>
    </row>
    <row r="501" spans="1:5" x14ac:dyDescent="0.2">
      <c r="A501" s="5" t="s">
        <v>1480</v>
      </c>
      <c r="B501" s="5" t="s">
        <v>1033</v>
      </c>
      <c r="C501" s="14">
        <v>134032</v>
      </c>
      <c r="D501" s="14">
        <v>129999</v>
      </c>
      <c r="E501" s="14">
        <v>2265</v>
      </c>
    </row>
    <row r="502" spans="1:5" x14ac:dyDescent="0.2">
      <c r="A502" s="5" t="s">
        <v>1481</v>
      </c>
      <c r="B502" s="5" t="s">
        <v>1112</v>
      </c>
      <c r="C502" s="14">
        <v>114062</v>
      </c>
      <c r="D502" s="14">
        <v>78237</v>
      </c>
      <c r="E502" s="14">
        <v>17512</v>
      </c>
    </row>
    <row r="503" spans="1:5" x14ac:dyDescent="0.2">
      <c r="A503" s="5" t="s">
        <v>1482</v>
      </c>
      <c r="B503" s="5" t="s">
        <v>1073</v>
      </c>
      <c r="C503" s="14">
        <v>27774</v>
      </c>
      <c r="D503" s="14">
        <v>2813</v>
      </c>
      <c r="E503" s="14">
        <v>0</v>
      </c>
    </row>
    <row r="504" spans="1:5" x14ac:dyDescent="0.2">
      <c r="A504" s="5" t="s">
        <v>2573</v>
      </c>
      <c r="B504" s="5" t="s">
        <v>1073</v>
      </c>
      <c r="C504" s="14">
        <v>32052</v>
      </c>
      <c r="D504" s="14">
        <v>32810</v>
      </c>
      <c r="E504" s="14">
        <v>0</v>
      </c>
    </row>
    <row r="505" spans="1:5" x14ac:dyDescent="0.2">
      <c r="A505" s="5" t="s">
        <v>1483</v>
      </c>
      <c r="B505" s="5" t="s">
        <v>1134</v>
      </c>
      <c r="C505" s="14">
        <v>801522</v>
      </c>
      <c r="D505" s="14">
        <v>371369</v>
      </c>
      <c r="E505" s="14">
        <v>155079</v>
      </c>
    </row>
    <row r="506" spans="1:5" x14ac:dyDescent="0.2">
      <c r="A506" s="5" t="s">
        <v>2574</v>
      </c>
      <c r="B506" s="5" t="s">
        <v>1135</v>
      </c>
      <c r="C506" s="14">
        <v>638459</v>
      </c>
      <c r="D506" s="14">
        <v>247409</v>
      </c>
      <c r="E506" s="14">
        <v>0</v>
      </c>
    </row>
    <row r="507" spans="1:5" x14ac:dyDescent="0.2">
      <c r="A507" s="5" t="s">
        <v>1484</v>
      </c>
      <c r="B507" s="5" t="s">
        <v>1135</v>
      </c>
      <c r="C507" s="14">
        <v>10211385</v>
      </c>
      <c r="D507" s="14">
        <v>1641505</v>
      </c>
      <c r="E507" s="14">
        <v>262520</v>
      </c>
    </row>
    <row r="508" spans="1:5" x14ac:dyDescent="0.2">
      <c r="A508" s="5" t="s">
        <v>2575</v>
      </c>
      <c r="B508" s="5" t="s">
        <v>1037</v>
      </c>
      <c r="C508" s="14">
        <v>50909</v>
      </c>
      <c r="D508" s="14">
        <v>21000</v>
      </c>
      <c r="E508" s="14">
        <v>0</v>
      </c>
    </row>
    <row r="509" spans="1:5" x14ac:dyDescent="0.2">
      <c r="A509" s="5" t="s">
        <v>1485</v>
      </c>
      <c r="B509" s="5" t="s">
        <v>1037</v>
      </c>
      <c r="C509" s="14">
        <v>1522123</v>
      </c>
      <c r="D509" s="14">
        <v>748291</v>
      </c>
      <c r="E509" s="14">
        <v>112652</v>
      </c>
    </row>
    <row r="510" spans="1:5" x14ac:dyDescent="0.2">
      <c r="A510" s="5" t="s">
        <v>1486</v>
      </c>
      <c r="B510" s="5" t="s">
        <v>1045</v>
      </c>
      <c r="C510" s="14">
        <v>484064</v>
      </c>
      <c r="D510" s="14">
        <v>280622</v>
      </c>
      <c r="E510" s="14">
        <v>90</v>
      </c>
    </row>
    <row r="511" spans="1:5" x14ac:dyDescent="0.2">
      <c r="A511" s="5" t="s">
        <v>1487</v>
      </c>
      <c r="B511" s="5" t="s">
        <v>1056</v>
      </c>
      <c r="C511" s="14">
        <v>171104</v>
      </c>
      <c r="D511" s="14">
        <v>73146</v>
      </c>
      <c r="E511" s="14">
        <v>3107</v>
      </c>
    </row>
    <row r="512" spans="1:5" x14ac:dyDescent="0.2">
      <c r="A512" s="5" t="s">
        <v>1875</v>
      </c>
      <c r="B512" s="5" t="s">
        <v>1056</v>
      </c>
      <c r="C512" s="14">
        <v>15673427</v>
      </c>
      <c r="D512" s="14">
        <v>4037261</v>
      </c>
      <c r="E512" s="14">
        <v>326504</v>
      </c>
    </row>
    <row r="513" spans="1:5" x14ac:dyDescent="0.2">
      <c r="A513" s="5" t="s">
        <v>1488</v>
      </c>
      <c r="B513" s="5" t="s">
        <v>1112</v>
      </c>
      <c r="C513" s="14">
        <v>33152</v>
      </c>
      <c r="D513" s="14">
        <v>28510</v>
      </c>
      <c r="E513" s="14">
        <v>0</v>
      </c>
    </row>
    <row r="514" spans="1:5" x14ac:dyDescent="0.2">
      <c r="A514" s="5" t="s">
        <v>2576</v>
      </c>
      <c r="B514" s="5" t="s">
        <v>1052</v>
      </c>
      <c r="C514" s="14">
        <v>62681</v>
      </c>
      <c r="D514" s="14">
        <v>53311</v>
      </c>
      <c r="E514" s="14">
        <v>1353</v>
      </c>
    </row>
    <row r="515" spans="1:5" x14ac:dyDescent="0.2">
      <c r="A515" s="5" t="s">
        <v>1489</v>
      </c>
      <c r="B515" s="5" t="s">
        <v>1056</v>
      </c>
      <c r="C515" s="14">
        <v>134270</v>
      </c>
      <c r="D515" s="14">
        <v>33323</v>
      </c>
      <c r="E515" s="14">
        <v>0</v>
      </c>
    </row>
    <row r="516" spans="1:5" x14ac:dyDescent="0.2">
      <c r="A516" s="5" t="s">
        <v>1490</v>
      </c>
      <c r="B516" s="5" t="s">
        <v>1138</v>
      </c>
      <c r="C516" s="14">
        <v>1200146</v>
      </c>
      <c r="D516" s="14">
        <v>514503</v>
      </c>
      <c r="E516" s="14">
        <v>38145</v>
      </c>
    </row>
    <row r="517" spans="1:5" x14ac:dyDescent="0.2">
      <c r="A517" s="5" t="s">
        <v>1491</v>
      </c>
      <c r="B517" s="5" t="s">
        <v>1191</v>
      </c>
      <c r="C517" s="14">
        <v>79216</v>
      </c>
      <c r="D517" s="14">
        <v>100001</v>
      </c>
      <c r="E517" s="14">
        <v>4098</v>
      </c>
    </row>
    <row r="518" spans="1:5" x14ac:dyDescent="0.2">
      <c r="A518" s="5" t="s">
        <v>1492</v>
      </c>
      <c r="B518" s="5" t="s">
        <v>1046</v>
      </c>
      <c r="C518" s="14">
        <v>38530</v>
      </c>
      <c r="D518" s="14">
        <v>800</v>
      </c>
      <c r="E518" s="14">
        <v>0</v>
      </c>
    </row>
    <row r="519" spans="1:5" x14ac:dyDescent="0.2">
      <c r="A519" s="5" t="s">
        <v>2579</v>
      </c>
      <c r="B519" s="5" t="s">
        <v>1278</v>
      </c>
      <c r="C519" s="14">
        <v>71786</v>
      </c>
      <c r="D519" s="14">
        <v>23000</v>
      </c>
      <c r="E519" s="14">
        <v>291</v>
      </c>
    </row>
    <row r="520" spans="1:5" x14ac:dyDescent="0.2">
      <c r="A520" s="5" t="s">
        <v>1493</v>
      </c>
      <c r="B520" s="5" t="s">
        <v>1114</v>
      </c>
      <c r="C520" s="14">
        <v>69062</v>
      </c>
      <c r="D520" s="14">
        <v>113280</v>
      </c>
      <c r="E520" s="14">
        <v>1343</v>
      </c>
    </row>
    <row r="521" spans="1:5" x14ac:dyDescent="0.2">
      <c r="A521" s="5" t="s">
        <v>1494</v>
      </c>
      <c r="B521" s="5" t="s">
        <v>1046</v>
      </c>
      <c r="C521" s="14">
        <v>149899</v>
      </c>
      <c r="D521" s="14">
        <v>90990</v>
      </c>
      <c r="E521" s="14">
        <v>28289</v>
      </c>
    </row>
    <row r="522" spans="1:5" x14ac:dyDescent="0.2">
      <c r="A522" s="5" t="s">
        <v>1495</v>
      </c>
      <c r="B522" s="5" t="s">
        <v>1135</v>
      </c>
      <c r="C522" s="14">
        <v>295461948</v>
      </c>
      <c r="D522" s="14">
        <v>159138819</v>
      </c>
      <c r="E522" s="14">
        <v>11017709</v>
      </c>
    </row>
    <row r="523" spans="1:5" x14ac:dyDescent="0.2">
      <c r="A523" s="5" t="s">
        <v>1496</v>
      </c>
      <c r="B523" s="5" t="s">
        <v>1278</v>
      </c>
      <c r="C523" s="14">
        <v>71882</v>
      </c>
      <c r="D523" s="14">
        <v>10554</v>
      </c>
      <c r="E523" s="14">
        <v>0</v>
      </c>
    </row>
    <row r="524" spans="1:5" x14ac:dyDescent="0.2">
      <c r="A524" s="5" t="s">
        <v>1497</v>
      </c>
      <c r="B524" s="5" t="s">
        <v>1086</v>
      </c>
      <c r="C524" s="14">
        <v>477723</v>
      </c>
      <c r="D524" s="14">
        <v>328530</v>
      </c>
      <c r="E524" s="14">
        <v>151090</v>
      </c>
    </row>
    <row r="525" spans="1:5" x14ac:dyDescent="0.2">
      <c r="A525" s="5" t="s">
        <v>2580</v>
      </c>
      <c r="B525" s="5" t="s">
        <v>1050</v>
      </c>
      <c r="C525" s="14">
        <v>95271</v>
      </c>
      <c r="D525" s="14">
        <v>30000</v>
      </c>
      <c r="E525" s="14">
        <v>0</v>
      </c>
    </row>
    <row r="526" spans="1:5" x14ac:dyDescent="0.2">
      <c r="A526" s="5" t="s">
        <v>1807</v>
      </c>
      <c r="B526" s="5" t="s">
        <v>2406</v>
      </c>
      <c r="C526" s="14">
        <v>254656</v>
      </c>
      <c r="D526" s="14">
        <v>201811</v>
      </c>
      <c r="E526" s="14">
        <v>12054</v>
      </c>
    </row>
    <row r="527" spans="1:5" x14ac:dyDescent="0.2">
      <c r="A527" s="5" t="s">
        <v>1498</v>
      </c>
      <c r="B527" s="5" t="s">
        <v>1135</v>
      </c>
      <c r="C527" s="14">
        <v>71865967</v>
      </c>
      <c r="D527" s="14">
        <v>19795431</v>
      </c>
      <c r="E527" s="14">
        <v>770256</v>
      </c>
    </row>
    <row r="528" spans="1:5" x14ac:dyDescent="0.2">
      <c r="A528" s="5" t="s">
        <v>2583</v>
      </c>
      <c r="B528" s="5" t="s">
        <v>1135</v>
      </c>
      <c r="C528" s="14">
        <v>2117126</v>
      </c>
      <c r="D528" s="14">
        <v>727370</v>
      </c>
      <c r="E528" s="14">
        <v>0</v>
      </c>
    </row>
    <row r="529" spans="1:5" x14ac:dyDescent="0.2">
      <c r="A529" s="5" t="s">
        <v>2585</v>
      </c>
      <c r="B529" s="5" t="s">
        <v>1135</v>
      </c>
      <c r="C529" s="14">
        <v>10025242</v>
      </c>
      <c r="D529" s="14">
        <v>2965342</v>
      </c>
      <c r="E529" s="14">
        <v>58569</v>
      </c>
    </row>
    <row r="530" spans="1:5" x14ac:dyDescent="0.2">
      <c r="A530" s="5" t="s">
        <v>1499</v>
      </c>
      <c r="B530" s="5" t="s">
        <v>1121</v>
      </c>
      <c r="C530" s="14">
        <v>9616</v>
      </c>
      <c r="D530" s="14">
        <v>2000</v>
      </c>
      <c r="E530" s="14">
        <v>0</v>
      </c>
    </row>
    <row r="531" spans="1:5" x14ac:dyDescent="0.2">
      <c r="A531" s="5" t="s">
        <v>2586</v>
      </c>
      <c r="B531" s="5" t="s">
        <v>1191</v>
      </c>
      <c r="C531" s="14">
        <v>2027790</v>
      </c>
      <c r="D531" s="14">
        <v>1451091</v>
      </c>
      <c r="E531" s="14">
        <v>209814</v>
      </c>
    </row>
    <row r="532" spans="1:5" x14ac:dyDescent="0.2">
      <c r="A532" s="5" t="s">
        <v>1500</v>
      </c>
      <c r="B532" s="5" t="s">
        <v>1200</v>
      </c>
      <c r="C532" s="14">
        <v>1587751</v>
      </c>
      <c r="D532" s="14">
        <v>912893</v>
      </c>
      <c r="E532" s="14">
        <v>110494</v>
      </c>
    </row>
    <row r="533" spans="1:5" x14ac:dyDescent="0.2">
      <c r="A533" s="5" t="s">
        <v>1501</v>
      </c>
      <c r="B533" s="5" t="s">
        <v>1042</v>
      </c>
      <c r="C533" s="14">
        <v>11863014</v>
      </c>
      <c r="D533" s="14">
        <v>6957776</v>
      </c>
      <c r="E533" s="14">
        <v>1646579</v>
      </c>
    </row>
    <row r="534" spans="1:5" x14ac:dyDescent="0.2">
      <c r="A534" s="5" t="s">
        <v>1502</v>
      </c>
      <c r="B534" s="5" t="s">
        <v>1042</v>
      </c>
      <c r="C534" s="14">
        <v>1070211</v>
      </c>
      <c r="D534" s="14">
        <v>467008</v>
      </c>
      <c r="E534" s="14">
        <v>168781</v>
      </c>
    </row>
    <row r="535" spans="1:5" x14ac:dyDescent="0.2">
      <c r="A535" s="5" t="s">
        <v>1503</v>
      </c>
      <c r="B535" s="5" t="s">
        <v>1087</v>
      </c>
      <c r="C535" s="14">
        <v>13272986</v>
      </c>
      <c r="D535" s="14">
        <v>4741997</v>
      </c>
      <c r="E535" s="14">
        <v>88828</v>
      </c>
    </row>
    <row r="536" spans="1:5" x14ac:dyDescent="0.2">
      <c r="A536" s="5" t="s">
        <v>1504</v>
      </c>
      <c r="B536" s="5" t="s">
        <v>1089</v>
      </c>
      <c r="C536" s="14">
        <v>604132</v>
      </c>
      <c r="D536" s="14">
        <v>270005</v>
      </c>
      <c r="E536" s="14">
        <v>8487</v>
      </c>
    </row>
    <row r="537" spans="1:5" x14ac:dyDescent="0.2">
      <c r="A537" s="5" t="s">
        <v>1505</v>
      </c>
      <c r="B537" s="5" t="s">
        <v>1340</v>
      </c>
      <c r="C537" s="14">
        <v>1717803</v>
      </c>
      <c r="D537" s="14">
        <v>410349</v>
      </c>
      <c r="E537" s="14">
        <v>46190</v>
      </c>
    </row>
    <row r="538" spans="1:5" x14ac:dyDescent="0.2">
      <c r="A538" s="5" t="s">
        <v>1506</v>
      </c>
      <c r="B538" s="5" t="s">
        <v>1114</v>
      </c>
      <c r="C538" s="14">
        <v>255855</v>
      </c>
      <c r="D538" s="14">
        <v>262280</v>
      </c>
      <c r="E538" s="14">
        <v>4875</v>
      </c>
    </row>
    <row r="539" spans="1:5" x14ac:dyDescent="0.2">
      <c r="A539" s="5" t="s">
        <v>1507</v>
      </c>
      <c r="B539" s="5" t="s">
        <v>1040</v>
      </c>
      <c r="C539" s="14">
        <v>1664849</v>
      </c>
      <c r="D539" s="14">
        <v>887615</v>
      </c>
      <c r="E539" s="14">
        <v>145343</v>
      </c>
    </row>
    <row r="540" spans="1:5" x14ac:dyDescent="0.2">
      <c r="A540" s="5" t="s">
        <v>1508</v>
      </c>
      <c r="B540" s="5" t="s">
        <v>1264</v>
      </c>
      <c r="C540" s="14">
        <v>393460</v>
      </c>
      <c r="D540" s="14">
        <v>177600</v>
      </c>
      <c r="E540" s="14">
        <v>0</v>
      </c>
    </row>
    <row r="541" spans="1:5" x14ac:dyDescent="0.2">
      <c r="A541" s="5" t="s">
        <v>1509</v>
      </c>
      <c r="B541" s="5" t="s">
        <v>1128</v>
      </c>
      <c r="C541" s="14">
        <v>101219</v>
      </c>
      <c r="D541" s="14">
        <v>129677</v>
      </c>
      <c r="E541" s="14">
        <v>4890</v>
      </c>
    </row>
    <row r="542" spans="1:5" x14ac:dyDescent="0.2">
      <c r="A542" s="5" t="s">
        <v>1510</v>
      </c>
      <c r="B542" s="5" t="s">
        <v>1142</v>
      </c>
      <c r="C542" s="14">
        <v>292368</v>
      </c>
      <c r="D542" s="14">
        <v>195697</v>
      </c>
      <c r="E542" s="14">
        <v>14464</v>
      </c>
    </row>
    <row r="543" spans="1:5" x14ac:dyDescent="0.2">
      <c r="A543" s="5" t="s">
        <v>1511</v>
      </c>
      <c r="B543" s="5" t="s">
        <v>1135</v>
      </c>
      <c r="C543" s="14">
        <v>9939382</v>
      </c>
      <c r="D543" s="14">
        <v>3434849</v>
      </c>
      <c r="E543" s="14">
        <v>238806</v>
      </c>
    </row>
    <row r="544" spans="1:5" x14ac:dyDescent="0.2">
      <c r="A544" s="5" t="s">
        <v>1512</v>
      </c>
      <c r="B544" s="5" t="s">
        <v>1061</v>
      </c>
      <c r="C544" s="14">
        <v>8327599</v>
      </c>
      <c r="D544" s="14">
        <v>3136948</v>
      </c>
      <c r="E544" s="14">
        <v>139391</v>
      </c>
    </row>
    <row r="545" spans="1:5" x14ac:dyDescent="0.2">
      <c r="A545" s="5" t="s">
        <v>1513</v>
      </c>
      <c r="B545" s="5" t="s">
        <v>1073</v>
      </c>
      <c r="C545" s="14">
        <v>1374592</v>
      </c>
      <c r="D545" s="14">
        <v>686733</v>
      </c>
      <c r="E545" s="14">
        <v>52253</v>
      </c>
    </row>
    <row r="546" spans="1:5" x14ac:dyDescent="0.2">
      <c r="A546" s="5" t="s">
        <v>1514</v>
      </c>
      <c r="B546" s="5" t="s">
        <v>1126</v>
      </c>
      <c r="C546" s="14">
        <v>479666</v>
      </c>
      <c r="D546" s="14">
        <v>460606</v>
      </c>
      <c r="E546" s="14">
        <v>53966</v>
      </c>
    </row>
    <row r="547" spans="1:5" x14ac:dyDescent="0.2">
      <c r="A547" s="5" t="s">
        <v>1515</v>
      </c>
      <c r="B547" s="5" t="s">
        <v>1058</v>
      </c>
      <c r="C547" s="14">
        <v>101385</v>
      </c>
      <c r="D547" s="14">
        <v>60124</v>
      </c>
      <c r="E547" s="14">
        <v>17911</v>
      </c>
    </row>
    <row r="548" spans="1:5" x14ac:dyDescent="0.2">
      <c r="A548" s="5" t="s">
        <v>1516</v>
      </c>
      <c r="B548" s="5" t="s">
        <v>1038</v>
      </c>
      <c r="C548" s="14">
        <v>21789</v>
      </c>
      <c r="D548" s="14">
        <v>8250</v>
      </c>
      <c r="E548" s="14">
        <v>627</v>
      </c>
    </row>
    <row r="549" spans="1:5" x14ac:dyDescent="0.2">
      <c r="A549" s="5" t="s">
        <v>1517</v>
      </c>
      <c r="B549" s="5" t="s">
        <v>1148</v>
      </c>
      <c r="C549" s="14">
        <v>42369</v>
      </c>
      <c r="D549" s="14">
        <v>7000</v>
      </c>
      <c r="E549" s="14">
        <v>0</v>
      </c>
    </row>
    <row r="550" spans="1:5" x14ac:dyDescent="0.2">
      <c r="A550" s="5" t="s">
        <v>1518</v>
      </c>
      <c r="B550" s="5" t="s">
        <v>1125</v>
      </c>
      <c r="C550" s="14">
        <v>357236</v>
      </c>
      <c r="D550" s="14">
        <v>200705</v>
      </c>
      <c r="E550" s="14">
        <v>1502</v>
      </c>
    </row>
    <row r="551" spans="1:5" x14ac:dyDescent="0.2">
      <c r="A551" s="5" t="s">
        <v>1519</v>
      </c>
      <c r="B551" s="5" t="s">
        <v>1110</v>
      </c>
      <c r="C551" s="14">
        <v>21150</v>
      </c>
      <c r="D551" s="14">
        <v>12542</v>
      </c>
      <c r="E551" s="14">
        <v>2256</v>
      </c>
    </row>
    <row r="552" spans="1:5" x14ac:dyDescent="0.2">
      <c r="A552" s="5" t="s">
        <v>1520</v>
      </c>
      <c r="B552" s="5" t="s">
        <v>1046</v>
      </c>
      <c r="C552" s="14">
        <v>68543</v>
      </c>
      <c r="D552" s="14">
        <v>33000</v>
      </c>
      <c r="E552" s="14">
        <v>6625</v>
      </c>
    </row>
    <row r="553" spans="1:5" x14ac:dyDescent="0.2">
      <c r="A553" s="5" t="s">
        <v>1521</v>
      </c>
      <c r="B553" s="5" t="s">
        <v>1264</v>
      </c>
      <c r="C553" s="14">
        <v>172813</v>
      </c>
      <c r="D553" s="14">
        <v>41790</v>
      </c>
      <c r="E553" s="14">
        <v>3432</v>
      </c>
    </row>
    <row r="554" spans="1:5" x14ac:dyDescent="0.2">
      <c r="A554" s="5" t="s">
        <v>1522</v>
      </c>
      <c r="B554" s="5" t="s">
        <v>1035</v>
      </c>
      <c r="C554" s="14">
        <v>176712</v>
      </c>
      <c r="D554" s="14">
        <v>118150</v>
      </c>
      <c r="E554" s="14">
        <v>24180</v>
      </c>
    </row>
    <row r="555" spans="1:5" x14ac:dyDescent="0.2">
      <c r="A555" s="5" t="s">
        <v>1523</v>
      </c>
      <c r="B555" s="5" t="s">
        <v>1064</v>
      </c>
      <c r="C555" s="14">
        <v>126858</v>
      </c>
      <c r="D555" s="14">
        <v>107616</v>
      </c>
      <c r="E555" s="14">
        <v>6895</v>
      </c>
    </row>
    <row r="556" spans="1:5" x14ac:dyDescent="0.2">
      <c r="A556" s="5" t="s">
        <v>2596</v>
      </c>
      <c r="B556" s="5" t="s">
        <v>1061</v>
      </c>
      <c r="C556" s="14">
        <v>18168087</v>
      </c>
      <c r="D556" s="14">
        <v>5371494</v>
      </c>
      <c r="E556" s="14">
        <v>402861</v>
      </c>
    </row>
    <row r="557" spans="1:5" x14ac:dyDescent="0.2">
      <c r="A557" s="5" t="s">
        <v>2597</v>
      </c>
      <c r="B557" s="5" t="s">
        <v>1175</v>
      </c>
      <c r="C557" s="14">
        <v>242904</v>
      </c>
      <c r="D557" s="14">
        <v>111446</v>
      </c>
      <c r="E557" s="14">
        <v>9068</v>
      </c>
    </row>
    <row r="558" spans="1:5" x14ac:dyDescent="0.2">
      <c r="A558" s="5" t="s">
        <v>1524</v>
      </c>
      <c r="B558" s="5" t="s">
        <v>1135</v>
      </c>
      <c r="C558" s="14">
        <v>17181863</v>
      </c>
      <c r="D558" s="14">
        <v>6797311</v>
      </c>
      <c r="E558" s="14">
        <v>299872</v>
      </c>
    </row>
    <row r="559" spans="1:5" x14ac:dyDescent="0.2">
      <c r="A559" s="5" t="s">
        <v>1525</v>
      </c>
      <c r="B559" s="5" t="s">
        <v>2452</v>
      </c>
      <c r="C559" s="14">
        <v>469943</v>
      </c>
      <c r="D559" s="14">
        <v>220554</v>
      </c>
      <c r="E559" s="14">
        <v>170477</v>
      </c>
    </row>
    <row r="560" spans="1:5" x14ac:dyDescent="0.2">
      <c r="A560" s="5" t="s">
        <v>1526</v>
      </c>
      <c r="B560" s="5" t="s">
        <v>1106</v>
      </c>
      <c r="C560" s="14">
        <v>1298011</v>
      </c>
      <c r="D560" s="14">
        <v>403070</v>
      </c>
      <c r="E560" s="14">
        <v>3420</v>
      </c>
    </row>
    <row r="561" spans="1:5" x14ac:dyDescent="0.2">
      <c r="A561" s="5" t="s">
        <v>1527</v>
      </c>
      <c r="B561" s="5" t="s">
        <v>1037</v>
      </c>
      <c r="C561" s="14">
        <v>126766</v>
      </c>
      <c r="D561" s="14">
        <v>40000</v>
      </c>
      <c r="E561" s="14">
        <v>520</v>
      </c>
    </row>
    <row r="562" spans="1:5" x14ac:dyDescent="0.2">
      <c r="A562" s="5" t="s">
        <v>1528</v>
      </c>
      <c r="B562" s="5" t="s">
        <v>1106</v>
      </c>
      <c r="C562" s="14">
        <v>4011142</v>
      </c>
      <c r="D562" s="14">
        <v>2298344</v>
      </c>
      <c r="E562" s="14">
        <v>420336</v>
      </c>
    </row>
    <row r="563" spans="1:5" x14ac:dyDescent="0.2">
      <c r="A563" s="5" t="s">
        <v>2601</v>
      </c>
      <c r="B563" s="5" t="s">
        <v>1396</v>
      </c>
      <c r="C563" s="14">
        <v>373084</v>
      </c>
      <c r="D563" s="14">
        <v>236375</v>
      </c>
      <c r="E563" s="14">
        <v>21733</v>
      </c>
    </row>
    <row r="564" spans="1:5" x14ac:dyDescent="0.2">
      <c r="A564" s="5" t="s">
        <v>1529</v>
      </c>
      <c r="B564" s="5" t="s">
        <v>1056</v>
      </c>
      <c r="C564" s="14">
        <v>74316</v>
      </c>
      <c r="D564" s="14">
        <v>14539</v>
      </c>
      <c r="E564" s="14">
        <v>0</v>
      </c>
    </row>
    <row r="565" spans="1:5" x14ac:dyDescent="0.2">
      <c r="A565" s="5" t="s">
        <v>1530</v>
      </c>
      <c r="B565" s="5" t="s">
        <v>1209</v>
      </c>
      <c r="C565" s="14">
        <v>6617640</v>
      </c>
      <c r="D565" s="14">
        <v>4188503</v>
      </c>
      <c r="E565" s="14">
        <v>808027</v>
      </c>
    </row>
    <row r="566" spans="1:5" x14ac:dyDescent="0.2">
      <c r="A566" s="5" t="s">
        <v>2121</v>
      </c>
      <c r="B566" s="5" t="s">
        <v>1093</v>
      </c>
      <c r="C566" s="14">
        <v>428000</v>
      </c>
      <c r="D566" s="14">
        <v>279998</v>
      </c>
      <c r="E566" s="14">
        <v>55852</v>
      </c>
    </row>
    <row r="567" spans="1:5" x14ac:dyDescent="0.2">
      <c r="A567" s="5" t="s">
        <v>1531</v>
      </c>
      <c r="B567" s="5" t="s">
        <v>1052</v>
      </c>
      <c r="C567" s="14">
        <v>69855</v>
      </c>
      <c r="D567" s="14">
        <v>45000</v>
      </c>
      <c r="E567" s="14">
        <v>37925</v>
      </c>
    </row>
    <row r="568" spans="1:5" x14ac:dyDescent="0.2">
      <c r="A568" s="5" t="s">
        <v>1532</v>
      </c>
      <c r="B568" s="5" t="s">
        <v>1032</v>
      </c>
      <c r="C568" s="14">
        <v>3118209</v>
      </c>
      <c r="D568" s="14">
        <v>1290226</v>
      </c>
      <c r="E568" s="14">
        <v>282917</v>
      </c>
    </row>
    <row r="569" spans="1:5" x14ac:dyDescent="0.2">
      <c r="A569" s="5" t="s">
        <v>1225</v>
      </c>
      <c r="B569" s="5" t="s">
        <v>1225</v>
      </c>
      <c r="C569" s="14">
        <v>475692</v>
      </c>
      <c r="D569" s="14">
        <v>146109</v>
      </c>
      <c r="E569" s="14">
        <v>78414</v>
      </c>
    </row>
    <row r="570" spans="1:5" x14ac:dyDescent="0.2">
      <c r="A570" s="5" t="s">
        <v>2604</v>
      </c>
      <c r="B570" s="5" t="s">
        <v>1112</v>
      </c>
      <c r="C570" s="14">
        <v>6891</v>
      </c>
      <c r="D570" s="14">
        <v>19705</v>
      </c>
      <c r="E570" s="14">
        <v>0</v>
      </c>
    </row>
    <row r="571" spans="1:5" x14ac:dyDescent="0.2">
      <c r="A571" s="5" t="s">
        <v>1533</v>
      </c>
      <c r="B571" s="5" t="s">
        <v>1045</v>
      </c>
      <c r="C571" s="14">
        <v>25981</v>
      </c>
      <c r="D571" s="14">
        <v>10000</v>
      </c>
      <c r="E571" s="14">
        <v>0</v>
      </c>
    </row>
    <row r="572" spans="1:5" x14ac:dyDescent="0.2">
      <c r="A572" s="5" t="s">
        <v>1534</v>
      </c>
      <c r="B572" s="5" t="s">
        <v>1097</v>
      </c>
      <c r="C572" s="14">
        <v>4213797</v>
      </c>
      <c r="D572" s="14">
        <v>1342600</v>
      </c>
      <c r="E572" s="14">
        <v>41885</v>
      </c>
    </row>
    <row r="573" spans="1:5" x14ac:dyDescent="0.2">
      <c r="A573" s="5" t="s">
        <v>1535</v>
      </c>
      <c r="B573" s="5" t="s">
        <v>1066</v>
      </c>
      <c r="C573" s="14">
        <v>20423</v>
      </c>
      <c r="D573" s="14">
        <v>25434</v>
      </c>
      <c r="E573" s="14">
        <v>0</v>
      </c>
    </row>
    <row r="574" spans="1:5" x14ac:dyDescent="0.2">
      <c r="A574" s="5" t="s">
        <v>2606</v>
      </c>
      <c r="B574" s="5" t="s">
        <v>1179</v>
      </c>
      <c r="C574" s="14">
        <v>6780853</v>
      </c>
      <c r="D574" s="14">
        <v>2513509</v>
      </c>
      <c r="E574" s="14">
        <v>780792</v>
      </c>
    </row>
    <row r="575" spans="1:5" x14ac:dyDescent="0.2">
      <c r="A575" s="5" t="s">
        <v>2607</v>
      </c>
      <c r="B575" s="5" t="s">
        <v>1225</v>
      </c>
      <c r="C575" s="14">
        <v>9241924</v>
      </c>
      <c r="D575" s="14">
        <v>3924306</v>
      </c>
      <c r="E575" s="14">
        <v>630287</v>
      </c>
    </row>
    <row r="576" spans="1:5" x14ac:dyDescent="0.2">
      <c r="A576" s="5" t="s">
        <v>1536</v>
      </c>
      <c r="B576" s="5" t="s">
        <v>1061</v>
      </c>
      <c r="C576" s="14">
        <v>10318210</v>
      </c>
      <c r="D576" s="14">
        <v>875403</v>
      </c>
      <c r="E576" s="14">
        <v>33928</v>
      </c>
    </row>
    <row r="577" spans="1:5" x14ac:dyDescent="0.2">
      <c r="A577" s="5" t="s">
        <v>2609</v>
      </c>
      <c r="B577" s="5" t="s">
        <v>1061</v>
      </c>
      <c r="C577" s="14">
        <v>9221728</v>
      </c>
      <c r="D577" s="14">
        <v>1630122</v>
      </c>
      <c r="E577" s="14">
        <v>79303</v>
      </c>
    </row>
    <row r="578" spans="1:5" x14ac:dyDescent="0.2">
      <c r="A578" s="5" t="s">
        <v>1537</v>
      </c>
      <c r="B578" s="5" t="s">
        <v>1264</v>
      </c>
      <c r="C578" s="14">
        <v>11126789</v>
      </c>
      <c r="D578" s="14">
        <v>4094541</v>
      </c>
      <c r="E578" s="14">
        <v>149480</v>
      </c>
    </row>
    <row r="579" spans="1:5" x14ac:dyDescent="0.2">
      <c r="A579" s="5" t="s">
        <v>1538</v>
      </c>
      <c r="B579" s="5" t="s">
        <v>1121</v>
      </c>
      <c r="C579" s="14">
        <v>44676</v>
      </c>
      <c r="D579" s="14">
        <v>37001</v>
      </c>
      <c r="E579" s="14">
        <v>0</v>
      </c>
    </row>
    <row r="580" spans="1:5" x14ac:dyDescent="0.2">
      <c r="A580" s="5" t="s">
        <v>1539</v>
      </c>
      <c r="B580" s="5" t="s">
        <v>1182</v>
      </c>
      <c r="C580" s="14">
        <v>63834</v>
      </c>
      <c r="D580" s="14">
        <v>49700</v>
      </c>
      <c r="E580" s="14">
        <v>815</v>
      </c>
    </row>
    <row r="581" spans="1:5" x14ac:dyDescent="0.2">
      <c r="A581" s="5" t="s">
        <v>2611</v>
      </c>
      <c r="B581" s="5" t="s">
        <v>1175</v>
      </c>
      <c r="C581" s="14">
        <v>2435177</v>
      </c>
      <c r="D581" s="14">
        <v>881919</v>
      </c>
      <c r="E581" s="14">
        <v>82676</v>
      </c>
    </row>
    <row r="582" spans="1:5" x14ac:dyDescent="0.2">
      <c r="A582" s="5" t="s">
        <v>2317</v>
      </c>
      <c r="B582" s="5" t="s">
        <v>1055</v>
      </c>
      <c r="C582" s="14">
        <v>6740622</v>
      </c>
      <c r="D582" s="14">
        <v>2074034</v>
      </c>
      <c r="E582" s="14">
        <v>190018</v>
      </c>
    </row>
    <row r="583" spans="1:5" x14ac:dyDescent="0.2">
      <c r="A583" s="5" t="s">
        <v>2612</v>
      </c>
      <c r="B583" s="5" t="s">
        <v>1032</v>
      </c>
      <c r="C583" s="14">
        <v>6306341</v>
      </c>
      <c r="D583" s="14">
        <v>2176274</v>
      </c>
      <c r="E583" s="14">
        <v>237010</v>
      </c>
    </row>
    <row r="584" spans="1:5" x14ac:dyDescent="0.2">
      <c r="A584" s="5" t="s">
        <v>1540</v>
      </c>
      <c r="B584" s="5" t="s">
        <v>1032</v>
      </c>
      <c r="C584" s="14">
        <v>23481524</v>
      </c>
      <c r="D584" s="14">
        <v>7043170</v>
      </c>
      <c r="E584" s="14">
        <v>1229672</v>
      </c>
    </row>
    <row r="585" spans="1:5" x14ac:dyDescent="0.2">
      <c r="A585" s="5" t="s">
        <v>1541</v>
      </c>
      <c r="B585" s="5" t="s">
        <v>1092</v>
      </c>
      <c r="C585" s="14">
        <v>20719</v>
      </c>
      <c r="D585" s="14">
        <v>11500</v>
      </c>
      <c r="E585" s="14">
        <v>0</v>
      </c>
    </row>
    <row r="586" spans="1:5" x14ac:dyDescent="0.2">
      <c r="A586" s="5" t="s">
        <v>1542</v>
      </c>
      <c r="B586" s="5" t="s">
        <v>1164</v>
      </c>
      <c r="C586" s="14">
        <v>27946</v>
      </c>
      <c r="D586" s="14">
        <v>11287</v>
      </c>
      <c r="E586" s="14">
        <v>190</v>
      </c>
    </row>
    <row r="587" spans="1:5" x14ac:dyDescent="0.2">
      <c r="A587" s="5" t="s">
        <v>1543</v>
      </c>
      <c r="B587" s="5" t="s">
        <v>1071</v>
      </c>
      <c r="C587" s="14">
        <v>36725</v>
      </c>
      <c r="D587" s="14">
        <v>21500</v>
      </c>
      <c r="E587" s="14">
        <v>5767</v>
      </c>
    </row>
    <row r="588" spans="1:5" x14ac:dyDescent="0.2">
      <c r="A588" s="5" t="s">
        <v>1544</v>
      </c>
      <c r="B588" s="5" t="s">
        <v>1340</v>
      </c>
      <c r="C588" s="14">
        <v>140443</v>
      </c>
      <c r="D588" s="14">
        <v>50269</v>
      </c>
      <c r="E588" s="14">
        <v>2257</v>
      </c>
    </row>
    <row r="589" spans="1:5" x14ac:dyDescent="0.2">
      <c r="A589" s="5" t="s">
        <v>1545</v>
      </c>
      <c r="B589" s="5" t="s">
        <v>1048</v>
      </c>
      <c r="C589" s="14">
        <v>43047</v>
      </c>
      <c r="D589" s="14">
        <v>75449</v>
      </c>
      <c r="E589" s="14">
        <v>994</v>
      </c>
    </row>
    <row r="590" spans="1:5" x14ac:dyDescent="0.2">
      <c r="A590" s="5" t="s">
        <v>1546</v>
      </c>
      <c r="B590" s="5" t="s">
        <v>1153</v>
      </c>
      <c r="C590" s="14">
        <v>84040</v>
      </c>
      <c r="D590" s="14">
        <v>111546</v>
      </c>
      <c r="E590" s="14">
        <v>0</v>
      </c>
    </row>
    <row r="591" spans="1:5" x14ac:dyDescent="0.2">
      <c r="A591" s="5" t="s">
        <v>1547</v>
      </c>
      <c r="B591" s="5" t="s">
        <v>1128</v>
      </c>
      <c r="C591" s="14">
        <v>823689</v>
      </c>
      <c r="D591" s="14">
        <v>641604</v>
      </c>
      <c r="E591" s="14">
        <v>83607</v>
      </c>
    </row>
    <row r="592" spans="1:5" x14ac:dyDescent="0.2">
      <c r="A592" s="5" t="s">
        <v>1549</v>
      </c>
      <c r="B592" s="5" t="s">
        <v>1138</v>
      </c>
      <c r="C592" s="14">
        <v>252929</v>
      </c>
      <c r="D592" s="14">
        <v>136587</v>
      </c>
      <c r="E592" s="14">
        <v>38050</v>
      </c>
    </row>
    <row r="593" spans="1:5" x14ac:dyDescent="0.2">
      <c r="A593" s="5" t="s">
        <v>1550</v>
      </c>
      <c r="B593" s="5" t="s">
        <v>1164</v>
      </c>
      <c r="C593" s="14">
        <v>42414</v>
      </c>
      <c r="D593" s="14">
        <v>24730</v>
      </c>
      <c r="E593" s="14">
        <v>11130</v>
      </c>
    </row>
    <row r="594" spans="1:5" x14ac:dyDescent="0.2">
      <c r="A594" s="5" t="s">
        <v>1551</v>
      </c>
      <c r="B594" s="5" t="s">
        <v>1135</v>
      </c>
      <c r="C594" s="14">
        <v>21286337</v>
      </c>
      <c r="D594" s="14">
        <v>3424132</v>
      </c>
      <c r="E594" s="14">
        <v>347374</v>
      </c>
    </row>
    <row r="595" spans="1:5" x14ac:dyDescent="0.2">
      <c r="A595" s="5" t="s">
        <v>1552</v>
      </c>
      <c r="B595" s="5" t="s">
        <v>1166</v>
      </c>
      <c r="C595" s="14">
        <v>722845</v>
      </c>
      <c r="D595" s="14">
        <v>266997</v>
      </c>
      <c r="E595" s="14">
        <v>0</v>
      </c>
    </row>
    <row r="596" spans="1:5" x14ac:dyDescent="0.2">
      <c r="A596" s="5" t="s">
        <v>1553</v>
      </c>
      <c r="B596" s="5" t="s">
        <v>1073</v>
      </c>
      <c r="C596" s="14">
        <v>88693</v>
      </c>
      <c r="D596" s="14">
        <v>67903</v>
      </c>
      <c r="E596" s="14">
        <v>3800</v>
      </c>
    </row>
    <row r="597" spans="1:5" x14ac:dyDescent="0.2">
      <c r="A597" s="5" t="s">
        <v>1554</v>
      </c>
      <c r="B597" s="5" t="s">
        <v>1092</v>
      </c>
      <c r="C597" s="14">
        <v>622000</v>
      </c>
      <c r="D597" s="14">
        <v>470164</v>
      </c>
      <c r="E597" s="14">
        <v>112651</v>
      </c>
    </row>
    <row r="598" spans="1:5" x14ac:dyDescent="0.2">
      <c r="A598" s="5" t="s">
        <v>1555</v>
      </c>
      <c r="B598" s="5" t="s">
        <v>1046</v>
      </c>
      <c r="C598" s="14">
        <v>714169</v>
      </c>
      <c r="D598" s="14">
        <v>306007</v>
      </c>
      <c r="E598" s="14">
        <v>100860</v>
      </c>
    </row>
    <row r="599" spans="1:5" x14ac:dyDescent="0.2">
      <c r="A599" s="5" t="s">
        <v>1556</v>
      </c>
      <c r="B599" s="5" t="s">
        <v>1052</v>
      </c>
      <c r="C599" s="14">
        <v>95138</v>
      </c>
      <c r="D599" s="14">
        <v>151791</v>
      </c>
      <c r="E599" s="14">
        <v>283</v>
      </c>
    </row>
    <row r="600" spans="1:5" x14ac:dyDescent="0.2">
      <c r="A600" s="5" t="s">
        <v>1557</v>
      </c>
      <c r="B600" s="5" t="s">
        <v>1135</v>
      </c>
      <c r="C600" s="14">
        <v>2057305</v>
      </c>
      <c r="D600" s="14">
        <v>677239</v>
      </c>
      <c r="E600" s="14">
        <v>252190</v>
      </c>
    </row>
    <row r="601" spans="1:5" x14ac:dyDescent="0.2">
      <c r="A601" s="5" t="s">
        <v>2613</v>
      </c>
      <c r="B601" s="5" t="s">
        <v>1173</v>
      </c>
      <c r="C601" s="14">
        <v>90895</v>
      </c>
      <c r="D601" s="14">
        <v>76800</v>
      </c>
      <c r="E601" s="14">
        <v>121</v>
      </c>
    </row>
    <row r="602" spans="1:5" x14ac:dyDescent="0.2">
      <c r="A602" s="5" t="s">
        <v>1558</v>
      </c>
      <c r="B602" s="5" t="s">
        <v>1042</v>
      </c>
      <c r="C602" s="14">
        <v>6995252</v>
      </c>
      <c r="D602" s="14">
        <v>1927540</v>
      </c>
      <c r="E602" s="14">
        <v>779465</v>
      </c>
    </row>
    <row r="603" spans="1:5" x14ac:dyDescent="0.2">
      <c r="A603" s="5" t="s">
        <v>1204</v>
      </c>
      <c r="B603" s="5" t="s">
        <v>1093</v>
      </c>
      <c r="C603" s="14">
        <v>609397</v>
      </c>
      <c r="D603" s="14">
        <v>217238</v>
      </c>
      <c r="E603" s="14">
        <v>56787</v>
      </c>
    </row>
    <row r="604" spans="1:5" x14ac:dyDescent="0.2">
      <c r="A604" s="5" t="s">
        <v>1559</v>
      </c>
      <c r="B604" s="5" t="s">
        <v>1134</v>
      </c>
      <c r="C604" s="14">
        <v>15184018</v>
      </c>
      <c r="D604" s="14">
        <v>6267962</v>
      </c>
      <c r="E604" s="14">
        <v>0</v>
      </c>
    </row>
    <row r="605" spans="1:5" x14ac:dyDescent="0.2">
      <c r="A605" s="5" t="s">
        <v>1560</v>
      </c>
      <c r="B605" s="5" t="s">
        <v>1033</v>
      </c>
      <c r="C605" s="14">
        <v>44544</v>
      </c>
      <c r="D605" s="14">
        <v>26412</v>
      </c>
      <c r="E605" s="14">
        <v>360</v>
      </c>
    </row>
    <row r="606" spans="1:5" x14ac:dyDescent="0.2">
      <c r="A606" s="5" t="s">
        <v>2615</v>
      </c>
      <c r="B606" s="5" t="s">
        <v>1035</v>
      </c>
      <c r="C606" s="14">
        <v>2230530</v>
      </c>
      <c r="D606" s="14">
        <v>1351237</v>
      </c>
      <c r="E606" s="14">
        <v>462130</v>
      </c>
    </row>
    <row r="607" spans="1:5" x14ac:dyDescent="0.2">
      <c r="A607" s="5" t="s">
        <v>2122</v>
      </c>
      <c r="B607" s="5" t="s">
        <v>1093</v>
      </c>
      <c r="C607" s="14">
        <v>400018</v>
      </c>
      <c r="D607" s="14">
        <v>290421</v>
      </c>
      <c r="E607" s="14">
        <v>21321</v>
      </c>
    </row>
    <row r="608" spans="1:5" x14ac:dyDescent="0.2">
      <c r="A608" s="5" t="s">
        <v>2616</v>
      </c>
      <c r="B608" s="5" t="s">
        <v>1037</v>
      </c>
      <c r="C608" s="14">
        <v>1193584</v>
      </c>
      <c r="D608" s="14">
        <v>465454</v>
      </c>
      <c r="E608" s="14">
        <v>206267</v>
      </c>
    </row>
    <row r="609" spans="1:5" x14ac:dyDescent="0.2">
      <c r="A609" s="5" t="s">
        <v>1561</v>
      </c>
      <c r="B609" s="5" t="s">
        <v>1138</v>
      </c>
      <c r="C609" s="14">
        <v>74028</v>
      </c>
      <c r="D609" s="14">
        <v>34798</v>
      </c>
      <c r="E609" s="14">
        <v>24540</v>
      </c>
    </row>
    <row r="610" spans="1:5" x14ac:dyDescent="0.2">
      <c r="A610" s="5" t="s">
        <v>2123</v>
      </c>
      <c r="B610" s="5" t="s">
        <v>1093</v>
      </c>
      <c r="C610" s="14">
        <v>702311</v>
      </c>
      <c r="D610" s="14">
        <v>581029</v>
      </c>
      <c r="E610" s="14">
        <v>96937</v>
      </c>
    </row>
    <row r="611" spans="1:5" x14ac:dyDescent="0.2">
      <c r="A611" s="5" t="s">
        <v>2617</v>
      </c>
      <c r="B611" s="5" t="s">
        <v>2350</v>
      </c>
      <c r="C611" s="14">
        <v>98027</v>
      </c>
      <c r="D611" s="14">
        <v>75899</v>
      </c>
      <c r="E611" s="14">
        <v>7045</v>
      </c>
    </row>
    <row r="612" spans="1:5" x14ac:dyDescent="0.2">
      <c r="A612" s="5" t="s">
        <v>1562</v>
      </c>
      <c r="B612" s="5" t="s">
        <v>2452</v>
      </c>
      <c r="C612" s="14">
        <v>132736</v>
      </c>
      <c r="D612" s="14">
        <v>92531</v>
      </c>
      <c r="E612" s="14">
        <v>27885</v>
      </c>
    </row>
    <row r="613" spans="1:5" x14ac:dyDescent="0.2">
      <c r="A613" s="5" t="s">
        <v>2618</v>
      </c>
      <c r="B613" s="5" t="s">
        <v>1097</v>
      </c>
      <c r="C613" s="14">
        <v>1938507</v>
      </c>
      <c r="D613" s="14">
        <v>1100000</v>
      </c>
      <c r="E613" s="14">
        <v>17228</v>
      </c>
    </row>
    <row r="614" spans="1:5" x14ac:dyDescent="0.2">
      <c r="A614" s="5" t="s">
        <v>1563</v>
      </c>
      <c r="B614" s="5" t="s">
        <v>1093</v>
      </c>
      <c r="C614" s="14">
        <v>1462318</v>
      </c>
      <c r="D614" s="14">
        <v>838669</v>
      </c>
      <c r="E614" s="14">
        <v>226484</v>
      </c>
    </row>
    <row r="615" spans="1:5" x14ac:dyDescent="0.2">
      <c r="A615" s="5" t="s">
        <v>1564</v>
      </c>
      <c r="B615" s="5" t="s">
        <v>1026</v>
      </c>
      <c r="C615" s="14">
        <v>28978</v>
      </c>
      <c r="D615" s="14">
        <v>21500</v>
      </c>
      <c r="E615" s="14">
        <v>0</v>
      </c>
    </row>
    <row r="616" spans="1:5" x14ac:dyDescent="0.2">
      <c r="A616" s="5" t="s">
        <v>1565</v>
      </c>
      <c r="B616" s="5" t="s">
        <v>1173</v>
      </c>
      <c r="C616" s="14">
        <v>88415</v>
      </c>
      <c r="D616" s="14">
        <v>48500</v>
      </c>
      <c r="E616" s="14">
        <v>0</v>
      </c>
    </row>
    <row r="617" spans="1:5" x14ac:dyDescent="0.2">
      <c r="A617" s="5" t="s">
        <v>1566</v>
      </c>
      <c r="B617" s="5" t="s">
        <v>1142</v>
      </c>
      <c r="C617" s="14">
        <v>587189</v>
      </c>
      <c r="D617" s="14">
        <v>240495</v>
      </c>
      <c r="E617" s="14">
        <v>12181</v>
      </c>
    </row>
    <row r="618" spans="1:5" x14ac:dyDescent="0.2">
      <c r="A618" s="5" t="s">
        <v>1567</v>
      </c>
      <c r="B618" s="5" t="s">
        <v>1080</v>
      </c>
      <c r="C618" s="14">
        <v>190124</v>
      </c>
      <c r="D618" s="14">
        <v>131148</v>
      </c>
      <c r="E618" s="14">
        <v>24103</v>
      </c>
    </row>
    <row r="619" spans="1:5" x14ac:dyDescent="0.2">
      <c r="A619" s="5" t="s">
        <v>2619</v>
      </c>
      <c r="B619" s="5" t="s">
        <v>1068</v>
      </c>
      <c r="C619" s="14">
        <v>2012813</v>
      </c>
      <c r="D619" s="14">
        <v>679224</v>
      </c>
      <c r="E619" s="14">
        <v>259796</v>
      </c>
    </row>
    <row r="620" spans="1:5" x14ac:dyDescent="0.2">
      <c r="A620" s="5" t="s">
        <v>2620</v>
      </c>
      <c r="B620" s="5" t="s">
        <v>1108</v>
      </c>
      <c r="C620" s="14">
        <v>1824922</v>
      </c>
      <c r="D620" s="14">
        <v>644635</v>
      </c>
      <c r="E620" s="14">
        <v>93949</v>
      </c>
    </row>
    <row r="621" spans="1:5" x14ac:dyDescent="0.2">
      <c r="A621" s="5" t="s">
        <v>2621</v>
      </c>
      <c r="B621" s="5" t="s">
        <v>1080</v>
      </c>
      <c r="C621" s="14">
        <v>413233</v>
      </c>
      <c r="D621" s="14">
        <v>301387</v>
      </c>
      <c r="E621" s="14">
        <v>687</v>
      </c>
    </row>
    <row r="622" spans="1:5" x14ac:dyDescent="0.2">
      <c r="A622" s="5" t="s">
        <v>2622</v>
      </c>
      <c r="B622" s="5" t="s">
        <v>1032</v>
      </c>
      <c r="C622" s="14">
        <v>516324</v>
      </c>
      <c r="D622" s="14">
        <v>28193</v>
      </c>
      <c r="E622" s="14">
        <v>1219</v>
      </c>
    </row>
    <row r="623" spans="1:5" x14ac:dyDescent="0.2">
      <c r="A623" s="5" t="s">
        <v>1272</v>
      </c>
      <c r="B623" s="5" t="s">
        <v>1272</v>
      </c>
      <c r="C623" s="14">
        <v>1291169</v>
      </c>
      <c r="D623" s="14">
        <v>921573</v>
      </c>
      <c r="E623" s="14">
        <v>76534</v>
      </c>
    </row>
    <row r="624" spans="1:5" x14ac:dyDescent="0.2">
      <c r="A624" s="5" t="s">
        <v>1568</v>
      </c>
      <c r="B624" s="5" t="s">
        <v>1278</v>
      </c>
      <c r="C624" s="14">
        <v>1584441</v>
      </c>
      <c r="D624" s="14">
        <v>841575</v>
      </c>
      <c r="E624" s="14">
        <v>1441</v>
      </c>
    </row>
    <row r="625" spans="1:5" x14ac:dyDescent="0.2">
      <c r="A625" s="5" t="s">
        <v>1569</v>
      </c>
      <c r="B625" s="5" t="s">
        <v>1130</v>
      </c>
      <c r="C625" s="14">
        <v>197499</v>
      </c>
      <c r="D625" s="14">
        <v>143621</v>
      </c>
      <c r="E625" s="14">
        <v>3837</v>
      </c>
    </row>
    <row r="626" spans="1:5" x14ac:dyDescent="0.2">
      <c r="A626" s="5" t="s">
        <v>1570</v>
      </c>
      <c r="B626" s="5" t="s">
        <v>1153</v>
      </c>
      <c r="C626" s="14">
        <v>83845</v>
      </c>
      <c r="D626" s="14">
        <v>98000</v>
      </c>
      <c r="E626" s="14">
        <v>1279</v>
      </c>
    </row>
    <row r="627" spans="1:5" x14ac:dyDescent="0.2">
      <c r="A627" s="5" t="s">
        <v>1571</v>
      </c>
      <c r="B627" s="5" t="s">
        <v>1135</v>
      </c>
      <c r="C627" s="14">
        <v>88761455</v>
      </c>
      <c r="D627" s="14">
        <v>19319058</v>
      </c>
      <c r="E627" s="14">
        <v>1220757</v>
      </c>
    </row>
    <row r="628" spans="1:5" x14ac:dyDescent="0.2">
      <c r="A628" s="5" t="s">
        <v>1572</v>
      </c>
      <c r="B628" s="5" t="s">
        <v>1171</v>
      </c>
      <c r="C628" s="14">
        <v>62667</v>
      </c>
      <c r="D628" s="14">
        <v>32690</v>
      </c>
      <c r="E628" s="14">
        <v>0</v>
      </c>
    </row>
    <row r="629" spans="1:5" x14ac:dyDescent="0.2">
      <c r="A629" s="5" t="s">
        <v>1573</v>
      </c>
      <c r="B629" s="5" t="s">
        <v>1173</v>
      </c>
      <c r="C629" s="14">
        <v>558654</v>
      </c>
      <c r="D629" s="14">
        <v>468057</v>
      </c>
      <c r="E629" s="14">
        <v>115396</v>
      </c>
    </row>
    <row r="630" spans="1:5" x14ac:dyDescent="0.2">
      <c r="A630" s="5" t="s">
        <v>1574</v>
      </c>
      <c r="B630" s="5" t="s">
        <v>1138</v>
      </c>
      <c r="C630" s="14">
        <v>2469176</v>
      </c>
      <c r="D630" s="14">
        <v>1532434</v>
      </c>
      <c r="E630" s="14">
        <v>333251</v>
      </c>
    </row>
    <row r="631" spans="1:5" x14ac:dyDescent="0.2">
      <c r="A631" s="5" t="s">
        <v>1575</v>
      </c>
      <c r="B631" s="5" t="s">
        <v>2452</v>
      </c>
      <c r="C631" s="14">
        <v>219604</v>
      </c>
      <c r="D631" s="14">
        <v>137199</v>
      </c>
      <c r="E631" s="14">
        <v>746</v>
      </c>
    </row>
    <row r="632" spans="1:5" x14ac:dyDescent="0.2">
      <c r="A632" s="5" t="s">
        <v>2627</v>
      </c>
      <c r="B632" s="5" t="s">
        <v>1106</v>
      </c>
      <c r="C632" s="14">
        <v>20051253</v>
      </c>
      <c r="D632" s="14">
        <v>5943950</v>
      </c>
      <c r="E632" s="14">
        <v>408574</v>
      </c>
    </row>
    <row r="633" spans="1:5" x14ac:dyDescent="0.2">
      <c r="A633" s="5" t="s">
        <v>1576</v>
      </c>
      <c r="B633" s="5" t="s">
        <v>1073</v>
      </c>
      <c r="C633" s="14">
        <v>1372920</v>
      </c>
      <c r="D633" s="14">
        <v>681847</v>
      </c>
      <c r="E633" s="14">
        <v>183964</v>
      </c>
    </row>
    <row r="634" spans="1:5" x14ac:dyDescent="0.2">
      <c r="A634" s="5" t="s">
        <v>1577</v>
      </c>
      <c r="B634" s="5" t="s">
        <v>1340</v>
      </c>
      <c r="C634" s="14">
        <v>33230</v>
      </c>
      <c r="D634" s="14">
        <v>18063</v>
      </c>
      <c r="E634" s="14">
        <v>0</v>
      </c>
    </row>
    <row r="635" spans="1:5" x14ac:dyDescent="0.2">
      <c r="A635" s="5" t="s">
        <v>1578</v>
      </c>
      <c r="B635" s="5" t="s">
        <v>1028</v>
      </c>
      <c r="C635" s="14">
        <v>186069</v>
      </c>
      <c r="D635" s="14">
        <v>100191</v>
      </c>
      <c r="E635" s="14">
        <v>0</v>
      </c>
    </row>
    <row r="636" spans="1:5" x14ac:dyDescent="0.2">
      <c r="A636" s="5" t="s">
        <v>1061</v>
      </c>
      <c r="B636" s="5" t="s">
        <v>1055</v>
      </c>
      <c r="C636" s="14">
        <v>15730559</v>
      </c>
      <c r="D636" s="14">
        <v>5304810</v>
      </c>
      <c r="E636" s="14">
        <v>162252</v>
      </c>
    </row>
    <row r="637" spans="1:5" x14ac:dyDescent="0.2">
      <c r="A637" s="5" t="s">
        <v>1579</v>
      </c>
      <c r="B637" s="5" t="s">
        <v>1142</v>
      </c>
      <c r="C637" s="14">
        <v>194887</v>
      </c>
      <c r="D637" s="14">
        <v>82001</v>
      </c>
      <c r="E637" s="14">
        <v>0</v>
      </c>
    </row>
    <row r="638" spans="1:5" x14ac:dyDescent="0.2">
      <c r="A638" s="5" t="s">
        <v>1580</v>
      </c>
      <c r="B638" s="5" t="s">
        <v>1056</v>
      </c>
      <c r="C638" s="14">
        <v>270890</v>
      </c>
      <c r="D638" s="14">
        <v>21754</v>
      </c>
      <c r="E638" s="14">
        <v>5876</v>
      </c>
    </row>
    <row r="639" spans="1:5" x14ac:dyDescent="0.2">
      <c r="A639" s="5" t="s">
        <v>1581</v>
      </c>
      <c r="B639" s="5" t="s">
        <v>1121</v>
      </c>
      <c r="C639" s="14">
        <v>78588</v>
      </c>
      <c r="D639" s="14">
        <v>29330</v>
      </c>
      <c r="E639" s="14">
        <v>5213</v>
      </c>
    </row>
    <row r="640" spans="1:5" x14ac:dyDescent="0.2">
      <c r="A640" s="5" t="s">
        <v>1582</v>
      </c>
      <c r="B640" s="5" t="s">
        <v>2452</v>
      </c>
      <c r="C640" s="14">
        <v>219265</v>
      </c>
      <c r="D640" s="14">
        <v>130061</v>
      </c>
      <c r="E640" s="14">
        <v>34390</v>
      </c>
    </row>
    <row r="641" spans="1:5" x14ac:dyDescent="0.2">
      <c r="A641" s="5" t="s">
        <v>2169</v>
      </c>
      <c r="B641" s="5" t="s">
        <v>1153</v>
      </c>
      <c r="C641" s="14">
        <v>313911</v>
      </c>
      <c r="D641" s="14">
        <v>345054</v>
      </c>
      <c r="E641" s="14">
        <v>45005</v>
      </c>
    </row>
    <row r="642" spans="1:5" x14ac:dyDescent="0.2">
      <c r="A642" s="5" t="s">
        <v>1583</v>
      </c>
      <c r="B642" s="5" t="s">
        <v>1108</v>
      </c>
      <c r="C642" s="14">
        <v>18717256</v>
      </c>
      <c r="D642" s="14">
        <v>10919287</v>
      </c>
      <c r="E642" s="14">
        <v>657631</v>
      </c>
    </row>
    <row r="643" spans="1:5" x14ac:dyDescent="0.2">
      <c r="A643" s="5" t="s">
        <v>2628</v>
      </c>
      <c r="B643" s="5" t="s">
        <v>1114</v>
      </c>
      <c r="C643" s="14">
        <v>2284490</v>
      </c>
      <c r="D643" s="14">
        <v>1671749</v>
      </c>
      <c r="E643" s="14">
        <v>18917</v>
      </c>
    </row>
    <row r="644" spans="1:5" x14ac:dyDescent="0.2">
      <c r="A644" s="5" t="s">
        <v>1584</v>
      </c>
      <c r="B644" s="5" t="s">
        <v>2452</v>
      </c>
      <c r="C644" s="14">
        <v>19220</v>
      </c>
      <c r="D644" s="14">
        <v>5500</v>
      </c>
      <c r="E644" s="14">
        <v>0</v>
      </c>
    </row>
    <row r="645" spans="1:5" x14ac:dyDescent="0.2">
      <c r="A645" s="5" t="s">
        <v>1585</v>
      </c>
      <c r="B645" s="5" t="s">
        <v>1080</v>
      </c>
      <c r="C645" s="14">
        <v>167194</v>
      </c>
      <c r="D645" s="14">
        <v>150000</v>
      </c>
      <c r="E645" s="14">
        <v>1822</v>
      </c>
    </row>
    <row r="646" spans="1:5" x14ac:dyDescent="0.2">
      <c r="A646" s="5" t="s">
        <v>1128</v>
      </c>
      <c r="B646" s="5" t="s">
        <v>1128</v>
      </c>
      <c r="C646" s="14">
        <v>407859</v>
      </c>
      <c r="D646" s="14">
        <v>658087</v>
      </c>
      <c r="E646" s="14">
        <v>17281</v>
      </c>
    </row>
    <row r="647" spans="1:5" x14ac:dyDescent="0.2">
      <c r="A647" s="5" t="s">
        <v>1586</v>
      </c>
      <c r="B647" s="5" t="s">
        <v>1114</v>
      </c>
      <c r="C647" s="14">
        <v>20004</v>
      </c>
      <c r="D647" s="14">
        <v>9551</v>
      </c>
      <c r="E647" s="14">
        <v>552</v>
      </c>
    </row>
    <row r="648" spans="1:5" x14ac:dyDescent="0.2">
      <c r="A648" s="5" t="s">
        <v>1264</v>
      </c>
      <c r="B648" s="5" t="s">
        <v>1304</v>
      </c>
      <c r="C648" s="14">
        <v>683502</v>
      </c>
      <c r="D648" s="14">
        <v>308814</v>
      </c>
      <c r="E648" s="14">
        <v>23408</v>
      </c>
    </row>
    <row r="649" spans="1:5" x14ac:dyDescent="0.2">
      <c r="A649" s="5" t="s">
        <v>1587</v>
      </c>
      <c r="B649" s="5" t="s">
        <v>1135</v>
      </c>
      <c r="C649" s="14">
        <v>28131595</v>
      </c>
      <c r="D649" s="14">
        <v>9559477</v>
      </c>
      <c r="E649" s="14">
        <v>357157</v>
      </c>
    </row>
    <row r="650" spans="1:5" x14ac:dyDescent="0.2">
      <c r="A650" s="5" t="s">
        <v>1588</v>
      </c>
      <c r="B650" s="5" t="s">
        <v>1037</v>
      </c>
      <c r="C650" s="14">
        <v>731595</v>
      </c>
      <c r="D650" s="14">
        <v>353361</v>
      </c>
      <c r="E650" s="14">
        <v>48208</v>
      </c>
    </row>
    <row r="651" spans="1:5" x14ac:dyDescent="0.2">
      <c r="A651" s="5" t="s">
        <v>1589</v>
      </c>
      <c r="B651" s="5" t="s">
        <v>1093</v>
      </c>
      <c r="C651" s="14">
        <v>31875</v>
      </c>
      <c r="D651" s="14">
        <v>18031</v>
      </c>
      <c r="E651" s="14">
        <v>0</v>
      </c>
    </row>
    <row r="652" spans="1:5" x14ac:dyDescent="0.2">
      <c r="A652" s="5" t="s">
        <v>1590</v>
      </c>
      <c r="B652" s="5" t="s">
        <v>1097</v>
      </c>
      <c r="C652" s="14">
        <v>76886</v>
      </c>
      <c r="D652" s="14">
        <v>55804</v>
      </c>
      <c r="E652" s="14">
        <v>3279</v>
      </c>
    </row>
    <row r="653" spans="1:5" x14ac:dyDescent="0.2">
      <c r="A653" s="5" t="s">
        <v>2631</v>
      </c>
      <c r="B653" s="5" t="s">
        <v>1135</v>
      </c>
      <c r="C653" s="14">
        <v>10426509</v>
      </c>
      <c r="D653" s="14">
        <v>3122858</v>
      </c>
      <c r="E653" s="14">
        <v>305414</v>
      </c>
    </row>
    <row r="654" spans="1:5" x14ac:dyDescent="0.2">
      <c r="A654" s="5" t="s">
        <v>2632</v>
      </c>
      <c r="B654" s="5" t="s">
        <v>1166</v>
      </c>
      <c r="C654" s="14">
        <v>78263326</v>
      </c>
      <c r="D654" s="14">
        <v>32370093</v>
      </c>
      <c r="E654" s="14">
        <v>551689</v>
      </c>
    </row>
    <row r="655" spans="1:5" x14ac:dyDescent="0.2">
      <c r="A655" s="5" t="s">
        <v>2633</v>
      </c>
      <c r="B655" s="5" t="s">
        <v>1068</v>
      </c>
      <c r="C655" s="14">
        <v>926220</v>
      </c>
      <c r="D655" s="14">
        <v>169998</v>
      </c>
      <c r="E655" s="14">
        <v>0</v>
      </c>
    </row>
    <row r="656" spans="1:5" x14ac:dyDescent="0.2">
      <c r="A656" s="5" t="s">
        <v>1591</v>
      </c>
      <c r="B656" s="5" t="s">
        <v>1042</v>
      </c>
      <c r="C656" s="14">
        <v>2149317</v>
      </c>
      <c r="D656" s="14">
        <v>968869</v>
      </c>
      <c r="E656" s="14">
        <v>359022</v>
      </c>
    </row>
    <row r="657" spans="1:5" x14ac:dyDescent="0.2">
      <c r="A657" s="5" t="s">
        <v>2634</v>
      </c>
      <c r="B657" s="5" t="s">
        <v>1037</v>
      </c>
      <c r="C657" s="14">
        <v>1913662</v>
      </c>
      <c r="D657" s="14">
        <v>805842</v>
      </c>
      <c r="E657" s="14">
        <v>602111</v>
      </c>
    </row>
    <row r="658" spans="1:5" x14ac:dyDescent="0.2">
      <c r="A658" s="5" t="s">
        <v>1592</v>
      </c>
      <c r="B658" s="5" t="s">
        <v>1135</v>
      </c>
      <c r="C658" s="14">
        <v>6061429</v>
      </c>
      <c r="D658" s="14">
        <v>2385420</v>
      </c>
      <c r="E658" s="14">
        <v>508014</v>
      </c>
    </row>
    <row r="659" spans="1:5" x14ac:dyDescent="0.2">
      <c r="A659" s="5" t="s">
        <v>2635</v>
      </c>
      <c r="B659" s="5" t="s">
        <v>1050</v>
      </c>
      <c r="C659" s="14">
        <v>326588</v>
      </c>
      <c r="D659" s="14">
        <v>137552</v>
      </c>
      <c r="E659" s="14">
        <v>11408</v>
      </c>
    </row>
    <row r="660" spans="1:5" x14ac:dyDescent="0.2">
      <c r="A660" s="5" t="s">
        <v>1593</v>
      </c>
      <c r="B660" s="5" t="s">
        <v>1304</v>
      </c>
      <c r="C660" s="14">
        <v>22478</v>
      </c>
      <c r="D660" s="14">
        <v>6000</v>
      </c>
      <c r="E660" s="14">
        <v>0</v>
      </c>
    </row>
    <row r="661" spans="1:5" x14ac:dyDescent="0.2">
      <c r="A661" s="5" t="s">
        <v>1594</v>
      </c>
      <c r="B661" s="5" t="s">
        <v>1082</v>
      </c>
      <c r="C661" s="14">
        <v>40996</v>
      </c>
      <c r="D661" s="14">
        <v>10000</v>
      </c>
      <c r="E661" s="14">
        <v>0</v>
      </c>
    </row>
    <row r="662" spans="1:5" x14ac:dyDescent="0.2">
      <c r="A662" s="5" t="s">
        <v>1595</v>
      </c>
      <c r="B662" s="5" t="s">
        <v>1037</v>
      </c>
      <c r="C662" s="14">
        <v>37498</v>
      </c>
      <c r="D662" s="14">
        <v>16000</v>
      </c>
      <c r="E662" s="14">
        <v>0</v>
      </c>
    </row>
    <row r="663" spans="1:5" x14ac:dyDescent="0.2">
      <c r="A663" s="5" t="s">
        <v>2637</v>
      </c>
      <c r="B663" s="5" t="s">
        <v>1028</v>
      </c>
      <c r="C663" s="14">
        <v>127584</v>
      </c>
      <c r="D663" s="14">
        <v>60000</v>
      </c>
      <c r="E663" s="14">
        <v>300</v>
      </c>
    </row>
    <row r="664" spans="1:5" x14ac:dyDescent="0.2">
      <c r="A664" s="5" t="s">
        <v>1082</v>
      </c>
      <c r="B664" s="5" t="s">
        <v>1082</v>
      </c>
      <c r="C664" s="14">
        <v>1206631</v>
      </c>
      <c r="D664" s="14">
        <v>928587</v>
      </c>
      <c r="E664" s="14">
        <v>294062</v>
      </c>
    </row>
    <row r="665" spans="1:5" x14ac:dyDescent="0.2">
      <c r="A665" s="5" t="s">
        <v>1596</v>
      </c>
      <c r="B665" s="5" t="s">
        <v>1056</v>
      </c>
      <c r="C665" s="14">
        <v>18028535</v>
      </c>
      <c r="D665" s="14">
        <v>7593293</v>
      </c>
      <c r="E665" s="14">
        <v>1111307</v>
      </c>
    </row>
    <row r="666" spans="1:5" x14ac:dyDescent="0.2">
      <c r="A666" s="5" t="s">
        <v>1597</v>
      </c>
      <c r="B666" s="5" t="s">
        <v>1061</v>
      </c>
      <c r="C666" s="14">
        <v>39897158</v>
      </c>
      <c r="D666" s="14">
        <v>9122655</v>
      </c>
      <c r="E666" s="14">
        <v>630984</v>
      </c>
    </row>
    <row r="667" spans="1:5" x14ac:dyDescent="0.2">
      <c r="A667" s="5" t="s">
        <v>1598</v>
      </c>
      <c r="B667" s="5" t="s">
        <v>1148</v>
      </c>
      <c r="C667" s="14">
        <v>127422</v>
      </c>
      <c r="D667" s="14">
        <v>75774</v>
      </c>
      <c r="E667" s="14">
        <v>26738</v>
      </c>
    </row>
    <row r="668" spans="1:5" x14ac:dyDescent="0.2">
      <c r="A668" s="5" t="s">
        <v>1599</v>
      </c>
      <c r="B668" s="5" t="s">
        <v>1030</v>
      </c>
      <c r="C668" s="14">
        <v>124183</v>
      </c>
      <c r="D668" s="14">
        <v>67753</v>
      </c>
      <c r="E668" s="14">
        <v>3298</v>
      </c>
    </row>
    <row r="669" spans="1:5" x14ac:dyDescent="0.2">
      <c r="A669" s="5" t="s">
        <v>1600</v>
      </c>
      <c r="B669" s="5" t="s">
        <v>1142</v>
      </c>
      <c r="C669" s="14">
        <v>487693</v>
      </c>
      <c r="D669" s="14">
        <v>158603</v>
      </c>
      <c r="E669" s="14">
        <v>26489</v>
      </c>
    </row>
    <row r="670" spans="1:5" x14ac:dyDescent="0.2">
      <c r="A670" s="5" t="s">
        <v>1601</v>
      </c>
      <c r="B670" s="5" t="s">
        <v>1179</v>
      </c>
      <c r="C670" s="14">
        <v>799557</v>
      </c>
      <c r="D670" s="14">
        <v>328282</v>
      </c>
      <c r="E670" s="14">
        <v>81243</v>
      </c>
    </row>
    <row r="671" spans="1:5" x14ac:dyDescent="0.2">
      <c r="A671" s="5" t="s">
        <v>1602</v>
      </c>
      <c r="B671" s="5" t="s">
        <v>1173</v>
      </c>
      <c r="C671" s="14">
        <v>729570</v>
      </c>
      <c r="D671" s="14">
        <v>532623</v>
      </c>
      <c r="E671" s="14">
        <v>52654</v>
      </c>
    </row>
    <row r="672" spans="1:5" x14ac:dyDescent="0.2">
      <c r="A672" s="5" t="s">
        <v>2642</v>
      </c>
      <c r="B672" s="5" t="s">
        <v>1173</v>
      </c>
      <c r="C672" s="14">
        <v>519534</v>
      </c>
      <c r="D672" s="14">
        <v>149033</v>
      </c>
      <c r="E672" s="14">
        <v>841</v>
      </c>
    </row>
    <row r="673" spans="1:5" x14ac:dyDescent="0.2">
      <c r="A673" s="5" t="s">
        <v>1603</v>
      </c>
      <c r="B673" s="5" t="s">
        <v>1030</v>
      </c>
      <c r="C673" s="14">
        <v>74602</v>
      </c>
      <c r="D673" s="14">
        <v>91449</v>
      </c>
      <c r="E673" s="14">
        <v>2888</v>
      </c>
    </row>
    <row r="674" spans="1:5" x14ac:dyDescent="0.2">
      <c r="A674" s="5" t="s">
        <v>1604</v>
      </c>
      <c r="B674" s="5" t="s">
        <v>1086</v>
      </c>
      <c r="C674" s="14">
        <v>102234</v>
      </c>
      <c r="D674" s="14">
        <v>65834</v>
      </c>
      <c r="E674" s="14">
        <v>0</v>
      </c>
    </row>
    <row r="675" spans="1:5" x14ac:dyDescent="0.2">
      <c r="A675" s="5" t="s">
        <v>1605</v>
      </c>
      <c r="B675" s="5" t="s">
        <v>1272</v>
      </c>
      <c r="C675" s="14">
        <v>75698</v>
      </c>
      <c r="D675" s="14">
        <v>69073</v>
      </c>
      <c r="E675" s="14">
        <v>29673</v>
      </c>
    </row>
    <row r="676" spans="1:5" x14ac:dyDescent="0.2">
      <c r="A676" s="5" t="s">
        <v>1606</v>
      </c>
      <c r="B676" s="5" t="s">
        <v>1068</v>
      </c>
      <c r="C676" s="14">
        <v>94000</v>
      </c>
      <c r="D676" s="14">
        <v>27456</v>
      </c>
      <c r="E676" s="14">
        <v>0</v>
      </c>
    </row>
    <row r="677" spans="1:5" x14ac:dyDescent="0.2">
      <c r="A677" s="5" t="s">
        <v>1607</v>
      </c>
      <c r="B677" s="5" t="s">
        <v>1087</v>
      </c>
      <c r="C677" s="14">
        <v>134577</v>
      </c>
      <c r="D677" s="14">
        <v>53000</v>
      </c>
      <c r="E677" s="14">
        <v>882</v>
      </c>
    </row>
    <row r="678" spans="1:5" x14ac:dyDescent="0.2">
      <c r="A678" s="5" t="s">
        <v>2643</v>
      </c>
      <c r="B678" s="5" t="s">
        <v>1128</v>
      </c>
      <c r="C678" s="14">
        <v>119285</v>
      </c>
      <c r="D678" s="14">
        <v>220939</v>
      </c>
      <c r="E678" s="14">
        <v>9640</v>
      </c>
    </row>
    <row r="679" spans="1:5" x14ac:dyDescent="0.2">
      <c r="A679" s="5" t="s">
        <v>1608</v>
      </c>
      <c r="B679" s="5" t="s">
        <v>1114</v>
      </c>
      <c r="C679" s="14">
        <v>116559</v>
      </c>
      <c r="D679" s="14">
        <v>80098</v>
      </c>
      <c r="E679" s="14">
        <v>58857</v>
      </c>
    </row>
    <row r="680" spans="1:5" x14ac:dyDescent="0.2">
      <c r="A680" s="5" t="s">
        <v>2644</v>
      </c>
      <c r="B680" s="5" t="s">
        <v>1068</v>
      </c>
      <c r="C680" s="14">
        <v>557938</v>
      </c>
      <c r="D680" s="14">
        <v>488519</v>
      </c>
      <c r="E680" s="14">
        <v>33908</v>
      </c>
    </row>
    <row r="681" spans="1:5" x14ac:dyDescent="0.2">
      <c r="A681" s="5" t="s">
        <v>1609</v>
      </c>
      <c r="B681" s="5" t="s">
        <v>1028</v>
      </c>
      <c r="C681" s="14">
        <v>29920</v>
      </c>
      <c r="D681" s="14">
        <v>15000</v>
      </c>
      <c r="E681" s="14">
        <v>0</v>
      </c>
    </row>
    <row r="682" spans="1:5" x14ac:dyDescent="0.2">
      <c r="A682" s="5" t="s">
        <v>1610</v>
      </c>
      <c r="B682" s="5" t="s">
        <v>1037</v>
      </c>
      <c r="C682" s="14">
        <v>8530661</v>
      </c>
      <c r="D682" s="14">
        <v>2659862</v>
      </c>
      <c r="E682" s="14">
        <v>3100990</v>
      </c>
    </row>
    <row r="683" spans="1:5" x14ac:dyDescent="0.2">
      <c r="A683" s="5" t="s">
        <v>2645</v>
      </c>
      <c r="B683" s="5" t="s">
        <v>1037</v>
      </c>
      <c r="C683" s="14">
        <v>1826653</v>
      </c>
      <c r="D683" s="14">
        <v>1383799</v>
      </c>
      <c r="E683" s="14">
        <v>455078</v>
      </c>
    </row>
    <row r="684" spans="1:5" x14ac:dyDescent="0.2">
      <c r="A684" s="5" t="s">
        <v>2325</v>
      </c>
      <c r="B684" s="5" t="s">
        <v>1304</v>
      </c>
      <c r="C684" s="14">
        <v>5736173</v>
      </c>
      <c r="D684" s="14">
        <v>2362271</v>
      </c>
      <c r="E684" s="14">
        <v>911105</v>
      </c>
    </row>
    <row r="685" spans="1:5" x14ac:dyDescent="0.2">
      <c r="A685" s="5" t="s">
        <v>1611</v>
      </c>
      <c r="B685" s="5" t="s">
        <v>1106</v>
      </c>
      <c r="C685" s="14">
        <v>22810174</v>
      </c>
      <c r="D685" s="14">
        <v>9587367</v>
      </c>
      <c r="E685" s="14">
        <v>1185392</v>
      </c>
    </row>
    <row r="686" spans="1:5" x14ac:dyDescent="0.2">
      <c r="A686" s="5" t="s">
        <v>1612</v>
      </c>
      <c r="B686" s="5" t="s">
        <v>1089</v>
      </c>
      <c r="C686" s="14">
        <v>499188</v>
      </c>
      <c r="D686" s="14">
        <v>204622</v>
      </c>
      <c r="E686" s="14">
        <v>0</v>
      </c>
    </row>
    <row r="687" spans="1:5" x14ac:dyDescent="0.2">
      <c r="A687" s="5" t="s">
        <v>1613</v>
      </c>
      <c r="B687" s="5" t="s">
        <v>1114</v>
      </c>
      <c r="C687" s="14">
        <v>15490</v>
      </c>
      <c r="D687" s="14">
        <v>7022</v>
      </c>
      <c r="E687" s="14">
        <v>0</v>
      </c>
    </row>
    <row r="688" spans="1:5" x14ac:dyDescent="0.2">
      <c r="A688" s="5" t="s">
        <v>1614</v>
      </c>
      <c r="B688" s="5" t="s">
        <v>1045</v>
      </c>
      <c r="C688" s="14">
        <v>205698</v>
      </c>
      <c r="D688" s="14">
        <v>148002</v>
      </c>
      <c r="E688" s="14">
        <v>273</v>
      </c>
    </row>
    <row r="689" spans="1:5" x14ac:dyDescent="0.2">
      <c r="A689" s="5" t="s">
        <v>1615</v>
      </c>
      <c r="B689" s="5" t="s">
        <v>1233</v>
      </c>
      <c r="C689" s="14">
        <v>16744</v>
      </c>
      <c r="D689" s="14">
        <v>10000</v>
      </c>
      <c r="E689" s="14">
        <v>0</v>
      </c>
    </row>
    <row r="690" spans="1:5" x14ac:dyDescent="0.2">
      <c r="A690" s="5" t="s">
        <v>1616</v>
      </c>
      <c r="B690" s="5" t="s">
        <v>1179</v>
      </c>
      <c r="C690" s="14">
        <v>328219</v>
      </c>
      <c r="D690" s="14">
        <v>253746</v>
      </c>
      <c r="E690" s="14">
        <v>8369</v>
      </c>
    </row>
    <row r="691" spans="1:5" x14ac:dyDescent="0.2">
      <c r="A691" s="5" t="s">
        <v>1617</v>
      </c>
      <c r="B691" s="5" t="s">
        <v>1106</v>
      </c>
      <c r="C691" s="14">
        <v>30211227</v>
      </c>
      <c r="D691" s="14">
        <v>8734255</v>
      </c>
      <c r="E691" s="14">
        <v>1471572</v>
      </c>
    </row>
    <row r="692" spans="1:5" x14ac:dyDescent="0.2">
      <c r="A692" s="5" t="s">
        <v>1618</v>
      </c>
      <c r="B692" s="5" t="s">
        <v>1026</v>
      </c>
      <c r="C692" s="14">
        <v>31728</v>
      </c>
      <c r="D692" s="14">
        <v>20900</v>
      </c>
      <c r="E692" s="14">
        <v>0</v>
      </c>
    </row>
    <row r="693" spans="1:5" x14ac:dyDescent="0.2">
      <c r="A693" s="5" t="s">
        <v>1619</v>
      </c>
      <c r="B693" s="5" t="s">
        <v>1182</v>
      </c>
      <c r="C693" s="14">
        <v>277816</v>
      </c>
      <c r="D693" s="14">
        <v>312421</v>
      </c>
      <c r="E693" s="14">
        <v>40563</v>
      </c>
    </row>
    <row r="694" spans="1:5" x14ac:dyDescent="0.2">
      <c r="A694" s="5" t="s">
        <v>1620</v>
      </c>
      <c r="B694" s="5" t="s">
        <v>1084</v>
      </c>
      <c r="C694" s="14">
        <v>41297</v>
      </c>
      <c r="D694" s="14">
        <v>13400</v>
      </c>
      <c r="E694" s="14">
        <v>16</v>
      </c>
    </row>
    <row r="695" spans="1:5" x14ac:dyDescent="0.2">
      <c r="A695" s="5" t="s">
        <v>2646</v>
      </c>
      <c r="B695" s="5" t="s">
        <v>1061</v>
      </c>
      <c r="C695" s="14">
        <v>27134819</v>
      </c>
      <c r="D695" s="14">
        <v>6351361</v>
      </c>
      <c r="E695" s="14">
        <v>623964</v>
      </c>
    </row>
    <row r="696" spans="1:5" x14ac:dyDescent="0.2">
      <c r="A696" s="5" t="s">
        <v>1621</v>
      </c>
      <c r="B696" s="5" t="s">
        <v>1135</v>
      </c>
      <c r="C696" s="14">
        <v>12836705</v>
      </c>
      <c r="D696" s="14">
        <v>3715488</v>
      </c>
      <c r="E696" s="14">
        <v>83900</v>
      </c>
    </row>
    <row r="697" spans="1:5" x14ac:dyDescent="0.2">
      <c r="A697" s="5" t="s">
        <v>1622</v>
      </c>
      <c r="B697" s="5" t="s">
        <v>1100</v>
      </c>
      <c r="C697" s="14">
        <v>747075</v>
      </c>
      <c r="D697" s="14">
        <v>460936</v>
      </c>
      <c r="E697" s="14">
        <v>5772</v>
      </c>
    </row>
    <row r="698" spans="1:5" x14ac:dyDescent="0.2">
      <c r="A698" s="5" t="s">
        <v>2649</v>
      </c>
      <c r="B698" s="5" t="s">
        <v>1130</v>
      </c>
      <c r="C698" s="14">
        <v>339559</v>
      </c>
      <c r="D698" s="14">
        <v>347233</v>
      </c>
      <c r="E698" s="14">
        <v>35544</v>
      </c>
    </row>
    <row r="699" spans="1:5" x14ac:dyDescent="0.2">
      <c r="A699" s="5" t="s">
        <v>1623</v>
      </c>
      <c r="B699" s="5" t="s">
        <v>2350</v>
      </c>
      <c r="C699" s="14">
        <v>209493</v>
      </c>
      <c r="D699" s="14">
        <v>49997</v>
      </c>
      <c r="E699" s="14">
        <v>78902</v>
      </c>
    </row>
    <row r="700" spans="1:5" x14ac:dyDescent="0.2">
      <c r="A700" s="5" t="s">
        <v>1624</v>
      </c>
      <c r="B700" s="5" t="s">
        <v>1076</v>
      </c>
      <c r="C700" s="14">
        <v>652033</v>
      </c>
      <c r="D700" s="14">
        <v>437610</v>
      </c>
      <c r="E700" s="14">
        <v>50561</v>
      </c>
    </row>
    <row r="701" spans="1:5" x14ac:dyDescent="0.2">
      <c r="A701" s="5" t="s">
        <v>2650</v>
      </c>
      <c r="B701" s="5" t="s">
        <v>1209</v>
      </c>
      <c r="C701" s="14">
        <v>1230169</v>
      </c>
      <c r="D701" s="14">
        <v>670245</v>
      </c>
      <c r="E701" s="14">
        <v>143069</v>
      </c>
    </row>
    <row r="702" spans="1:5" x14ac:dyDescent="0.2">
      <c r="A702" s="5" t="s">
        <v>1625</v>
      </c>
      <c r="B702" s="5" t="s">
        <v>1142</v>
      </c>
      <c r="C702" s="14">
        <v>86843</v>
      </c>
      <c r="D702" s="14">
        <v>24000</v>
      </c>
      <c r="E702" s="14">
        <v>8760</v>
      </c>
    </row>
    <row r="703" spans="1:5" x14ac:dyDescent="0.2">
      <c r="A703" s="5" t="s">
        <v>1626</v>
      </c>
      <c r="B703" s="5" t="s">
        <v>1111</v>
      </c>
      <c r="C703" s="14">
        <v>25513</v>
      </c>
      <c r="D703" s="14">
        <v>8000</v>
      </c>
      <c r="E703" s="14">
        <v>0</v>
      </c>
    </row>
    <row r="704" spans="1:5" x14ac:dyDescent="0.2">
      <c r="A704" s="5" t="s">
        <v>2651</v>
      </c>
      <c r="B704" s="5" t="s">
        <v>1042</v>
      </c>
      <c r="C704" s="14">
        <v>83652</v>
      </c>
      <c r="D704" s="14">
        <v>71325</v>
      </c>
      <c r="E704" s="14">
        <v>2843</v>
      </c>
    </row>
    <row r="705" spans="1:5" x14ac:dyDescent="0.2">
      <c r="A705" s="5" t="s">
        <v>1627</v>
      </c>
      <c r="B705" s="5" t="s">
        <v>1056</v>
      </c>
      <c r="C705" s="14">
        <v>14704537</v>
      </c>
      <c r="D705" s="14">
        <v>4496279</v>
      </c>
      <c r="E705" s="14">
        <v>725430</v>
      </c>
    </row>
    <row r="706" spans="1:5" x14ac:dyDescent="0.2">
      <c r="A706" s="5" t="s">
        <v>1628</v>
      </c>
      <c r="B706" s="5" t="s">
        <v>2452</v>
      </c>
      <c r="C706" s="14">
        <v>830599</v>
      </c>
      <c r="D706" s="14">
        <v>575921</v>
      </c>
      <c r="E706" s="14">
        <v>69004</v>
      </c>
    </row>
    <row r="707" spans="1:5" x14ac:dyDescent="0.2">
      <c r="A707" s="5" t="s">
        <v>2653</v>
      </c>
      <c r="B707" s="5" t="s">
        <v>1157</v>
      </c>
      <c r="C707" s="14">
        <v>449126</v>
      </c>
      <c r="D707" s="14">
        <v>251399</v>
      </c>
      <c r="E707" s="14">
        <v>1627</v>
      </c>
    </row>
    <row r="708" spans="1:5" x14ac:dyDescent="0.2">
      <c r="A708" s="5" t="s">
        <v>2654</v>
      </c>
      <c r="B708" s="5" t="s">
        <v>1037</v>
      </c>
      <c r="C708" s="14">
        <v>34090</v>
      </c>
      <c r="D708" s="14">
        <v>16205</v>
      </c>
      <c r="E708" s="14">
        <v>0</v>
      </c>
    </row>
    <row r="709" spans="1:5" x14ac:dyDescent="0.2">
      <c r="A709" s="5" t="s">
        <v>2318</v>
      </c>
      <c r="B709" s="5" t="s">
        <v>1055</v>
      </c>
      <c r="C709" s="14">
        <v>5451478</v>
      </c>
      <c r="D709" s="14">
        <v>2394788</v>
      </c>
      <c r="E709" s="14">
        <v>352049</v>
      </c>
    </row>
    <row r="710" spans="1:5" x14ac:dyDescent="0.2">
      <c r="A710" s="5" t="s">
        <v>2655</v>
      </c>
      <c r="B710" s="5" t="s">
        <v>1135</v>
      </c>
      <c r="C710" s="14">
        <v>1777347</v>
      </c>
      <c r="D710" s="14">
        <v>627538</v>
      </c>
      <c r="E710" s="14">
        <v>2977</v>
      </c>
    </row>
    <row r="711" spans="1:5" x14ac:dyDescent="0.2">
      <c r="A711" s="5" t="s">
        <v>2656</v>
      </c>
      <c r="B711" s="5" t="s">
        <v>1173</v>
      </c>
      <c r="C711" s="14">
        <v>1007061</v>
      </c>
      <c r="D711" s="14">
        <v>800611</v>
      </c>
      <c r="E711" s="14">
        <v>77255</v>
      </c>
    </row>
    <row r="712" spans="1:5" x14ac:dyDescent="0.2">
      <c r="A712" s="5" t="s">
        <v>1629</v>
      </c>
      <c r="B712" s="5" t="s">
        <v>1209</v>
      </c>
      <c r="C712" s="14">
        <v>539496</v>
      </c>
      <c r="D712" s="14">
        <v>617696</v>
      </c>
      <c r="E712" s="14">
        <v>90190</v>
      </c>
    </row>
    <row r="713" spans="1:5" x14ac:dyDescent="0.2">
      <c r="A713" s="5" t="s">
        <v>2658</v>
      </c>
      <c r="B713" s="5" t="s">
        <v>1125</v>
      </c>
      <c r="C713" s="14">
        <v>41480</v>
      </c>
      <c r="D713" s="14">
        <v>8092</v>
      </c>
      <c r="E713" s="14">
        <v>0</v>
      </c>
    </row>
    <row r="714" spans="1:5" x14ac:dyDescent="0.2">
      <c r="A714" s="5" t="s">
        <v>2659</v>
      </c>
      <c r="B714" s="5" t="s">
        <v>1135</v>
      </c>
      <c r="C714" s="14">
        <v>7308900</v>
      </c>
      <c r="D714" s="14">
        <v>3238694</v>
      </c>
      <c r="E714" s="14">
        <v>143868</v>
      </c>
    </row>
    <row r="715" spans="1:5" x14ac:dyDescent="0.2">
      <c r="A715" s="5" t="s">
        <v>2660</v>
      </c>
      <c r="B715" s="5" t="s">
        <v>1037</v>
      </c>
      <c r="C715" s="14">
        <v>26456</v>
      </c>
      <c r="D715" s="14">
        <v>3112</v>
      </c>
      <c r="E715" s="14">
        <v>0</v>
      </c>
    </row>
    <row r="716" spans="1:5" x14ac:dyDescent="0.2">
      <c r="A716" s="5" t="s">
        <v>2661</v>
      </c>
      <c r="B716" s="5" t="s">
        <v>1037</v>
      </c>
      <c r="C716" s="14">
        <v>1991632</v>
      </c>
      <c r="D716" s="14">
        <v>334714</v>
      </c>
      <c r="E716" s="14">
        <v>371158</v>
      </c>
    </row>
    <row r="717" spans="1:5" x14ac:dyDescent="0.2">
      <c r="A717" s="5" t="s">
        <v>2662</v>
      </c>
      <c r="B717" s="5" t="s">
        <v>1135</v>
      </c>
      <c r="C717" s="14">
        <v>2121079</v>
      </c>
      <c r="D717" s="14">
        <v>688536</v>
      </c>
      <c r="E717" s="14">
        <v>84496</v>
      </c>
    </row>
    <row r="718" spans="1:5" x14ac:dyDescent="0.2">
      <c r="A718" s="5" t="s">
        <v>2663</v>
      </c>
      <c r="B718" s="5" t="s">
        <v>1050</v>
      </c>
      <c r="C718" s="14">
        <v>1699530</v>
      </c>
      <c r="D718" s="14">
        <v>525750</v>
      </c>
      <c r="E718" s="14">
        <v>9392</v>
      </c>
    </row>
    <row r="719" spans="1:5" x14ac:dyDescent="0.2">
      <c r="A719" s="5" t="s">
        <v>1630</v>
      </c>
      <c r="B719" s="5" t="s">
        <v>2350</v>
      </c>
      <c r="C719" s="14">
        <v>279618</v>
      </c>
      <c r="D719" s="14">
        <v>179493</v>
      </c>
      <c r="E719" s="14">
        <v>19134</v>
      </c>
    </row>
    <row r="720" spans="1:5" x14ac:dyDescent="0.2">
      <c r="A720" s="5" t="s">
        <v>1631</v>
      </c>
      <c r="B720" s="5" t="s">
        <v>1037</v>
      </c>
      <c r="C720" s="14">
        <v>38736458</v>
      </c>
      <c r="D720" s="14">
        <v>14741103</v>
      </c>
      <c r="E720" s="14">
        <v>4060604</v>
      </c>
    </row>
    <row r="721" spans="1:5" x14ac:dyDescent="0.2">
      <c r="A721" s="5" t="s">
        <v>2665</v>
      </c>
      <c r="B721" s="5" t="s">
        <v>1055</v>
      </c>
      <c r="C721" s="14">
        <v>4977222</v>
      </c>
      <c r="D721" s="14">
        <v>1719598</v>
      </c>
      <c r="E721" s="14">
        <v>0</v>
      </c>
    </row>
    <row r="722" spans="1:5" x14ac:dyDescent="0.2">
      <c r="A722" s="5" t="s">
        <v>2666</v>
      </c>
      <c r="B722" s="5" t="s">
        <v>1334</v>
      </c>
      <c r="C722" s="14">
        <v>72094</v>
      </c>
      <c r="D722" s="14">
        <v>32803</v>
      </c>
      <c r="E722" s="14">
        <v>4513</v>
      </c>
    </row>
    <row r="723" spans="1:5" x14ac:dyDescent="0.2">
      <c r="A723" s="5" t="s">
        <v>1632</v>
      </c>
      <c r="B723" s="5" t="s">
        <v>1164</v>
      </c>
      <c r="C723" s="14">
        <v>1468859</v>
      </c>
      <c r="D723" s="14">
        <v>609268</v>
      </c>
      <c r="E723" s="14">
        <v>87470</v>
      </c>
    </row>
    <row r="724" spans="1:5" x14ac:dyDescent="0.2">
      <c r="A724" s="5" t="s">
        <v>1633</v>
      </c>
      <c r="B724" s="5" t="s">
        <v>1037</v>
      </c>
      <c r="C724" s="14">
        <v>2198826</v>
      </c>
      <c r="D724" s="14">
        <v>990593</v>
      </c>
      <c r="E724" s="14">
        <v>543325</v>
      </c>
    </row>
    <row r="725" spans="1:5" x14ac:dyDescent="0.2">
      <c r="A725" s="5" t="s">
        <v>1634</v>
      </c>
      <c r="B725" s="5" t="s">
        <v>1171</v>
      </c>
      <c r="C725" s="14">
        <v>16501</v>
      </c>
      <c r="D725" s="14">
        <v>8000</v>
      </c>
      <c r="E725" s="14">
        <v>0</v>
      </c>
    </row>
    <row r="726" spans="1:5" x14ac:dyDescent="0.2">
      <c r="A726" s="5" t="s">
        <v>1635</v>
      </c>
      <c r="B726" s="5" t="s">
        <v>1135</v>
      </c>
      <c r="C726" s="14">
        <v>46091827</v>
      </c>
      <c r="D726" s="14">
        <v>15835272</v>
      </c>
      <c r="E726" s="14">
        <v>883500</v>
      </c>
    </row>
    <row r="727" spans="1:5" x14ac:dyDescent="0.2">
      <c r="A727" s="5" t="s">
        <v>2671</v>
      </c>
      <c r="B727" s="5" t="s">
        <v>1037</v>
      </c>
      <c r="C727" s="14">
        <v>156935</v>
      </c>
      <c r="D727" s="14">
        <v>62128</v>
      </c>
      <c r="E727" s="14">
        <v>3951</v>
      </c>
    </row>
    <row r="728" spans="1:5" x14ac:dyDescent="0.2">
      <c r="A728" s="5" t="s">
        <v>1636</v>
      </c>
      <c r="B728" s="5" t="s">
        <v>1032</v>
      </c>
      <c r="C728" s="14">
        <v>594360</v>
      </c>
      <c r="D728" s="14">
        <v>142611</v>
      </c>
      <c r="E728" s="14">
        <v>0</v>
      </c>
    </row>
    <row r="729" spans="1:5" x14ac:dyDescent="0.2">
      <c r="A729" s="5" t="s">
        <v>2673</v>
      </c>
      <c r="B729" s="5" t="s">
        <v>1042</v>
      </c>
      <c r="C729" s="14">
        <v>11181199</v>
      </c>
      <c r="D729" s="14">
        <v>3459574</v>
      </c>
      <c r="E729" s="14">
        <v>1199356</v>
      </c>
    </row>
    <row r="730" spans="1:5" x14ac:dyDescent="0.2">
      <c r="A730" s="5" t="s">
        <v>1637</v>
      </c>
      <c r="B730" s="5" t="s">
        <v>1061</v>
      </c>
      <c r="C730" s="14">
        <v>202575520</v>
      </c>
      <c r="D730" s="14">
        <v>51473540</v>
      </c>
      <c r="E730" s="14">
        <v>20611051</v>
      </c>
    </row>
    <row r="731" spans="1:5" x14ac:dyDescent="0.2">
      <c r="A731" s="5" t="s">
        <v>2675</v>
      </c>
      <c r="B731" s="5" t="s">
        <v>1032</v>
      </c>
      <c r="C731" s="14">
        <v>3297001</v>
      </c>
      <c r="D731" s="14">
        <v>845953</v>
      </c>
      <c r="E731" s="14">
        <v>313417</v>
      </c>
    </row>
    <row r="732" spans="1:5" x14ac:dyDescent="0.2">
      <c r="A732" s="5" t="s">
        <v>1638</v>
      </c>
      <c r="B732" s="5" t="s">
        <v>1225</v>
      </c>
      <c r="C732" s="14">
        <v>4052043</v>
      </c>
      <c r="D732" s="14">
        <v>1344862</v>
      </c>
      <c r="E732" s="14">
        <v>290722</v>
      </c>
    </row>
    <row r="733" spans="1:5" x14ac:dyDescent="0.2">
      <c r="A733" s="5" t="s">
        <v>1639</v>
      </c>
      <c r="B733" s="5" t="s">
        <v>1037</v>
      </c>
      <c r="C733" s="14">
        <v>51006</v>
      </c>
      <c r="D733" s="14">
        <v>15000</v>
      </c>
      <c r="E733" s="14">
        <v>0</v>
      </c>
    </row>
    <row r="734" spans="1:5" x14ac:dyDescent="0.2">
      <c r="A734" s="5" t="s">
        <v>1640</v>
      </c>
      <c r="B734" s="5" t="s">
        <v>1037</v>
      </c>
      <c r="C734" s="14">
        <v>444849</v>
      </c>
      <c r="D734" s="14">
        <v>191218</v>
      </c>
      <c r="E734" s="14">
        <v>3400</v>
      </c>
    </row>
    <row r="735" spans="1:5" x14ac:dyDescent="0.2">
      <c r="A735" s="5" t="s">
        <v>2679</v>
      </c>
      <c r="B735" s="5" t="s">
        <v>1256</v>
      </c>
      <c r="C735" s="14">
        <v>12872</v>
      </c>
      <c r="D735" s="14">
        <v>5596</v>
      </c>
      <c r="E735" s="14">
        <v>0</v>
      </c>
    </row>
    <row r="736" spans="1:5" x14ac:dyDescent="0.2">
      <c r="A736" s="5" t="s">
        <v>1641</v>
      </c>
      <c r="B736" s="5" t="s">
        <v>1179</v>
      </c>
      <c r="C736" s="14">
        <v>710443</v>
      </c>
      <c r="D736" s="14">
        <v>154990</v>
      </c>
      <c r="E736" s="14">
        <v>9712</v>
      </c>
    </row>
    <row r="737" spans="1:5" x14ac:dyDescent="0.2">
      <c r="A737" s="5" t="s">
        <v>1642</v>
      </c>
      <c r="B737" s="5" t="s">
        <v>1119</v>
      </c>
      <c r="C737" s="14">
        <v>850992</v>
      </c>
      <c r="D737" s="14">
        <v>526637</v>
      </c>
      <c r="E737" s="14">
        <v>57366</v>
      </c>
    </row>
    <row r="738" spans="1:5" x14ac:dyDescent="0.2">
      <c r="A738" s="5" t="s">
        <v>1643</v>
      </c>
      <c r="B738" s="5" t="s">
        <v>1233</v>
      </c>
      <c r="C738" s="14">
        <v>567925</v>
      </c>
      <c r="D738" s="14">
        <v>390006</v>
      </c>
      <c r="E738" s="14">
        <v>82441</v>
      </c>
    </row>
    <row r="739" spans="1:5" x14ac:dyDescent="0.2">
      <c r="A739" s="5" t="s">
        <v>1644</v>
      </c>
      <c r="B739" s="5" t="s">
        <v>1101</v>
      </c>
      <c r="C739" s="14">
        <v>43691</v>
      </c>
      <c r="D739" s="14">
        <v>17500</v>
      </c>
      <c r="E739" s="14">
        <v>9552</v>
      </c>
    </row>
    <row r="740" spans="1:5" x14ac:dyDescent="0.2">
      <c r="A740" s="5" t="s">
        <v>1645</v>
      </c>
      <c r="B740" s="5" t="s">
        <v>1052</v>
      </c>
      <c r="C740" s="14">
        <v>146008</v>
      </c>
      <c r="D740" s="14">
        <v>116000</v>
      </c>
      <c r="E740" s="14">
        <v>84983</v>
      </c>
    </row>
    <row r="741" spans="1:5" x14ac:dyDescent="0.2">
      <c r="A741" s="5" t="s">
        <v>1646</v>
      </c>
      <c r="B741" s="5" t="s">
        <v>1130</v>
      </c>
      <c r="C741" s="14">
        <v>181312</v>
      </c>
      <c r="D741" s="14">
        <v>243048</v>
      </c>
      <c r="E741" s="14">
        <v>1603</v>
      </c>
    </row>
    <row r="742" spans="1:5" x14ac:dyDescent="0.2">
      <c r="A742" s="5" t="s">
        <v>1731</v>
      </c>
      <c r="B742" s="5" t="s">
        <v>1166</v>
      </c>
      <c r="C742" s="14">
        <v>2693652</v>
      </c>
      <c r="D742" s="14">
        <v>1187442</v>
      </c>
      <c r="E742" s="14">
        <v>107470</v>
      </c>
    </row>
    <row r="743" spans="1:5" x14ac:dyDescent="0.2">
      <c r="A743" s="5" t="s">
        <v>1732</v>
      </c>
      <c r="B743" s="5" t="s">
        <v>1032</v>
      </c>
      <c r="C743" s="14">
        <v>16263847</v>
      </c>
      <c r="D743" s="14">
        <v>7639638</v>
      </c>
      <c r="E743" s="14">
        <v>777079</v>
      </c>
    </row>
    <row r="744" spans="1:5" x14ac:dyDescent="0.2">
      <c r="A744" s="5" t="s">
        <v>1647</v>
      </c>
      <c r="B744" s="5" t="s">
        <v>1050</v>
      </c>
      <c r="C744" s="14">
        <v>271107</v>
      </c>
      <c r="D744" s="14">
        <v>114269</v>
      </c>
      <c r="E744" s="14">
        <v>21336</v>
      </c>
    </row>
    <row r="745" spans="1:5" x14ac:dyDescent="0.2">
      <c r="A745" s="5" t="s">
        <v>1648</v>
      </c>
      <c r="B745" s="5" t="s">
        <v>1126</v>
      </c>
      <c r="C745" s="14">
        <v>49954</v>
      </c>
      <c r="D745" s="14">
        <v>113000</v>
      </c>
      <c r="E745" s="14">
        <v>18443</v>
      </c>
    </row>
    <row r="746" spans="1:5" x14ac:dyDescent="0.2">
      <c r="A746" s="5" t="s">
        <v>1733</v>
      </c>
      <c r="B746" s="5" t="s">
        <v>1052</v>
      </c>
      <c r="C746" s="14">
        <v>10076</v>
      </c>
      <c r="D746" s="14">
        <v>5500</v>
      </c>
      <c r="E746" s="14">
        <v>7126</v>
      </c>
    </row>
    <row r="747" spans="1:5" x14ac:dyDescent="0.2">
      <c r="A747" s="5" t="s">
        <v>1734</v>
      </c>
      <c r="B747" s="5" t="s">
        <v>1082</v>
      </c>
      <c r="C747" s="14">
        <v>7453</v>
      </c>
      <c r="D747" s="14">
        <v>2000</v>
      </c>
      <c r="E747" s="14">
        <v>0</v>
      </c>
    </row>
    <row r="748" spans="1:5" x14ac:dyDescent="0.2">
      <c r="A748" s="5" t="s">
        <v>1735</v>
      </c>
      <c r="B748" s="5" t="s">
        <v>1068</v>
      </c>
      <c r="C748" s="14">
        <v>188584</v>
      </c>
      <c r="D748" s="14">
        <v>81000</v>
      </c>
      <c r="E748" s="14">
        <v>3061</v>
      </c>
    </row>
    <row r="749" spans="1:5" x14ac:dyDescent="0.2">
      <c r="A749" s="5" t="s">
        <v>1649</v>
      </c>
      <c r="B749" s="5" t="s">
        <v>2452</v>
      </c>
      <c r="C749" s="14">
        <v>25127</v>
      </c>
      <c r="D749" s="14">
        <v>34961</v>
      </c>
      <c r="E749" s="14">
        <v>2992</v>
      </c>
    </row>
    <row r="750" spans="1:5" x14ac:dyDescent="0.2">
      <c r="A750" s="5" t="s">
        <v>1736</v>
      </c>
      <c r="B750" s="5" t="s">
        <v>1056</v>
      </c>
      <c r="C750" s="14">
        <v>1498231</v>
      </c>
      <c r="D750" s="14">
        <v>273562</v>
      </c>
      <c r="E750" s="14">
        <v>0</v>
      </c>
    </row>
    <row r="751" spans="1:5" x14ac:dyDescent="0.2">
      <c r="A751" s="5" t="s">
        <v>1737</v>
      </c>
      <c r="B751" s="5" t="s">
        <v>1142</v>
      </c>
      <c r="C751" s="14">
        <v>142540</v>
      </c>
      <c r="D751" s="14">
        <v>60151</v>
      </c>
      <c r="E751" s="14">
        <v>0</v>
      </c>
    </row>
    <row r="752" spans="1:5" x14ac:dyDescent="0.2">
      <c r="A752" s="5" t="s">
        <v>1650</v>
      </c>
      <c r="B752" s="5" t="s">
        <v>1125</v>
      </c>
      <c r="C752" s="14">
        <v>112093</v>
      </c>
      <c r="D752" s="14">
        <v>124235</v>
      </c>
      <c r="E752" s="14">
        <v>0</v>
      </c>
    </row>
    <row r="753" spans="1:5" x14ac:dyDescent="0.2">
      <c r="A753" s="5" t="s">
        <v>1651</v>
      </c>
      <c r="B753" s="5" t="s">
        <v>1033</v>
      </c>
      <c r="C753" s="14">
        <v>22303</v>
      </c>
      <c r="D753" s="14">
        <v>11000</v>
      </c>
      <c r="E753" s="14">
        <v>1186</v>
      </c>
    </row>
    <row r="754" spans="1:5" x14ac:dyDescent="0.2">
      <c r="A754" s="5" t="s">
        <v>1652</v>
      </c>
      <c r="B754" s="5" t="s">
        <v>1028</v>
      </c>
      <c r="C754" s="14">
        <v>14128</v>
      </c>
      <c r="D754" s="14">
        <v>4500</v>
      </c>
      <c r="E754" s="14">
        <v>0</v>
      </c>
    </row>
    <row r="755" spans="1:5" x14ac:dyDescent="0.2">
      <c r="A755" s="5" t="s">
        <v>1653</v>
      </c>
      <c r="B755" s="5" t="s">
        <v>1086</v>
      </c>
      <c r="C755" s="14">
        <v>37769</v>
      </c>
      <c r="D755" s="14">
        <v>27300</v>
      </c>
      <c r="E755" s="14">
        <v>3464</v>
      </c>
    </row>
    <row r="756" spans="1:5" x14ac:dyDescent="0.2">
      <c r="A756" s="5" t="s">
        <v>1654</v>
      </c>
      <c r="B756" s="5" t="s">
        <v>1179</v>
      </c>
      <c r="C756" s="14">
        <v>611918</v>
      </c>
      <c r="D756" s="14">
        <v>573802</v>
      </c>
      <c r="E756" s="14">
        <v>36160</v>
      </c>
    </row>
    <row r="757" spans="1:5" x14ac:dyDescent="0.2">
      <c r="A757" s="5" t="s">
        <v>1655</v>
      </c>
      <c r="B757" s="5" t="s">
        <v>1148</v>
      </c>
      <c r="C757" s="14">
        <v>27070</v>
      </c>
      <c r="D757" s="14">
        <v>16783</v>
      </c>
      <c r="E757" s="14">
        <v>0</v>
      </c>
    </row>
    <row r="758" spans="1:5" x14ac:dyDescent="0.2">
      <c r="A758" s="5" t="s">
        <v>2323</v>
      </c>
      <c r="B758" s="5" t="s">
        <v>1111</v>
      </c>
      <c r="C758" s="14">
        <v>99545</v>
      </c>
      <c r="D758" s="14">
        <v>16000</v>
      </c>
      <c r="E758" s="14">
        <v>0</v>
      </c>
    </row>
    <row r="759" spans="1:5" x14ac:dyDescent="0.2">
      <c r="A759" s="5" t="s">
        <v>1739</v>
      </c>
      <c r="B759" s="5" t="s">
        <v>1334</v>
      </c>
      <c r="C759" s="14">
        <v>2616445</v>
      </c>
      <c r="D759" s="14">
        <v>1745195</v>
      </c>
      <c r="E759" s="14">
        <v>263943</v>
      </c>
    </row>
    <row r="760" spans="1:5" x14ac:dyDescent="0.2">
      <c r="A760" s="5" t="s">
        <v>1656</v>
      </c>
      <c r="B760" s="5" t="s">
        <v>1089</v>
      </c>
      <c r="C760" s="14">
        <v>82338</v>
      </c>
      <c r="D760" s="14">
        <v>62207</v>
      </c>
      <c r="E760" s="14">
        <v>3211</v>
      </c>
    </row>
    <row r="761" spans="1:5" x14ac:dyDescent="0.2">
      <c r="A761" s="5" t="s">
        <v>1657</v>
      </c>
      <c r="B761" s="5" t="s">
        <v>1156</v>
      </c>
      <c r="C761" s="14">
        <v>13625</v>
      </c>
      <c r="D761" s="14">
        <v>13745</v>
      </c>
      <c r="E761" s="14">
        <v>5059</v>
      </c>
    </row>
    <row r="762" spans="1:5" x14ac:dyDescent="0.2">
      <c r="A762" s="5" t="s">
        <v>1658</v>
      </c>
      <c r="B762" s="5" t="s">
        <v>1135</v>
      </c>
      <c r="C762" s="14">
        <v>3938448</v>
      </c>
      <c r="D762" s="14">
        <v>698507</v>
      </c>
      <c r="E762" s="14">
        <v>17844</v>
      </c>
    </row>
    <row r="763" spans="1:5" x14ac:dyDescent="0.2">
      <c r="A763" s="5" t="s">
        <v>1659</v>
      </c>
      <c r="B763" s="5" t="s">
        <v>1073</v>
      </c>
      <c r="C763" s="14">
        <v>223084</v>
      </c>
      <c r="D763" s="14">
        <v>203100</v>
      </c>
      <c r="E763" s="14">
        <v>0</v>
      </c>
    </row>
    <row r="764" spans="1:5" x14ac:dyDescent="0.2">
      <c r="A764" s="5" t="s">
        <v>1660</v>
      </c>
      <c r="B764" s="5" t="s">
        <v>1086</v>
      </c>
      <c r="C764" s="14">
        <v>521900</v>
      </c>
      <c r="D764" s="14">
        <v>739413</v>
      </c>
      <c r="E764" s="14">
        <v>70334</v>
      </c>
    </row>
    <row r="765" spans="1:5" x14ac:dyDescent="0.2">
      <c r="A765" s="5" t="s">
        <v>1661</v>
      </c>
      <c r="B765" s="5" t="s">
        <v>1112</v>
      </c>
      <c r="C765" s="14">
        <v>27644</v>
      </c>
      <c r="D765" s="14">
        <v>8000</v>
      </c>
      <c r="E765" s="14">
        <v>0</v>
      </c>
    </row>
    <row r="766" spans="1:5" x14ac:dyDescent="0.2">
      <c r="A766" s="5" t="s">
        <v>1662</v>
      </c>
      <c r="B766" s="5" t="s">
        <v>1182</v>
      </c>
      <c r="C766" s="14">
        <v>200987</v>
      </c>
      <c r="D766" s="14">
        <v>164312</v>
      </c>
      <c r="E766" s="14">
        <v>44431</v>
      </c>
    </row>
    <row r="767" spans="1:5" x14ac:dyDescent="0.2">
      <c r="A767" s="5" t="s">
        <v>1663</v>
      </c>
      <c r="B767" s="5" t="s">
        <v>1097</v>
      </c>
      <c r="C767" s="14">
        <v>47656</v>
      </c>
      <c r="D767" s="14">
        <v>20047</v>
      </c>
      <c r="E767" s="14">
        <v>5254</v>
      </c>
    </row>
    <row r="768" spans="1:5" x14ac:dyDescent="0.2">
      <c r="A768" s="5" t="s">
        <v>1664</v>
      </c>
      <c r="B768" s="5" t="s">
        <v>1272</v>
      </c>
      <c r="C768" s="14">
        <v>28196</v>
      </c>
      <c r="D768" s="14">
        <v>12000</v>
      </c>
      <c r="E768" s="14">
        <v>0</v>
      </c>
    </row>
    <row r="769" spans="1:5" x14ac:dyDescent="0.2">
      <c r="A769" s="5" t="s">
        <v>1665</v>
      </c>
      <c r="B769" s="5" t="s">
        <v>1182</v>
      </c>
      <c r="C769" s="14">
        <v>349175</v>
      </c>
      <c r="D769" s="14">
        <v>200000</v>
      </c>
      <c r="E769" s="14">
        <v>6680</v>
      </c>
    </row>
    <row r="770" spans="1:5" x14ac:dyDescent="0.2">
      <c r="A770" s="5" t="s">
        <v>2324</v>
      </c>
      <c r="B770" s="5" t="s">
        <v>1111</v>
      </c>
      <c r="C770" s="14">
        <v>46509</v>
      </c>
      <c r="D770" s="14">
        <v>15000</v>
      </c>
      <c r="E770" s="14">
        <v>0</v>
      </c>
    </row>
    <row r="771" spans="1:5" x14ac:dyDescent="0.2">
      <c r="A771" s="5" t="s">
        <v>1741</v>
      </c>
      <c r="B771" s="5" t="s">
        <v>1038</v>
      </c>
      <c r="C771" s="14">
        <v>47432</v>
      </c>
      <c r="D771" s="14">
        <v>16044</v>
      </c>
      <c r="E771" s="14">
        <v>3149</v>
      </c>
    </row>
    <row r="772" spans="1:5" x14ac:dyDescent="0.2">
      <c r="A772" s="5" t="s">
        <v>1742</v>
      </c>
      <c r="B772" s="5" t="s">
        <v>1026</v>
      </c>
      <c r="C772" s="14">
        <v>149585</v>
      </c>
      <c r="D772" s="14">
        <v>131379</v>
      </c>
      <c r="E772" s="14">
        <v>7497</v>
      </c>
    </row>
    <row r="773" spans="1:5" x14ac:dyDescent="0.2">
      <c r="A773" s="5" t="s">
        <v>1743</v>
      </c>
      <c r="B773" s="5" t="s">
        <v>1100</v>
      </c>
      <c r="C773" s="14">
        <v>1706845</v>
      </c>
      <c r="D773" s="14">
        <v>1160195</v>
      </c>
      <c r="E773" s="14">
        <v>4565</v>
      </c>
    </row>
    <row r="774" spans="1:5" x14ac:dyDescent="0.2">
      <c r="A774" s="5" t="s">
        <v>1666</v>
      </c>
      <c r="B774" s="5" t="s">
        <v>1060</v>
      </c>
      <c r="C774" s="14">
        <v>319220</v>
      </c>
      <c r="D774" s="14">
        <v>168238</v>
      </c>
      <c r="E774" s="14">
        <v>0</v>
      </c>
    </row>
    <row r="775" spans="1:5" x14ac:dyDescent="0.2">
      <c r="A775" s="5" t="s">
        <v>1667</v>
      </c>
      <c r="B775" s="5" t="s">
        <v>1087</v>
      </c>
      <c r="C775" s="14">
        <v>152035</v>
      </c>
      <c r="D775" s="14">
        <v>48949</v>
      </c>
      <c r="E775" s="14">
        <v>12732</v>
      </c>
    </row>
    <row r="776" spans="1:5" x14ac:dyDescent="0.2">
      <c r="A776" s="5" t="s">
        <v>1668</v>
      </c>
      <c r="B776" s="5" t="s">
        <v>1093</v>
      </c>
      <c r="C776" s="14">
        <v>127666</v>
      </c>
      <c r="D776" s="14">
        <v>55487</v>
      </c>
      <c r="E776" s="14">
        <v>276</v>
      </c>
    </row>
    <row r="777" spans="1:5" x14ac:dyDescent="0.2">
      <c r="A777" s="5" t="s">
        <v>1669</v>
      </c>
      <c r="B777" s="5" t="s">
        <v>1142</v>
      </c>
      <c r="C777" s="14">
        <v>194575</v>
      </c>
      <c r="D777" s="14">
        <v>130101</v>
      </c>
      <c r="E777" s="14">
        <v>15737</v>
      </c>
    </row>
    <row r="778" spans="1:5" x14ac:dyDescent="0.2">
      <c r="A778" s="5" t="s">
        <v>1670</v>
      </c>
      <c r="B778" s="5" t="s">
        <v>1093</v>
      </c>
      <c r="C778" s="14">
        <v>23073</v>
      </c>
      <c r="D778" s="14">
        <v>2671</v>
      </c>
      <c r="E778" s="14">
        <v>280</v>
      </c>
    </row>
    <row r="779" spans="1:5" x14ac:dyDescent="0.2">
      <c r="A779" s="5" t="s">
        <v>1671</v>
      </c>
      <c r="B779" s="5" t="s">
        <v>1050</v>
      </c>
      <c r="C779" s="14">
        <v>115656</v>
      </c>
      <c r="D779" s="14">
        <v>30000</v>
      </c>
      <c r="E779" s="14">
        <v>124</v>
      </c>
    </row>
    <row r="780" spans="1:5" x14ac:dyDescent="0.2">
      <c r="A780" s="5" t="s">
        <v>2164</v>
      </c>
      <c r="B780" s="5" t="s">
        <v>1061</v>
      </c>
      <c r="C780" s="14">
        <v>12858292</v>
      </c>
      <c r="D780" s="14">
        <v>2386693</v>
      </c>
      <c r="E780" s="14">
        <v>483092</v>
      </c>
    </row>
    <row r="781" spans="1:5" x14ac:dyDescent="0.2">
      <c r="A781" s="5" t="s">
        <v>1672</v>
      </c>
      <c r="B781" s="5" t="s">
        <v>1093</v>
      </c>
      <c r="C781" s="14">
        <v>155889</v>
      </c>
      <c r="D781" s="14">
        <v>95887</v>
      </c>
      <c r="E781" s="14">
        <v>35830</v>
      </c>
    </row>
    <row r="782" spans="1:5" x14ac:dyDescent="0.2">
      <c r="A782" s="5" t="s">
        <v>1673</v>
      </c>
      <c r="B782" s="5" t="s">
        <v>1056</v>
      </c>
      <c r="C782" s="14">
        <v>361701</v>
      </c>
      <c r="D782" s="14">
        <v>139294</v>
      </c>
      <c r="E782" s="14">
        <v>3396</v>
      </c>
    </row>
    <row r="783" spans="1:5" x14ac:dyDescent="0.2">
      <c r="A783" s="5" t="s">
        <v>1674</v>
      </c>
      <c r="B783" s="5" t="s">
        <v>1045</v>
      </c>
      <c r="C783" s="14">
        <v>162482</v>
      </c>
      <c r="D783" s="14">
        <v>128351</v>
      </c>
      <c r="E783" s="14">
        <v>0</v>
      </c>
    </row>
    <row r="784" spans="1:5" x14ac:dyDescent="0.2">
      <c r="A784" s="5" t="s">
        <v>1675</v>
      </c>
      <c r="B784" s="5" t="s">
        <v>2350</v>
      </c>
      <c r="C784" s="14">
        <v>160598</v>
      </c>
      <c r="D784" s="14">
        <v>118076</v>
      </c>
      <c r="E784" s="14">
        <v>1594</v>
      </c>
    </row>
    <row r="785" spans="1:5" x14ac:dyDescent="0.2">
      <c r="A785" s="5" t="s">
        <v>1676</v>
      </c>
      <c r="B785" s="5" t="s">
        <v>1114</v>
      </c>
      <c r="C785" s="14">
        <v>60971</v>
      </c>
      <c r="D785" s="14">
        <v>100200</v>
      </c>
      <c r="E785" s="14">
        <v>19537</v>
      </c>
    </row>
    <row r="786" spans="1:5" x14ac:dyDescent="0.2">
      <c r="A786" s="5" t="s">
        <v>1677</v>
      </c>
      <c r="B786" s="5" t="s">
        <v>1175</v>
      </c>
      <c r="C786" s="14">
        <v>7181433</v>
      </c>
      <c r="D786" s="14">
        <v>2781754</v>
      </c>
      <c r="E786" s="14">
        <v>189302</v>
      </c>
    </row>
    <row r="787" spans="1:5" x14ac:dyDescent="0.2">
      <c r="A787" s="5" t="s">
        <v>1678</v>
      </c>
      <c r="B787" s="5" t="s">
        <v>1052</v>
      </c>
      <c r="C787" s="14">
        <v>13653</v>
      </c>
      <c r="D787" s="14">
        <v>6800</v>
      </c>
      <c r="E787" s="14">
        <v>285</v>
      </c>
    </row>
    <row r="788" spans="1:5" x14ac:dyDescent="0.2">
      <c r="A788" s="5" t="s">
        <v>1679</v>
      </c>
      <c r="B788" s="5" t="s">
        <v>1233</v>
      </c>
      <c r="C788" s="14">
        <v>89999</v>
      </c>
      <c r="D788" s="14">
        <v>40001</v>
      </c>
      <c r="E788" s="14">
        <v>212</v>
      </c>
    </row>
    <row r="789" spans="1:5" x14ac:dyDescent="0.2">
      <c r="A789" s="5" t="s">
        <v>1680</v>
      </c>
      <c r="B789" s="5" t="s">
        <v>1093</v>
      </c>
      <c r="C789" s="14">
        <v>31798</v>
      </c>
      <c r="D789" s="14">
        <v>8700</v>
      </c>
      <c r="E789" s="14">
        <v>806</v>
      </c>
    </row>
    <row r="790" spans="1:5" x14ac:dyDescent="0.2">
      <c r="A790" s="5" t="s">
        <v>1681</v>
      </c>
      <c r="B790" s="5" t="s">
        <v>1073</v>
      </c>
      <c r="C790" s="14">
        <v>3267640</v>
      </c>
      <c r="D790" s="14">
        <v>2358034</v>
      </c>
      <c r="E790" s="14">
        <v>218512</v>
      </c>
    </row>
    <row r="791" spans="1:5" x14ac:dyDescent="0.2">
      <c r="A791" s="5" t="s">
        <v>1278</v>
      </c>
      <c r="B791" s="5" t="s">
        <v>1278</v>
      </c>
      <c r="C791" s="14">
        <v>1493903</v>
      </c>
      <c r="D791" s="14">
        <v>810352</v>
      </c>
      <c r="E791" s="14">
        <v>52870</v>
      </c>
    </row>
    <row r="792" spans="1:5" x14ac:dyDescent="0.2">
      <c r="A792" s="5" t="s">
        <v>1682</v>
      </c>
      <c r="B792" s="5" t="s">
        <v>1114</v>
      </c>
      <c r="C792" s="14">
        <v>223191</v>
      </c>
      <c r="D792" s="14">
        <v>251779</v>
      </c>
      <c r="E792" s="14">
        <v>22318</v>
      </c>
    </row>
    <row r="793" spans="1:5" x14ac:dyDescent="0.2">
      <c r="A793" s="5" t="s">
        <v>1683</v>
      </c>
      <c r="B793" s="5" t="s">
        <v>1175</v>
      </c>
      <c r="C793" s="14">
        <v>8003912</v>
      </c>
      <c r="D793" s="14">
        <v>2772745</v>
      </c>
      <c r="E793" s="14">
        <v>301915</v>
      </c>
    </row>
    <row r="794" spans="1:5" x14ac:dyDescent="0.2">
      <c r="A794" s="5" t="s">
        <v>1045</v>
      </c>
      <c r="B794" s="5" t="s">
        <v>1045</v>
      </c>
      <c r="C794" s="14">
        <v>1572348</v>
      </c>
      <c r="D794" s="14">
        <v>670125</v>
      </c>
      <c r="E794" s="14">
        <v>19877</v>
      </c>
    </row>
    <row r="795" spans="1:5" x14ac:dyDescent="0.2">
      <c r="A795" s="5" t="s">
        <v>1684</v>
      </c>
      <c r="B795" s="5" t="s">
        <v>1138</v>
      </c>
      <c r="C795" s="14">
        <v>253564</v>
      </c>
      <c r="D795" s="14">
        <v>101152</v>
      </c>
      <c r="E795" s="14">
        <v>22667</v>
      </c>
    </row>
    <row r="796" spans="1:5" x14ac:dyDescent="0.2">
      <c r="A796" s="5" t="s">
        <v>1685</v>
      </c>
      <c r="B796" s="5" t="s">
        <v>1037</v>
      </c>
      <c r="C796" s="14">
        <v>6366190</v>
      </c>
      <c r="D796" s="14">
        <v>3209557</v>
      </c>
      <c r="E796" s="14">
        <v>543539</v>
      </c>
    </row>
    <row r="797" spans="1:5" x14ac:dyDescent="0.2">
      <c r="A797" s="5" t="s">
        <v>1686</v>
      </c>
      <c r="B797" s="5" t="s">
        <v>1396</v>
      </c>
      <c r="C797" s="14">
        <v>76821</v>
      </c>
      <c r="D797" s="14">
        <v>46847</v>
      </c>
      <c r="E797" s="14">
        <v>904</v>
      </c>
    </row>
    <row r="798" spans="1:5" x14ac:dyDescent="0.2">
      <c r="A798" s="5" t="s">
        <v>1687</v>
      </c>
      <c r="B798" s="5" t="s">
        <v>1080</v>
      </c>
      <c r="C798" s="14">
        <v>973237</v>
      </c>
      <c r="D798" s="14">
        <v>665120</v>
      </c>
      <c r="E798" s="14">
        <v>40478</v>
      </c>
    </row>
    <row r="799" spans="1:5" x14ac:dyDescent="0.2">
      <c r="A799" s="5" t="s">
        <v>1748</v>
      </c>
      <c r="B799" s="5" t="s">
        <v>1114</v>
      </c>
      <c r="C799" s="14">
        <v>152758</v>
      </c>
      <c r="D799" s="14">
        <v>180295</v>
      </c>
      <c r="E799" s="14">
        <v>18957</v>
      </c>
    </row>
    <row r="800" spans="1:5" x14ac:dyDescent="0.2">
      <c r="A800" s="5" t="s">
        <v>1688</v>
      </c>
      <c r="B800" s="5" t="s">
        <v>2406</v>
      </c>
      <c r="C800" s="14">
        <v>10394</v>
      </c>
      <c r="D800" s="14">
        <v>10819</v>
      </c>
      <c r="E800" s="14">
        <v>0</v>
      </c>
    </row>
    <row r="801" spans="1:5" x14ac:dyDescent="0.2">
      <c r="A801" s="5" t="s">
        <v>1689</v>
      </c>
      <c r="B801" s="5" t="s">
        <v>1028</v>
      </c>
      <c r="C801" s="14">
        <v>41926</v>
      </c>
      <c r="D801" s="14">
        <v>20805</v>
      </c>
      <c r="E801" s="14">
        <v>0</v>
      </c>
    </row>
    <row r="802" spans="1:5" x14ac:dyDescent="0.2">
      <c r="A802" s="5" t="s">
        <v>1749</v>
      </c>
      <c r="B802" s="5" t="s">
        <v>1108</v>
      </c>
      <c r="C802" s="14">
        <v>500250</v>
      </c>
      <c r="D802" s="14">
        <v>278004</v>
      </c>
      <c r="E802" s="14">
        <v>60351</v>
      </c>
    </row>
    <row r="803" spans="1:5" x14ac:dyDescent="0.2">
      <c r="A803" s="5" t="s">
        <v>1690</v>
      </c>
      <c r="B803" s="5" t="s">
        <v>1114</v>
      </c>
      <c r="C803" s="14">
        <v>18588</v>
      </c>
      <c r="D803" s="14">
        <v>29630</v>
      </c>
      <c r="E803" s="14">
        <v>3855</v>
      </c>
    </row>
    <row r="804" spans="1:5" x14ac:dyDescent="0.2">
      <c r="A804" s="5" t="s">
        <v>1691</v>
      </c>
      <c r="B804" s="5" t="s">
        <v>1125</v>
      </c>
      <c r="C804" s="14">
        <v>68477</v>
      </c>
      <c r="D804" s="14">
        <v>32224</v>
      </c>
      <c r="E804" s="14">
        <v>0</v>
      </c>
    </row>
    <row r="805" spans="1:5" x14ac:dyDescent="0.2">
      <c r="A805" s="5" t="s">
        <v>1692</v>
      </c>
      <c r="B805" s="5" t="s">
        <v>1052</v>
      </c>
      <c r="C805" s="14">
        <v>336571</v>
      </c>
      <c r="D805" s="14">
        <v>250749</v>
      </c>
      <c r="E805" s="14">
        <v>9738</v>
      </c>
    </row>
    <row r="806" spans="1:5" x14ac:dyDescent="0.2">
      <c r="A806" s="5" t="s">
        <v>1693</v>
      </c>
      <c r="B806" s="5" t="s">
        <v>1082</v>
      </c>
      <c r="C806" s="14">
        <v>678069</v>
      </c>
      <c r="D806" s="14">
        <v>582753</v>
      </c>
      <c r="E806" s="14">
        <v>91429</v>
      </c>
    </row>
    <row r="807" spans="1:5" x14ac:dyDescent="0.2">
      <c r="A807" s="5" t="s">
        <v>1396</v>
      </c>
      <c r="B807" s="5" t="s">
        <v>1396</v>
      </c>
      <c r="C807" s="14">
        <v>4227007</v>
      </c>
      <c r="D807" s="14">
        <v>2274384</v>
      </c>
      <c r="E807" s="14">
        <v>183033</v>
      </c>
    </row>
    <row r="808" spans="1:5" x14ac:dyDescent="0.2">
      <c r="A808" s="5" t="s">
        <v>1694</v>
      </c>
      <c r="B808" s="5" t="s">
        <v>1175</v>
      </c>
      <c r="C808" s="14">
        <v>2636524</v>
      </c>
      <c r="D808" s="14">
        <v>841217</v>
      </c>
      <c r="E808" s="14">
        <v>279655</v>
      </c>
    </row>
    <row r="809" spans="1:5" x14ac:dyDescent="0.2">
      <c r="A809" s="5" t="s">
        <v>1695</v>
      </c>
      <c r="B809" s="5" t="s">
        <v>1200</v>
      </c>
      <c r="C809" s="14">
        <v>939785</v>
      </c>
      <c r="D809" s="14">
        <v>714284</v>
      </c>
      <c r="E809" s="14">
        <v>77174</v>
      </c>
    </row>
    <row r="810" spans="1:5" x14ac:dyDescent="0.2">
      <c r="A810" s="5" t="s">
        <v>1696</v>
      </c>
      <c r="B810" s="5" t="s">
        <v>1177</v>
      </c>
      <c r="C810" s="14">
        <v>319811</v>
      </c>
      <c r="D810" s="14">
        <v>211999</v>
      </c>
      <c r="E810" s="14">
        <v>33829</v>
      </c>
    </row>
    <row r="811" spans="1:5" x14ac:dyDescent="0.2">
      <c r="A811" s="5" t="s">
        <v>1697</v>
      </c>
      <c r="B811" s="5" t="s">
        <v>1191</v>
      </c>
      <c r="C811" s="14">
        <v>34817</v>
      </c>
      <c r="D811" s="14">
        <v>53055</v>
      </c>
      <c r="E811" s="14">
        <v>0</v>
      </c>
    </row>
    <row r="812" spans="1:5" x14ac:dyDescent="0.2">
      <c r="A812" s="5" t="s">
        <v>1698</v>
      </c>
      <c r="B812" s="5" t="s">
        <v>1104</v>
      </c>
      <c r="C812" s="14">
        <v>97028</v>
      </c>
      <c r="D812" s="14">
        <v>70000</v>
      </c>
      <c r="E812" s="14">
        <v>0</v>
      </c>
    </row>
    <row r="813" spans="1:5" x14ac:dyDescent="0.2">
      <c r="A813" s="5" t="s">
        <v>1699</v>
      </c>
      <c r="B813" s="5" t="s">
        <v>1042</v>
      </c>
      <c r="C813" s="14">
        <v>689910</v>
      </c>
      <c r="D813" s="14">
        <v>287216</v>
      </c>
      <c r="E813" s="14">
        <v>80872</v>
      </c>
    </row>
    <row r="814" spans="1:5" x14ac:dyDescent="0.2">
      <c r="A814" s="5" t="s">
        <v>1700</v>
      </c>
      <c r="B814" s="5" t="s">
        <v>1135</v>
      </c>
      <c r="C814" s="14">
        <v>10683987</v>
      </c>
      <c r="D814" s="14">
        <v>2558593</v>
      </c>
      <c r="E814" s="14">
        <v>57871</v>
      </c>
    </row>
    <row r="815" spans="1:5" x14ac:dyDescent="0.2">
      <c r="A815" s="5" t="s">
        <v>1701</v>
      </c>
      <c r="B815" s="5" t="s">
        <v>1182</v>
      </c>
      <c r="C815" s="14">
        <v>201772</v>
      </c>
      <c r="D815" s="14">
        <v>234189</v>
      </c>
      <c r="E815" s="14">
        <v>279</v>
      </c>
    </row>
    <row r="816" spans="1:5" x14ac:dyDescent="0.2">
      <c r="A816" s="5" t="s">
        <v>1702</v>
      </c>
      <c r="B816" s="5" t="s">
        <v>2406</v>
      </c>
      <c r="C816" s="14">
        <v>767497</v>
      </c>
      <c r="D816" s="14">
        <v>517354</v>
      </c>
      <c r="E816" s="14">
        <v>40613</v>
      </c>
    </row>
    <row r="817" spans="1:5" x14ac:dyDescent="0.2">
      <c r="A817" s="5" t="s">
        <v>1703</v>
      </c>
      <c r="B817" s="5" t="s">
        <v>1066</v>
      </c>
      <c r="C817" s="14">
        <v>56005</v>
      </c>
      <c r="D817" s="14">
        <v>52476</v>
      </c>
      <c r="E817" s="14">
        <v>3543</v>
      </c>
    </row>
    <row r="818" spans="1:5" x14ac:dyDescent="0.2">
      <c r="A818" s="5" t="s">
        <v>1752</v>
      </c>
      <c r="B818" s="5" t="s">
        <v>1193</v>
      </c>
      <c r="C818" s="14">
        <v>301111</v>
      </c>
      <c r="D818" s="14">
        <v>397150</v>
      </c>
      <c r="E818" s="14">
        <v>29591</v>
      </c>
    </row>
    <row r="819" spans="1:5" x14ac:dyDescent="0.2">
      <c r="A819" s="5" t="s">
        <v>1753</v>
      </c>
      <c r="B819" s="5" t="s">
        <v>1056</v>
      </c>
      <c r="C819" s="14">
        <v>16447187</v>
      </c>
      <c r="D819" s="14">
        <v>6026842</v>
      </c>
      <c r="E819" s="14">
        <v>219196</v>
      </c>
    </row>
    <row r="820" spans="1:5" x14ac:dyDescent="0.2">
      <c r="A820" s="5" t="s">
        <v>1704</v>
      </c>
      <c r="B820" s="5" t="s">
        <v>1119</v>
      </c>
      <c r="C820" s="14">
        <v>27244</v>
      </c>
      <c r="D820" s="14">
        <v>5500</v>
      </c>
      <c r="E820" s="14">
        <v>0</v>
      </c>
    </row>
    <row r="821" spans="1:5" x14ac:dyDescent="0.2">
      <c r="A821" s="5" t="s">
        <v>1705</v>
      </c>
      <c r="B821" s="5" t="s">
        <v>1126</v>
      </c>
      <c r="C821" s="14">
        <v>163235</v>
      </c>
      <c r="D821" s="14">
        <v>106244</v>
      </c>
      <c r="E821" s="14">
        <v>20889</v>
      </c>
    </row>
    <row r="822" spans="1:5" x14ac:dyDescent="0.2">
      <c r="A822" s="5" t="s">
        <v>1706</v>
      </c>
      <c r="B822" s="5" t="s">
        <v>1233</v>
      </c>
      <c r="C822" s="14">
        <v>18004</v>
      </c>
      <c r="D822" s="14">
        <v>4500</v>
      </c>
      <c r="E822" s="14">
        <v>4395</v>
      </c>
    </row>
    <row r="823" spans="1:5" x14ac:dyDescent="0.2">
      <c r="A823" s="5" t="s">
        <v>1707</v>
      </c>
      <c r="B823" s="5" t="s">
        <v>1173</v>
      </c>
      <c r="C823" s="14">
        <v>31999</v>
      </c>
      <c r="D823" s="14">
        <v>17079</v>
      </c>
      <c r="E823" s="14">
        <v>0</v>
      </c>
    </row>
    <row r="824" spans="1:5" x14ac:dyDescent="0.2">
      <c r="A824" s="5" t="s">
        <v>1708</v>
      </c>
      <c r="B824" s="5" t="s">
        <v>1156</v>
      </c>
      <c r="C824" s="14">
        <v>431204</v>
      </c>
      <c r="D824" s="14">
        <v>482245</v>
      </c>
      <c r="E824" s="14">
        <v>43027</v>
      </c>
    </row>
    <row r="825" spans="1:5" x14ac:dyDescent="0.2">
      <c r="A825" s="5" t="s">
        <v>1756</v>
      </c>
      <c r="B825" s="5" t="s">
        <v>1061</v>
      </c>
      <c r="C825" s="14">
        <v>22817890</v>
      </c>
      <c r="D825" s="14">
        <v>4238569</v>
      </c>
      <c r="E825" s="14">
        <v>807735</v>
      </c>
    </row>
    <row r="826" spans="1:5" x14ac:dyDescent="0.2">
      <c r="A826" s="5" t="s">
        <v>1709</v>
      </c>
      <c r="B826" s="5" t="s">
        <v>1048</v>
      </c>
      <c r="C826" s="14">
        <v>19806</v>
      </c>
      <c r="D826" s="14">
        <v>17950</v>
      </c>
      <c r="E826" s="14">
        <v>0</v>
      </c>
    </row>
    <row r="827" spans="1:5" x14ac:dyDescent="0.2">
      <c r="A827" s="5" t="s">
        <v>1710</v>
      </c>
      <c r="B827" s="5" t="s">
        <v>1032</v>
      </c>
      <c r="C827" s="14">
        <v>406282</v>
      </c>
      <c r="D827" s="14">
        <v>135613</v>
      </c>
      <c r="E827" s="14">
        <v>4053</v>
      </c>
    </row>
    <row r="828" spans="1:5" x14ac:dyDescent="0.2">
      <c r="A828" s="5" t="s">
        <v>1711</v>
      </c>
      <c r="B828" s="5" t="s">
        <v>1095</v>
      </c>
      <c r="C828" s="14">
        <v>52049</v>
      </c>
      <c r="D828" s="14">
        <v>38956</v>
      </c>
      <c r="E828" s="14">
        <v>6473</v>
      </c>
    </row>
    <row r="829" spans="1:5" x14ac:dyDescent="0.2">
      <c r="A829" s="5" t="s">
        <v>1712</v>
      </c>
      <c r="B829" s="5" t="s">
        <v>2452</v>
      </c>
      <c r="C829" s="14">
        <v>8978215</v>
      </c>
      <c r="D829" s="14">
        <v>2255836</v>
      </c>
      <c r="E829" s="14">
        <v>662448</v>
      </c>
    </row>
    <row r="830" spans="1:5" x14ac:dyDescent="0.2">
      <c r="A830" s="5" t="s">
        <v>1758</v>
      </c>
      <c r="B830" s="5" t="s">
        <v>1068</v>
      </c>
      <c r="C830" s="14">
        <v>184184</v>
      </c>
      <c r="D830" s="14">
        <v>45000</v>
      </c>
      <c r="E830" s="14">
        <v>35251</v>
      </c>
    </row>
    <row r="831" spans="1:5" x14ac:dyDescent="0.2">
      <c r="A831" s="5" t="s">
        <v>1713</v>
      </c>
      <c r="B831" s="5" t="s">
        <v>1030</v>
      </c>
      <c r="C831" s="14">
        <v>82489</v>
      </c>
      <c r="D831" s="14">
        <v>70351</v>
      </c>
      <c r="E831" s="14">
        <v>5673</v>
      </c>
    </row>
    <row r="832" spans="1:5" x14ac:dyDescent="0.2">
      <c r="A832" s="5" t="s">
        <v>1714</v>
      </c>
      <c r="B832" s="5" t="s">
        <v>1111</v>
      </c>
      <c r="C832" s="14">
        <v>81020</v>
      </c>
      <c r="D832" s="14">
        <v>7178</v>
      </c>
      <c r="E832" s="14">
        <v>0</v>
      </c>
    </row>
    <row r="833" spans="1:5" x14ac:dyDescent="0.2">
      <c r="A833" s="5" t="s">
        <v>1715</v>
      </c>
      <c r="B833" s="5" t="s">
        <v>1126</v>
      </c>
      <c r="C833" s="14">
        <v>1562231</v>
      </c>
      <c r="D833" s="14">
        <v>1009699</v>
      </c>
      <c r="E833" s="14">
        <v>222623</v>
      </c>
    </row>
    <row r="834" spans="1:5" x14ac:dyDescent="0.2">
      <c r="A834" s="5" t="s">
        <v>1716</v>
      </c>
      <c r="B834" s="5" t="s">
        <v>1112</v>
      </c>
      <c r="C834" s="14">
        <v>39989</v>
      </c>
      <c r="D834" s="14">
        <v>18317</v>
      </c>
      <c r="E834" s="14">
        <v>16998</v>
      </c>
    </row>
    <row r="835" spans="1:5" x14ac:dyDescent="0.2">
      <c r="A835" s="5" t="s">
        <v>1717</v>
      </c>
      <c r="B835" s="5" t="s">
        <v>2406</v>
      </c>
      <c r="C835" s="14">
        <v>453086</v>
      </c>
      <c r="D835" s="14">
        <v>303554</v>
      </c>
      <c r="E835" s="14">
        <v>19978</v>
      </c>
    </row>
    <row r="836" spans="1:5" x14ac:dyDescent="0.2">
      <c r="A836" s="5" t="s">
        <v>1050</v>
      </c>
      <c r="B836" s="5" t="s">
        <v>1050</v>
      </c>
      <c r="C836" s="14">
        <v>15067656</v>
      </c>
      <c r="D836" s="14">
        <v>4663742</v>
      </c>
      <c r="E836" s="14">
        <v>817356</v>
      </c>
    </row>
    <row r="837" spans="1:5" x14ac:dyDescent="0.2">
      <c r="A837" s="5" t="s">
        <v>1718</v>
      </c>
      <c r="B837" s="5" t="s">
        <v>1130</v>
      </c>
      <c r="C837" s="14">
        <v>1220706</v>
      </c>
      <c r="D837" s="14">
        <v>906142</v>
      </c>
      <c r="E837" s="14">
        <v>61643</v>
      </c>
    </row>
    <row r="838" spans="1:5" x14ac:dyDescent="0.2">
      <c r="A838" s="5" t="s">
        <v>1719</v>
      </c>
      <c r="B838" s="5" t="s">
        <v>1064</v>
      </c>
      <c r="C838" s="14">
        <v>553362</v>
      </c>
      <c r="D838" s="14">
        <v>400305</v>
      </c>
      <c r="E838" s="14">
        <v>10011</v>
      </c>
    </row>
    <row r="839" spans="1:5" x14ac:dyDescent="0.2">
      <c r="A839" s="5" t="s">
        <v>1720</v>
      </c>
      <c r="B839" s="5" t="s">
        <v>1073</v>
      </c>
      <c r="C839" s="14">
        <v>54195</v>
      </c>
      <c r="D839" s="14">
        <v>30033</v>
      </c>
      <c r="E839" s="14">
        <v>0</v>
      </c>
    </row>
    <row r="840" spans="1:5" x14ac:dyDescent="0.2">
      <c r="A840" s="5" t="s">
        <v>1721</v>
      </c>
      <c r="B840" s="5" t="s">
        <v>1071</v>
      </c>
      <c r="C840" s="14">
        <v>13456</v>
      </c>
      <c r="D840" s="14">
        <v>5000</v>
      </c>
      <c r="E840" s="14">
        <v>180</v>
      </c>
    </row>
    <row r="841" spans="1:5" x14ac:dyDescent="0.2">
      <c r="A841" s="5" t="s">
        <v>1722</v>
      </c>
      <c r="B841" s="5" t="s">
        <v>1148</v>
      </c>
      <c r="C841" s="14">
        <v>40568</v>
      </c>
      <c r="D841" s="14">
        <v>36327</v>
      </c>
      <c r="E841" s="14">
        <v>0</v>
      </c>
    </row>
    <row r="842" spans="1:5" x14ac:dyDescent="0.2">
      <c r="A842" s="5" t="s">
        <v>1723</v>
      </c>
      <c r="B842" s="5" t="s">
        <v>1171</v>
      </c>
      <c r="C842" s="14">
        <v>110158</v>
      </c>
      <c r="D842" s="14">
        <v>104850</v>
      </c>
      <c r="E842" s="14">
        <v>6907</v>
      </c>
    </row>
    <row r="843" spans="1:5" x14ac:dyDescent="0.2">
      <c r="A843" s="5" t="s">
        <v>1724</v>
      </c>
      <c r="B843" s="5" t="s">
        <v>1032</v>
      </c>
      <c r="C843" s="14">
        <v>60489095</v>
      </c>
      <c r="D843" s="14">
        <v>17134070</v>
      </c>
      <c r="E843" s="14">
        <v>4176769</v>
      </c>
    </row>
    <row r="844" spans="1:5" x14ac:dyDescent="0.2">
      <c r="A844" s="5" t="s">
        <v>1725</v>
      </c>
      <c r="B844" s="5" t="s">
        <v>1135</v>
      </c>
      <c r="C844" s="14">
        <v>2357425</v>
      </c>
      <c r="D844" s="14">
        <v>208750</v>
      </c>
      <c r="E844" s="14">
        <v>26738</v>
      </c>
    </row>
    <row r="845" spans="1:5" x14ac:dyDescent="0.2">
      <c r="A845" s="5" t="s">
        <v>1726</v>
      </c>
      <c r="B845" s="5" t="s">
        <v>1272</v>
      </c>
      <c r="C845" s="14">
        <v>21975</v>
      </c>
      <c r="D845" s="14">
        <v>24000</v>
      </c>
      <c r="E845" s="14">
        <v>14816</v>
      </c>
    </row>
    <row r="846" spans="1:5" x14ac:dyDescent="0.2">
      <c r="A846" s="5" t="s">
        <v>1763</v>
      </c>
      <c r="B846" s="5" t="s">
        <v>1030</v>
      </c>
      <c r="C846" s="14">
        <v>4277922</v>
      </c>
      <c r="D846" s="14">
        <v>2188845</v>
      </c>
      <c r="E846" s="14">
        <v>258275</v>
      </c>
    </row>
    <row r="847" spans="1:5" x14ac:dyDescent="0.2">
      <c r="A847" s="5" t="s">
        <v>1764</v>
      </c>
      <c r="B847" s="5" t="s">
        <v>1089</v>
      </c>
      <c r="C847" s="14">
        <v>169022</v>
      </c>
      <c r="D847" s="14">
        <v>39000</v>
      </c>
      <c r="E847" s="14">
        <v>1558</v>
      </c>
    </row>
    <row r="848" spans="1:5" x14ac:dyDescent="0.2">
      <c r="A848" s="5" t="s">
        <v>1042</v>
      </c>
      <c r="B848" s="5" t="s">
        <v>1089</v>
      </c>
      <c r="C848" s="14">
        <v>47523</v>
      </c>
      <c r="D848" s="14">
        <v>20580</v>
      </c>
      <c r="E848" s="14">
        <v>0</v>
      </c>
    </row>
    <row r="849" spans="1:5" x14ac:dyDescent="0.2">
      <c r="A849" s="5" t="s">
        <v>1727</v>
      </c>
      <c r="B849" s="5" t="s">
        <v>1173</v>
      </c>
      <c r="C849" s="14">
        <v>159795</v>
      </c>
      <c r="D849" s="14">
        <v>82798</v>
      </c>
      <c r="E849" s="14">
        <v>6831</v>
      </c>
    </row>
    <row r="850" spans="1:5" x14ac:dyDescent="0.2">
      <c r="A850" s="5" t="s">
        <v>1728</v>
      </c>
      <c r="B850" s="5" t="s">
        <v>1179</v>
      </c>
      <c r="C850" s="14">
        <v>3219528</v>
      </c>
      <c r="D850" s="14">
        <v>1319974</v>
      </c>
      <c r="E850" s="14">
        <v>126993</v>
      </c>
    </row>
    <row r="851" spans="1:5" x14ac:dyDescent="0.2">
      <c r="A851" s="5" t="s">
        <v>1729</v>
      </c>
      <c r="B851" s="5" t="s">
        <v>1125</v>
      </c>
      <c r="C851" s="14">
        <v>41108</v>
      </c>
      <c r="D851" s="14">
        <v>12000</v>
      </c>
      <c r="E851" s="14">
        <v>1340</v>
      </c>
    </row>
    <row r="852" spans="1:5" x14ac:dyDescent="0.2">
      <c r="A852" s="5" t="s">
        <v>1765</v>
      </c>
      <c r="B852" s="5" t="s">
        <v>1102</v>
      </c>
      <c r="C852" s="14">
        <v>2229764</v>
      </c>
      <c r="D852" s="14">
        <v>1093871</v>
      </c>
      <c r="E852" s="14">
        <v>35876</v>
      </c>
    </row>
    <row r="853" spans="1:5" x14ac:dyDescent="0.2">
      <c r="A853" s="5" t="s">
        <v>1766</v>
      </c>
      <c r="B853" s="5" t="s">
        <v>1278</v>
      </c>
      <c r="C853" s="14">
        <v>77196</v>
      </c>
      <c r="D853" s="14">
        <v>31370</v>
      </c>
      <c r="E853" s="14">
        <v>6994</v>
      </c>
    </row>
    <row r="854" spans="1:5" x14ac:dyDescent="0.2">
      <c r="A854" s="5" t="s">
        <v>1730</v>
      </c>
      <c r="B854" s="5" t="s">
        <v>1108</v>
      </c>
      <c r="C854" s="14">
        <v>1924689</v>
      </c>
      <c r="D854" s="14">
        <v>905154</v>
      </c>
      <c r="E854" s="14">
        <v>10416</v>
      </c>
    </row>
  </sheetData>
  <phoneticPr fontId="0" type="noConversion"/>
  <pageMargins left="0.7" right="0.7" top="0.75" bottom="0.75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D854"/>
  <sheetViews>
    <sheetView showRuler="0" showOutlineSymbols="0" zoomScale="87" workbookViewId="0">
      <selection sqref="A1:D854"/>
    </sheetView>
  </sheetViews>
  <sheetFormatPr baseColWidth="10" defaultColWidth="9.7109375" defaultRowHeight="16" x14ac:dyDescent="0.2"/>
  <cols>
    <col min="1" max="1" width="27.7109375" customWidth="1"/>
    <col min="2" max="3" width="11.140625" bestFit="1" customWidth="1"/>
    <col min="4" max="4" width="10.140625" bestFit="1" customWidth="1"/>
  </cols>
  <sheetData>
    <row r="1" spans="1:4" x14ac:dyDescent="0.2">
      <c r="A1" s="2" t="s">
        <v>2309</v>
      </c>
      <c r="B1" s="1" t="s">
        <v>1767</v>
      </c>
      <c r="C1" s="1" t="s">
        <v>1768</v>
      </c>
      <c r="D1" s="1" t="s">
        <v>1769</v>
      </c>
    </row>
    <row r="2" spans="1:4" x14ac:dyDescent="0.2">
      <c r="A2" s="2" t="s">
        <v>2105</v>
      </c>
      <c r="B2" s="3">
        <v>456505</v>
      </c>
      <c r="C2" s="3">
        <v>346255</v>
      </c>
      <c r="D2" s="3">
        <v>0</v>
      </c>
    </row>
    <row r="3" spans="1:4" x14ac:dyDescent="0.2">
      <c r="A3" s="2" t="s">
        <v>2078</v>
      </c>
      <c r="B3" s="3">
        <v>268493</v>
      </c>
      <c r="C3" s="3">
        <v>176549</v>
      </c>
      <c r="D3" s="3">
        <v>11547</v>
      </c>
    </row>
    <row r="4" spans="1:4" x14ac:dyDescent="0.2">
      <c r="A4" s="2" t="s">
        <v>2097</v>
      </c>
      <c r="B4" s="3">
        <v>377913</v>
      </c>
      <c r="C4" s="3">
        <v>285952</v>
      </c>
      <c r="D4" s="3">
        <v>18677</v>
      </c>
    </row>
    <row r="5" spans="1:4" x14ac:dyDescent="0.2">
      <c r="A5" s="2" t="s">
        <v>2272</v>
      </c>
      <c r="B5" s="3">
        <v>5206494</v>
      </c>
      <c r="C5" s="3">
        <v>1345485</v>
      </c>
      <c r="D5" s="3">
        <v>541</v>
      </c>
    </row>
    <row r="6" spans="1:4" x14ac:dyDescent="0.2">
      <c r="A6" s="2" t="s">
        <v>1770</v>
      </c>
      <c r="B6" s="3">
        <v>907652</v>
      </c>
      <c r="C6" s="3">
        <v>612780</v>
      </c>
      <c r="D6" s="3">
        <v>21104</v>
      </c>
    </row>
    <row r="7" spans="1:4" x14ac:dyDescent="0.2">
      <c r="A7" s="2" t="s">
        <v>1963</v>
      </c>
      <c r="B7" s="3">
        <v>179049</v>
      </c>
      <c r="C7" s="3">
        <v>170856</v>
      </c>
      <c r="D7" s="3">
        <v>61693</v>
      </c>
    </row>
    <row r="8" spans="1:4" x14ac:dyDescent="0.2">
      <c r="A8" s="2" t="s">
        <v>2228</v>
      </c>
      <c r="B8" s="3">
        <v>1147429</v>
      </c>
      <c r="C8" s="3">
        <v>485581</v>
      </c>
      <c r="D8" s="3">
        <v>311143</v>
      </c>
    </row>
    <row r="9" spans="1:4" x14ac:dyDescent="0.2">
      <c r="A9" s="2" t="s">
        <v>2330</v>
      </c>
      <c r="B9" s="3">
        <v>8890809</v>
      </c>
      <c r="C9" s="3">
        <v>3666173</v>
      </c>
      <c r="D9" s="3">
        <v>696361</v>
      </c>
    </row>
    <row r="10" spans="1:4" x14ac:dyDescent="0.2">
      <c r="A10" s="2" t="s">
        <v>2241</v>
      </c>
      <c r="B10" s="3">
        <v>52824</v>
      </c>
      <c r="C10" s="3">
        <v>52432</v>
      </c>
      <c r="D10" s="3">
        <v>5825</v>
      </c>
    </row>
    <row r="11" spans="1:4" x14ac:dyDescent="0.2">
      <c r="A11" s="2" t="s">
        <v>2331</v>
      </c>
      <c r="B11" s="3">
        <v>6672272</v>
      </c>
      <c r="C11" s="3">
        <v>2095628</v>
      </c>
      <c r="D11" s="3">
        <v>959762</v>
      </c>
    </row>
    <row r="12" spans="1:4" x14ac:dyDescent="0.2">
      <c r="A12" s="2" t="s">
        <v>1922</v>
      </c>
      <c r="B12" s="3">
        <v>231357</v>
      </c>
      <c r="C12" s="3">
        <v>186633</v>
      </c>
      <c r="D12" s="3">
        <v>32885</v>
      </c>
    </row>
    <row r="13" spans="1:4" x14ac:dyDescent="0.2">
      <c r="A13" s="2" t="s">
        <v>2266</v>
      </c>
      <c r="B13" s="3">
        <v>20600</v>
      </c>
      <c r="C13" s="3">
        <v>5000</v>
      </c>
      <c r="D13" s="3">
        <v>0</v>
      </c>
    </row>
    <row r="14" spans="1:4" x14ac:dyDescent="0.2">
      <c r="A14" s="2" t="s">
        <v>2332</v>
      </c>
      <c r="B14" s="3">
        <v>9780180</v>
      </c>
      <c r="C14" s="3">
        <v>2910996</v>
      </c>
      <c r="D14" s="3">
        <v>1093844</v>
      </c>
    </row>
    <row r="15" spans="1:4" x14ac:dyDescent="0.2">
      <c r="A15" s="2" t="s">
        <v>1979</v>
      </c>
      <c r="B15" s="3">
        <v>21089</v>
      </c>
      <c r="C15" s="3">
        <v>34814</v>
      </c>
      <c r="D15" s="3">
        <v>400</v>
      </c>
    </row>
    <row r="16" spans="1:4" x14ac:dyDescent="0.2">
      <c r="A16" s="2" t="s">
        <v>2292</v>
      </c>
      <c r="B16" s="3">
        <v>262324</v>
      </c>
      <c r="C16" s="3">
        <v>60998</v>
      </c>
      <c r="D16" s="3">
        <v>0</v>
      </c>
    </row>
    <row r="17" spans="1:4" x14ac:dyDescent="0.2">
      <c r="A17" s="2" t="s">
        <v>2036</v>
      </c>
      <c r="B17" s="3">
        <v>95084</v>
      </c>
      <c r="C17" s="3">
        <v>27000</v>
      </c>
      <c r="D17" s="3">
        <v>0</v>
      </c>
    </row>
    <row r="18" spans="1:4" x14ac:dyDescent="0.2">
      <c r="A18" s="2" t="s">
        <v>1803</v>
      </c>
      <c r="B18" s="3">
        <v>233762</v>
      </c>
      <c r="C18" s="3">
        <v>180999</v>
      </c>
      <c r="D18" s="3">
        <v>472</v>
      </c>
    </row>
    <row r="19" spans="1:4" x14ac:dyDescent="0.2">
      <c r="A19" s="2" t="s">
        <v>1776</v>
      </c>
      <c r="B19" s="3">
        <v>27038147</v>
      </c>
      <c r="C19" s="3">
        <v>7604907</v>
      </c>
      <c r="D19" s="3">
        <v>221489</v>
      </c>
    </row>
    <row r="20" spans="1:4" x14ac:dyDescent="0.2">
      <c r="A20" s="2" t="s">
        <v>2333</v>
      </c>
      <c r="B20" s="3">
        <v>1674792</v>
      </c>
      <c r="C20" s="3">
        <v>689998</v>
      </c>
      <c r="D20" s="3">
        <v>152406</v>
      </c>
    </row>
    <row r="21" spans="1:4" x14ac:dyDescent="0.2">
      <c r="A21" s="2" t="s">
        <v>1774</v>
      </c>
      <c r="B21" s="3">
        <v>13858646</v>
      </c>
      <c r="C21" s="3">
        <v>4405189</v>
      </c>
      <c r="D21" s="3">
        <v>155203</v>
      </c>
    </row>
    <row r="22" spans="1:4" x14ac:dyDescent="0.2">
      <c r="A22" s="2" t="s">
        <v>2334</v>
      </c>
      <c r="B22" s="3">
        <v>50817537</v>
      </c>
      <c r="C22" s="3">
        <v>16444321</v>
      </c>
      <c r="D22" s="3">
        <v>1336042</v>
      </c>
    </row>
    <row r="23" spans="1:4" x14ac:dyDescent="0.2">
      <c r="A23" s="2" t="s">
        <v>2246</v>
      </c>
      <c r="B23" s="3">
        <v>662859</v>
      </c>
      <c r="C23" s="3">
        <v>656816</v>
      </c>
      <c r="D23" s="3">
        <v>0</v>
      </c>
    </row>
    <row r="24" spans="1:4" x14ac:dyDescent="0.2">
      <c r="A24" s="2" t="s">
        <v>2013</v>
      </c>
      <c r="B24" s="3">
        <v>14145</v>
      </c>
      <c r="C24" s="3">
        <v>18000</v>
      </c>
      <c r="D24" s="3">
        <v>0</v>
      </c>
    </row>
    <row r="25" spans="1:4" x14ac:dyDescent="0.2">
      <c r="A25" s="2" t="s">
        <v>2335</v>
      </c>
      <c r="B25" s="3">
        <v>12454692</v>
      </c>
      <c r="C25" s="3">
        <v>2361695</v>
      </c>
      <c r="D25" s="3">
        <v>299605</v>
      </c>
    </row>
    <row r="26" spans="1:4" x14ac:dyDescent="0.2">
      <c r="A26" s="2" t="s">
        <v>2037</v>
      </c>
      <c r="B26" s="3">
        <v>158885</v>
      </c>
      <c r="C26" s="3">
        <v>92740</v>
      </c>
      <c r="D26" s="3">
        <v>0</v>
      </c>
    </row>
    <row r="27" spans="1:4" x14ac:dyDescent="0.2">
      <c r="A27" s="2" t="s">
        <v>2336</v>
      </c>
      <c r="B27" s="3">
        <v>886213</v>
      </c>
      <c r="C27" s="3">
        <v>615968</v>
      </c>
      <c r="D27" s="3">
        <v>84869</v>
      </c>
    </row>
    <row r="28" spans="1:4" x14ac:dyDescent="0.2">
      <c r="A28" s="2" t="s">
        <v>1935</v>
      </c>
      <c r="B28" s="3">
        <v>161262</v>
      </c>
      <c r="C28" s="3">
        <v>90724</v>
      </c>
      <c r="D28" s="3">
        <v>6860</v>
      </c>
    </row>
    <row r="29" spans="1:4" x14ac:dyDescent="0.2">
      <c r="A29" s="2" t="s">
        <v>2130</v>
      </c>
      <c r="B29" s="3">
        <v>166975</v>
      </c>
      <c r="C29" s="3">
        <v>83872</v>
      </c>
      <c r="D29" s="3">
        <v>2368</v>
      </c>
    </row>
    <row r="30" spans="1:4" x14ac:dyDescent="0.2">
      <c r="A30" s="2" t="s">
        <v>1987</v>
      </c>
      <c r="B30" s="3">
        <v>421658</v>
      </c>
      <c r="C30" s="3">
        <v>299921</v>
      </c>
      <c r="D30" s="3">
        <v>60712</v>
      </c>
    </row>
    <row r="31" spans="1:4" x14ac:dyDescent="0.2">
      <c r="A31" s="2" t="s">
        <v>1784</v>
      </c>
      <c r="B31" s="3">
        <v>180091</v>
      </c>
      <c r="C31" s="3">
        <v>142155</v>
      </c>
      <c r="D31" s="3">
        <v>78833</v>
      </c>
    </row>
    <row r="32" spans="1:4" x14ac:dyDescent="0.2">
      <c r="A32" s="2" t="s">
        <v>2200</v>
      </c>
      <c r="B32" s="3">
        <v>508379</v>
      </c>
      <c r="C32" s="3">
        <v>484435</v>
      </c>
      <c r="D32" s="3">
        <v>20861</v>
      </c>
    </row>
    <row r="33" spans="1:4" x14ac:dyDescent="0.2">
      <c r="A33" s="2" t="s">
        <v>2079</v>
      </c>
      <c r="B33" s="3">
        <v>10310216</v>
      </c>
      <c r="C33" s="3">
        <v>3000007</v>
      </c>
      <c r="D33" s="3">
        <v>359536</v>
      </c>
    </row>
    <row r="34" spans="1:4" x14ac:dyDescent="0.2">
      <c r="A34" s="2" t="s">
        <v>2088</v>
      </c>
      <c r="B34" s="3">
        <v>32854</v>
      </c>
      <c r="C34" s="3">
        <v>22000</v>
      </c>
      <c r="D34" s="3">
        <v>5598</v>
      </c>
    </row>
    <row r="35" spans="1:4" x14ac:dyDescent="0.2">
      <c r="A35" s="2" t="s">
        <v>2229</v>
      </c>
      <c r="B35" s="3">
        <v>833610</v>
      </c>
      <c r="C35" s="3">
        <v>610003</v>
      </c>
      <c r="D35" s="3">
        <v>564754</v>
      </c>
    </row>
    <row r="36" spans="1:4" x14ac:dyDescent="0.2">
      <c r="A36" s="2" t="s">
        <v>2216</v>
      </c>
      <c r="B36" s="3">
        <v>672743</v>
      </c>
      <c r="C36" s="3">
        <v>419870</v>
      </c>
      <c r="D36" s="3">
        <v>5773</v>
      </c>
    </row>
    <row r="37" spans="1:4" x14ac:dyDescent="0.2">
      <c r="A37" s="2" t="s">
        <v>1827</v>
      </c>
      <c r="B37" s="3">
        <v>131168</v>
      </c>
      <c r="C37" s="3">
        <v>84111</v>
      </c>
      <c r="D37" s="3">
        <v>5653</v>
      </c>
    </row>
    <row r="38" spans="1:4" x14ac:dyDescent="0.2">
      <c r="A38" s="2" t="s">
        <v>2197</v>
      </c>
      <c r="B38" s="3">
        <v>124119</v>
      </c>
      <c r="C38" s="3">
        <v>60051</v>
      </c>
      <c r="D38" s="3">
        <v>16919</v>
      </c>
    </row>
    <row r="39" spans="1:4" x14ac:dyDescent="0.2">
      <c r="A39" s="2" t="s">
        <v>1850</v>
      </c>
      <c r="B39" s="3">
        <v>469567</v>
      </c>
      <c r="C39" s="3">
        <v>428622</v>
      </c>
      <c r="D39" s="3">
        <v>58987</v>
      </c>
    </row>
    <row r="40" spans="1:4" x14ac:dyDescent="0.2">
      <c r="A40" s="2" t="s">
        <v>2016</v>
      </c>
      <c r="B40" s="3">
        <v>158346</v>
      </c>
      <c r="C40" s="3">
        <v>126146</v>
      </c>
      <c r="D40" s="3">
        <v>1621</v>
      </c>
    </row>
    <row r="41" spans="1:4" x14ac:dyDescent="0.2">
      <c r="A41" s="2" t="s">
        <v>2337</v>
      </c>
      <c r="B41" s="3">
        <v>883209</v>
      </c>
      <c r="C41" s="3">
        <v>319562</v>
      </c>
      <c r="D41" s="3">
        <v>218495</v>
      </c>
    </row>
    <row r="42" spans="1:4" x14ac:dyDescent="0.2">
      <c r="A42" s="2" t="s">
        <v>1813</v>
      </c>
      <c r="B42" s="3">
        <v>206801</v>
      </c>
      <c r="C42" s="3">
        <v>113162</v>
      </c>
      <c r="D42" s="3">
        <v>4647</v>
      </c>
    </row>
    <row r="43" spans="1:4" x14ac:dyDescent="0.2">
      <c r="A43" s="2" t="s">
        <v>1936</v>
      </c>
      <c r="B43" s="3">
        <v>149920</v>
      </c>
      <c r="C43" s="3">
        <v>187429</v>
      </c>
      <c r="D43" s="3">
        <v>50708</v>
      </c>
    </row>
    <row r="44" spans="1:4" x14ac:dyDescent="0.2">
      <c r="A44" s="2" t="s">
        <v>1798</v>
      </c>
      <c r="B44" s="3">
        <v>12068</v>
      </c>
      <c r="C44" s="3">
        <v>7492</v>
      </c>
      <c r="D44" s="3">
        <v>1297</v>
      </c>
    </row>
    <row r="45" spans="1:4" x14ac:dyDescent="0.2">
      <c r="A45" s="2" t="s">
        <v>2338</v>
      </c>
      <c r="B45" s="3">
        <v>642483</v>
      </c>
      <c r="C45" s="3">
        <v>381455</v>
      </c>
      <c r="D45" s="3">
        <v>29669</v>
      </c>
    </row>
    <row r="46" spans="1:4" x14ac:dyDescent="0.2">
      <c r="A46" s="2" t="s">
        <v>2008</v>
      </c>
      <c r="B46" s="3">
        <v>526635</v>
      </c>
      <c r="C46" s="3">
        <v>160776</v>
      </c>
      <c r="D46" s="3">
        <v>0</v>
      </c>
    </row>
    <row r="47" spans="1:4" x14ac:dyDescent="0.2">
      <c r="A47" s="2" t="s">
        <v>1857</v>
      </c>
      <c r="B47" s="3">
        <v>10022867</v>
      </c>
      <c r="C47" s="3">
        <v>4064774</v>
      </c>
      <c r="D47" s="3">
        <v>3088260</v>
      </c>
    </row>
    <row r="48" spans="1:4" x14ac:dyDescent="0.2">
      <c r="A48" s="2" t="s">
        <v>2273</v>
      </c>
      <c r="B48" s="3">
        <v>2554401</v>
      </c>
      <c r="C48" s="3">
        <v>735681</v>
      </c>
      <c r="D48" s="3">
        <v>16881</v>
      </c>
    </row>
    <row r="49" spans="1:4" x14ac:dyDescent="0.2">
      <c r="A49" s="2" t="s">
        <v>2327</v>
      </c>
      <c r="B49" s="3">
        <v>48079</v>
      </c>
      <c r="C49" s="3">
        <v>36565</v>
      </c>
      <c r="D49" s="3">
        <v>968</v>
      </c>
    </row>
    <row r="50" spans="1:4" x14ac:dyDescent="0.2">
      <c r="A50" s="2" t="s">
        <v>2339</v>
      </c>
      <c r="B50" s="3">
        <v>192345</v>
      </c>
      <c r="C50" s="3">
        <v>173642</v>
      </c>
      <c r="D50" s="3">
        <v>21064</v>
      </c>
    </row>
    <row r="51" spans="1:4" x14ac:dyDescent="0.2">
      <c r="A51" s="2" t="s">
        <v>2340</v>
      </c>
      <c r="B51" s="3">
        <v>95309</v>
      </c>
      <c r="C51" s="3">
        <v>111192</v>
      </c>
      <c r="D51" s="3">
        <v>7961</v>
      </c>
    </row>
    <row r="52" spans="1:4" x14ac:dyDescent="0.2">
      <c r="A52" s="2" t="s">
        <v>2223</v>
      </c>
      <c r="B52" s="3">
        <v>14936753</v>
      </c>
      <c r="C52" s="3">
        <v>4577517</v>
      </c>
      <c r="D52" s="3">
        <v>285531</v>
      </c>
    </row>
    <row r="53" spans="1:4" x14ac:dyDescent="0.2">
      <c r="A53" s="2" t="s">
        <v>2033</v>
      </c>
      <c r="B53" s="3">
        <v>15741</v>
      </c>
      <c r="C53" s="3">
        <v>3083</v>
      </c>
      <c r="D53" s="3">
        <v>4395</v>
      </c>
    </row>
    <row r="54" spans="1:4" x14ac:dyDescent="0.2">
      <c r="A54" s="2" t="s">
        <v>2230</v>
      </c>
      <c r="B54" s="3">
        <v>300956</v>
      </c>
      <c r="C54" s="3">
        <v>225500</v>
      </c>
      <c r="D54" s="3">
        <v>24734</v>
      </c>
    </row>
    <row r="55" spans="1:4" x14ac:dyDescent="0.2">
      <c r="A55" s="2" t="s">
        <v>2341</v>
      </c>
      <c r="B55" s="3">
        <v>4815065</v>
      </c>
      <c r="C55" s="3">
        <v>2280018</v>
      </c>
      <c r="D55" s="3">
        <v>374360</v>
      </c>
    </row>
    <row r="56" spans="1:4" x14ac:dyDescent="0.2">
      <c r="A56" s="2" t="s">
        <v>2342</v>
      </c>
      <c r="B56" s="3">
        <v>76655</v>
      </c>
      <c r="C56" s="3">
        <v>16533</v>
      </c>
      <c r="D56" s="3">
        <v>888</v>
      </c>
    </row>
    <row r="57" spans="1:4" x14ac:dyDescent="0.2">
      <c r="A57" s="2" t="s">
        <v>2343</v>
      </c>
      <c r="B57" s="3">
        <v>48544</v>
      </c>
      <c r="C57" s="3">
        <v>16907</v>
      </c>
      <c r="D57" s="3">
        <v>11680</v>
      </c>
    </row>
    <row r="58" spans="1:4" x14ac:dyDescent="0.2">
      <c r="A58" s="2" t="s">
        <v>2143</v>
      </c>
      <c r="B58" s="3">
        <v>20868</v>
      </c>
      <c r="C58" s="3">
        <v>21500</v>
      </c>
      <c r="D58" s="3">
        <v>4946</v>
      </c>
    </row>
    <row r="59" spans="1:4" x14ac:dyDescent="0.2">
      <c r="A59" s="2" t="s">
        <v>2170</v>
      </c>
      <c r="B59" s="3">
        <v>70550</v>
      </c>
      <c r="C59" s="3">
        <v>59977</v>
      </c>
      <c r="D59" s="3">
        <v>5648</v>
      </c>
    </row>
    <row r="60" spans="1:4" x14ac:dyDescent="0.2">
      <c r="A60" s="2" t="s">
        <v>1788</v>
      </c>
      <c r="B60" s="3">
        <v>6264123</v>
      </c>
      <c r="C60" s="3">
        <v>2160308</v>
      </c>
      <c r="D60" s="3">
        <v>1236323</v>
      </c>
    </row>
    <row r="61" spans="1:4" x14ac:dyDescent="0.2">
      <c r="A61" s="2" t="s">
        <v>1828</v>
      </c>
      <c r="B61" s="3">
        <v>14688</v>
      </c>
      <c r="C61" s="3">
        <v>7793</v>
      </c>
      <c r="D61" s="3">
        <v>0</v>
      </c>
    </row>
    <row r="62" spans="1:4" x14ac:dyDescent="0.2">
      <c r="A62" s="2" t="s">
        <v>2247</v>
      </c>
      <c r="B62" s="3">
        <v>1113267</v>
      </c>
      <c r="C62" s="3">
        <v>540192</v>
      </c>
      <c r="D62" s="3">
        <v>0</v>
      </c>
    </row>
    <row r="63" spans="1:4" x14ac:dyDescent="0.2">
      <c r="A63" s="2" t="s">
        <v>2253</v>
      </c>
      <c r="B63" s="3">
        <v>131436</v>
      </c>
      <c r="C63" s="3">
        <v>41351</v>
      </c>
      <c r="D63" s="3">
        <v>3675</v>
      </c>
    </row>
    <row r="64" spans="1:4" x14ac:dyDescent="0.2">
      <c r="A64" s="2" t="s">
        <v>1775</v>
      </c>
      <c r="B64" s="3">
        <v>399546</v>
      </c>
      <c r="C64" s="3">
        <v>196361</v>
      </c>
      <c r="D64" s="3">
        <v>40659</v>
      </c>
    </row>
    <row r="65" spans="1:4" x14ac:dyDescent="0.2">
      <c r="A65" s="2" t="s">
        <v>2344</v>
      </c>
      <c r="B65" s="3">
        <v>44812</v>
      </c>
      <c r="C65" s="3">
        <v>55866</v>
      </c>
      <c r="D65" s="3">
        <v>0</v>
      </c>
    </row>
    <row r="66" spans="1:4" x14ac:dyDescent="0.2">
      <c r="A66" s="2" t="s">
        <v>2224</v>
      </c>
      <c r="B66" s="3">
        <v>5851714</v>
      </c>
      <c r="C66" s="3">
        <v>2389957</v>
      </c>
      <c r="D66" s="3">
        <v>760814</v>
      </c>
    </row>
    <row r="67" spans="1:4" x14ac:dyDescent="0.2">
      <c r="A67" s="2" t="s">
        <v>2098</v>
      </c>
      <c r="B67" s="3">
        <v>52086</v>
      </c>
      <c r="C67" s="3">
        <v>45000</v>
      </c>
      <c r="D67" s="3">
        <v>64</v>
      </c>
    </row>
    <row r="68" spans="1:4" x14ac:dyDescent="0.2">
      <c r="A68" s="2" t="s">
        <v>1968</v>
      </c>
      <c r="B68" s="3">
        <v>160825</v>
      </c>
      <c r="C68" s="3">
        <v>110515</v>
      </c>
      <c r="D68" s="3">
        <v>8100</v>
      </c>
    </row>
    <row r="69" spans="1:4" x14ac:dyDescent="0.2">
      <c r="A69" s="2" t="s">
        <v>2345</v>
      </c>
      <c r="B69" s="3">
        <v>87506</v>
      </c>
      <c r="C69" s="3">
        <v>55000</v>
      </c>
      <c r="D69" s="3">
        <v>333</v>
      </c>
    </row>
    <row r="70" spans="1:4" x14ac:dyDescent="0.2">
      <c r="A70" s="2" t="s">
        <v>2346</v>
      </c>
      <c r="B70" s="3">
        <v>1294017</v>
      </c>
      <c r="C70" s="3">
        <v>330375</v>
      </c>
      <c r="D70" s="3">
        <v>1422</v>
      </c>
    </row>
    <row r="71" spans="1:4" x14ac:dyDescent="0.2">
      <c r="A71" s="2" t="s">
        <v>2347</v>
      </c>
      <c r="B71" s="3">
        <v>390805</v>
      </c>
      <c r="C71" s="3">
        <v>308023</v>
      </c>
      <c r="D71" s="3">
        <v>4327</v>
      </c>
    </row>
    <row r="72" spans="1:4" x14ac:dyDescent="0.2">
      <c r="A72" s="2" t="s">
        <v>2026</v>
      </c>
      <c r="B72" s="3">
        <v>43498</v>
      </c>
      <c r="C72" s="3">
        <v>14345</v>
      </c>
      <c r="D72" s="3">
        <v>0</v>
      </c>
    </row>
    <row r="73" spans="1:4" x14ac:dyDescent="0.2">
      <c r="A73" s="2" t="s">
        <v>2201</v>
      </c>
      <c r="B73" s="3">
        <v>432457</v>
      </c>
      <c r="C73" s="3">
        <v>636405</v>
      </c>
      <c r="D73" s="3">
        <v>344928</v>
      </c>
    </row>
    <row r="74" spans="1:4" x14ac:dyDescent="0.2">
      <c r="A74" s="2" t="s">
        <v>2322</v>
      </c>
      <c r="B74" s="3">
        <v>266698</v>
      </c>
      <c r="C74" s="3">
        <v>152460</v>
      </c>
      <c r="D74" s="3">
        <v>10777</v>
      </c>
    </row>
    <row r="75" spans="1:4" x14ac:dyDescent="0.2">
      <c r="A75" s="2" t="s">
        <v>1783</v>
      </c>
      <c r="B75" s="3">
        <v>51710558</v>
      </c>
      <c r="C75" s="3">
        <v>14424667</v>
      </c>
      <c r="D75" s="3">
        <v>950914</v>
      </c>
    </row>
    <row r="76" spans="1:4" x14ac:dyDescent="0.2">
      <c r="A76" s="2" t="s">
        <v>1988</v>
      </c>
      <c r="B76" s="3">
        <v>68948</v>
      </c>
      <c r="C76" s="3">
        <v>31637</v>
      </c>
      <c r="D76" s="3">
        <v>2924</v>
      </c>
    </row>
    <row r="77" spans="1:4" x14ac:dyDescent="0.2">
      <c r="A77" s="2" t="s">
        <v>2348</v>
      </c>
      <c r="B77" s="3">
        <v>865379</v>
      </c>
      <c r="C77" s="3">
        <v>601441</v>
      </c>
      <c r="D77" s="3">
        <v>50775</v>
      </c>
    </row>
    <row r="78" spans="1:4" x14ac:dyDescent="0.2">
      <c r="A78" s="2" t="s">
        <v>2349</v>
      </c>
      <c r="B78" s="3">
        <v>112674541</v>
      </c>
      <c r="C78" s="3">
        <v>35691336</v>
      </c>
      <c r="D78" s="3">
        <v>1609723</v>
      </c>
    </row>
    <row r="79" spans="1:4" x14ac:dyDescent="0.2">
      <c r="A79" s="2" t="s">
        <v>2350</v>
      </c>
      <c r="B79" s="3">
        <v>1310044</v>
      </c>
      <c r="C79" s="3">
        <v>1026071</v>
      </c>
      <c r="D79" s="3">
        <v>120019</v>
      </c>
    </row>
    <row r="80" spans="1:4" x14ac:dyDescent="0.2">
      <c r="A80" s="2" t="s">
        <v>2116</v>
      </c>
      <c r="B80" s="3">
        <v>74833</v>
      </c>
      <c r="C80" s="3">
        <v>32783</v>
      </c>
      <c r="D80" s="3">
        <v>7595</v>
      </c>
    </row>
    <row r="81" spans="1:4" x14ac:dyDescent="0.2">
      <c r="A81" s="2" t="s">
        <v>2059</v>
      </c>
      <c r="B81" s="3">
        <v>40651</v>
      </c>
      <c r="C81" s="3">
        <v>17916</v>
      </c>
      <c r="D81" s="3">
        <v>1140</v>
      </c>
    </row>
    <row r="82" spans="1:4" x14ac:dyDescent="0.2">
      <c r="A82" s="2" t="s">
        <v>2106</v>
      </c>
      <c r="B82" s="3">
        <v>13293</v>
      </c>
      <c r="C82" s="3">
        <v>6500</v>
      </c>
      <c r="D82" s="3">
        <v>0</v>
      </c>
    </row>
    <row r="83" spans="1:4" x14ac:dyDescent="0.2">
      <c r="A83" s="2" t="s">
        <v>1969</v>
      </c>
      <c r="B83" s="3">
        <v>214467</v>
      </c>
      <c r="C83" s="3">
        <v>152890</v>
      </c>
      <c r="D83" s="3">
        <v>11759</v>
      </c>
    </row>
    <row r="84" spans="1:4" x14ac:dyDescent="0.2">
      <c r="A84" s="2" t="s">
        <v>2066</v>
      </c>
      <c r="B84" s="3">
        <v>120275</v>
      </c>
      <c r="C84" s="3">
        <v>27197</v>
      </c>
      <c r="D84" s="3">
        <v>5887</v>
      </c>
    </row>
    <row r="85" spans="1:4" x14ac:dyDescent="0.2">
      <c r="A85" s="2" t="s">
        <v>2351</v>
      </c>
      <c r="B85" s="3">
        <v>8598</v>
      </c>
      <c r="C85" s="3">
        <v>3000</v>
      </c>
      <c r="D85" s="3">
        <v>0</v>
      </c>
    </row>
    <row r="86" spans="1:4" x14ac:dyDescent="0.2">
      <c r="A86" s="2" t="s">
        <v>2003</v>
      </c>
      <c r="B86" s="3">
        <v>27440</v>
      </c>
      <c r="C86" s="3">
        <v>65800</v>
      </c>
      <c r="D86" s="3">
        <v>6097</v>
      </c>
    </row>
    <row r="87" spans="1:4" x14ac:dyDescent="0.2">
      <c r="A87" s="2" t="s">
        <v>1967</v>
      </c>
      <c r="B87" s="3">
        <v>759522</v>
      </c>
      <c r="C87" s="3">
        <v>386878</v>
      </c>
      <c r="D87" s="3">
        <v>5840</v>
      </c>
    </row>
    <row r="88" spans="1:4" x14ac:dyDescent="0.2">
      <c r="A88" s="2" t="s">
        <v>1858</v>
      </c>
      <c r="B88" s="3">
        <v>7655444</v>
      </c>
      <c r="C88" s="3">
        <v>3198474</v>
      </c>
      <c r="D88" s="3">
        <v>507758</v>
      </c>
    </row>
    <row r="89" spans="1:4" x14ac:dyDescent="0.2">
      <c r="A89" s="2" t="s">
        <v>1880</v>
      </c>
      <c r="B89" s="3">
        <v>187636</v>
      </c>
      <c r="C89" s="3">
        <v>101038</v>
      </c>
      <c r="D89" s="3">
        <v>7246</v>
      </c>
    </row>
    <row r="90" spans="1:4" x14ac:dyDescent="0.2">
      <c r="A90" s="2" t="s">
        <v>2352</v>
      </c>
      <c r="B90" s="3">
        <v>1180221</v>
      </c>
      <c r="C90" s="3">
        <v>573969</v>
      </c>
      <c r="D90" s="3">
        <v>172122</v>
      </c>
    </row>
    <row r="91" spans="1:4" x14ac:dyDescent="0.2">
      <c r="A91" s="2" t="s">
        <v>2353</v>
      </c>
      <c r="B91" s="3">
        <v>3616237</v>
      </c>
      <c r="C91" s="3">
        <v>1497918</v>
      </c>
      <c r="D91" s="3">
        <v>388161</v>
      </c>
    </row>
    <row r="92" spans="1:4" x14ac:dyDescent="0.2">
      <c r="A92" s="2" t="s">
        <v>2099</v>
      </c>
      <c r="B92" s="3">
        <v>572378</v>
      </c>
      <c r="C92" s="3">
        <v>115764</v>
      </c>
      <c r="D92" s="3">
        <v>21487</v>
      </c>
    </row>
    <row r="93" spans="1:4" x14ac:dyDescent="0.2">
      <c r="A93" s="2" t="s">
        <v>1887</v>
      </c>
      <c r="B93" s="3">
        <v>100415</v>
      </c>
      <c r="C93" s="3">
        <v>112183</v>
      </c>
      <c r="D93" s="3">
        <v>2636</v>
      </c>
    </row>
    <row r="94" spans="1:4" x14ac:dyDescent="0.2">
      <c r="A94" s="2" t="s">
        <v>2354</v>
      </c>
      <c r="B94" s="3">
        <v>60055</v>
      </c>
      <c r="C94" s="3">
        <v>11682</v>
      </c>
      <c r="D94" s="3">
        <v>0</v>
      </c>
    </row>
    <row r="95" spans="1:4" x14ac:dyDescent="0.2">
      <c r="A95" s="2" t="s">
        <v>1941</v>
      </c>
      <c r="B95" s="3">
        <v>22319061</v>
      </c>
      <c r="C95" s="3">
        <v>8653872</v>
      </c>
      <c r="D95" s="3">
        <v>1050526</v>
      </c>
    </row>
    <row r="96" spans="1:4" x14ac:dyDescent="0.2">
      <c r="A96" s="2" t="s">
        <v>2355</v>
      </c>
      <c r="B96" s="3">
        <v>58951504</v>
      </c>
      <c r="C96" s="3">
        <v>19222264</v>
      </c>
      <c r="D96" s="3">
        <v>2355888</v>
      </c>
    </row>
    <row r="97" spans="1:4" x14ac:dyDescent="0.2">
      <c r="A97" s="2" t="s">
        <v>2166</v>
      </c>
      <c r="B97" s="3">
        <v>37222</v>
      </c>
      <c r="C97" s="3">
        <v>14713</v>
      </c>
      <c r="D97" s="3">
        <v>927</v>
      </c>
    </row>
    <row r="98" spans="1:4" x14ac:dyDescent="0.2">
      <c r="A98" s="2" t="s">
        <v>2356</v>
      </c>
      <c r="B98" s="3">
        <v>41174</v>
      </c>
      <c r="C98" s="3">
        <v>11363</v>
      </c>
      <c r="D98" s="3">
        <v>0</v>
      </c>
    </row>
    <row r="99" spans="1:4" x14ac:dyDescent="0.2">
      <c r="A99" s="2" t="s">
        <v>2231</v>
      </c>
      <c r="B99" s="3">
        <v>282394</v>
      </c>
      <c r="C99" s="3">
        <v>128407</v>
      </c>
      <c r="D99" s="3">
        <v>38166</v>
      </c>
    </row>
    <row r="100" spans="1:4" x14ac:dyDescent="0.2">
      <c r="A100" s="2" t="s">
        <v>2357</v>
      </c>
      <c r="B100" s="3">
        <v>264882</v>
      </c>
      <c r="C100" s="3">
        <v>153290</v>
      </c>
      <c r="D100" s="3">
        <v>8117</v>
      </c>
    </row>
    <row r="101" spans="1:4" x14ac:dyDescent="0.2">
      <c r="A101" s="2" t="s">
        <v>2358</v>
      </c>
      <c r="B101" s="3">
        <v>82069</v>
      </c>
      <c r="C101" s="3">
        <v>170000</v>
      </c>
      <c r="D101" s="3">
        <v>4925</v>
      </c>
    </row>
    <row r="102" spans="1:4" x14ac:dyDescent="0.2">
      <c r="A102" s="2" t="s">
        <v>2359</v>
      </c>
      <c r="B102" s="3">
        <v>241897</v>
      </c>
      <c r="C102" s="3">
        <v>107941</v>
      </c>
      <c r="D102" s="3">
        <v>19398</v>
      </c>
    </row>
    <row r="103" spans="1:4" x14ac:dyDescent="0.2">
      <c r="A103" s="2" t="s">
        <v>2360</v>
      </c>
      <c r="B103" s="3">
        <v>249674</v>
      </c>
      <c r="C103" s="3">
        <v>96956</v>
      </c>
      <c r="D103" s="3">
        <v>6758</v>
      </c>
    </row>
    <row r="104" spans="1:4" x14ac:dyDescent="0.2">
      <c r="A104" s="2" t="s">
        <v>2027</v>
      </c>
      <c r="B104" s="3">
        <v>289449</v>
      </c>
      <c r="C104" s="3">
        <v>249022</v>
      </c>
      <c r="D104" s="3">
        <v>49230</v>
      </c>
    </row>
    <row r="105" spans="1:4" x14ac:dyDescent="0.2">
      <c r="A105" s="2" t="s">
        <v>2131</v>
      </c>
      <c r="B105" s="3">
        <v>36108</v>
      </c>
      <c r="C105" s="3">
        <v>10278</v>
      </c>
      <c r="D105" s="3">
        <v>335</v>
      </c>
    </row>
    <row r="106" spans="1:4" x14ac:dyDescent="0.2">
      <c r="A106" s="2" t="s">
        <v>2067</v>
      </c>
      <c r="B106" s="3">
        <v>119058</v>
      </c>
      <c r="C106" s="3">
        <v>23366</v>
      </c>
      <c r="D106" s="3">
        <v>4982</v>
      </c>
    </row>
    <row r="107" spans="1:4" x14ac:dyDescent="0.2">
      <c r="A107" s="2" t="s">
        <v>2300</v>
      </c>
      <c r="B107" s="3">
        <v>11518870</v>
      </c>
      <c r="C107" s="3">
        <v>2727900</v>
      </c>
      <c r="D107" s="3">
        <v>103512</v>
      </c>
    </row>
    <row r="108" spans="1:4" x14ac:dyDescent="0.2">
      <c r="A108" s="2" t="s">
        <v>2361</v>
      </c>
      <c r="B108" s="3">
        <v>267684</v>
      </c>
      <c r="C108" s="3">
        <v>412132</v>
      </c>
      <c r="D108" s="3">
        <v>76306</v>
      </c>
    </row>
    <row r="109" spans="1:4" x14ac:dyDescent="0.2">
      <c r="A109" s="2" t="s">
        <v>2202</v>
      </c>
      <c r="B109" s="3">
        <v>255350</v>
      </c>
      <c r="C109" s="3">
        <v>173368</v>
      </c>
      <c r="D109" s="3">
        <v>25866</v>
      </c>
    </row>
    <row r="110" spans="1:4" x14ac:dyDescent="0.2">
      <c r="A110" s="2" t="s">
        <v>2362</v>
      </c>
      <c r="B110" s="3">
        <v>64362860</v>
      </c>
      <c r="C110" s="3">
        <v>20530456</v>
      </c>
      <c r="D110" s="3">
        <v>1624780</v>
      </c>
    </row>
    <row r="111" spans="1:4" x14ac:dyDescent="0.2">
      <c r="A111" s="2" t="s">
        <v>2254</v>
      </c>
      <c r="B111" s="3">
        <v>25852</v>
      </c>
      <c r="C111" s="3">
        <v>9212</v>
      </c>
      <c r="D111" s="3">
        <v>272</v>
      </c>
    </row>
    <row r="112" spans="1:4" x14ac:dyDescent="0.2">
      <c r="A112" s="2" t="s">
        <v>2363</v>
      </c>
      <c r="B112" s="3">
        <v>128943</v>
      </c>
      <c r="C112" s="3">
        <v>99998</v>
      </c>
      <c r="D112" s="3">
        <v>119</v>
      </c>
    </row>
    <row r="113" spans="1:4" x14ac:dyDescent="0.2">
      <c r="A113" s="2" t="s">
        <v>2112</v>
      </c>
      <c r="B113" s="3">
        <v>3014272</v>
      </c>
      <c r="C113" s="3">
        <v>1574690</v>
      </c>
      <c r="D113" s="3">
        <v>2065</v>
      </c>
    </row>
    <row r="114" spans="1:4" x14ac:dyDescent="0.2">
      <c r="A114" s="2" t="s">
        <v>2364</v>
      </c>
      <c r="B114" s="3">
        <v>1341926</v>
      </c>
      <c r="C114" s="3">
        <v>395077</v>
      </c>
      <c r="D114" s="3">
        <v>20162</v>
      </c>
    </row>
    <row r="115" spans="1:4" x14ac:dyDescent="0.2">
      <c r="A115" s="2" t="s">
        <v>1785</v>
      </c>
      <c r="B115" s="3">
        <v>62916</v>
      </c>
      <c r="C115" s="3">
        <v>27660</v>
      </c>
      <c r="D115" s="3">
        <v>0</v>
      </c>
    </row>
    <row r="116" spans="1:4" x14ac:dyDescent="0.2">
      <c r="A116" s="2" t="s">
        <v>1970</v>
      </c>
      <c r="B116" s="3">
        <v>105045</v>
      </c>
      <c r="C116" s="3">
        <v>104529</v>
      </c>
      <c r="D116" s="3">
        <v>0</v>
      </c>
    </row>
    <row r="117" spans="1:4" x14ac:dyDescent="0.2">
      <c r="A117" s="2" t="s">
        <v>2365</v>
      </c>
      <c r="B117" s="3">
        <v>6021094</v>
      </c>
      <c r="C117" s="3">
        <v>3992949</v>
      </c>
      <c r="D117" s="3">
        <v>539305</v>
      </c>
    </row>
    <row r="118" spans="1:4" x14ac:dyDescent="0.2">
      <c r="A118" s="2" t="s">
        <v>2286</v>
      </c>
      <c r="B118" s="3">
        <v>48006</v>
      </c>
      <c r="C118" s="3">
        <v>28001</v>
      </c>
      <c r="D118" s="3">
        <v>0</v>
      </c>
    </row>
    <row r="119" spans="1:4" x14ac:dyDescent="0.2">
      <c r="A119" s="2" t="s">
        <v>2306</v>
      </c>
      <c r="B119" s="3">
        <v>505730</v>
      </c>
      <c r="C119" s="3">
        <v>404227</v>
      </c>
      <c r="D119" s="3">
        <v>34288</v>
      </c>
    </row>
    <row r="120" spans="1:4" x14ac:dyDescent="0.2">
      <c r="A120" s="2" t="s">
        <v>2366</v>
      </c>
      <c r="B120" s="3">
        <v>2968850</v>
      </c>
      <c r="C120" s="3">
        <v>2088616</v>
      </c>
      <c r="D120" s="3">
        <v>545168</v>
      </c>
    </row>
    <row r="121" spans="1:4" x14ac:dyDescent="0.2">
      <c r="A121" s="2" t="s">
        <v>1913</v>
      </c>
      <c r="B121" s="3">
        <v>99780</v>
      </c>
      <c r="C121" s="3">
        <v>82775</v>
      </c>
      <c r="D121" s="3">
        <v>0</v>
      </c>
    </row>
    <row r="122" spans="1:4" x14ac:dyDescent="0.2">
      <c r="A122" s="2" t="s">
        <v>1881</v>
      </c>
      <c r="B122" s="3">
        <v>242415</v>
      </c>
      <c r="C122" s="3">
        <v>100001</v>
      </c>
      <c r="D122" s="3">
        <v>55064</v>
      </c>
    </row>
    <row r="123" spans="1:4" x14ac:dyDescent="0.2">
      <c r="A123" s="2" t="s">
        <v>1814</v>
      </c>
      <c r="B123" s="3">
        <v>358366</v>
      </c>
      <c r="C123" s="3">
        <v>193224</v>
      </c>
      <c r="D123" s="3">
        <v>20155</v>
      </c>
    </row>
    <row r="124" spans="1:4" x14ac:dyDescent="0.2">
      <c r="A124" s="2" t="s">
        <v>1820</v>
      </c>
      <c r="B124" s="3">
        <v>2685607</v>
      </c>
      <c r="C124" s="3">
        <v>1049532</v>
      </c>
      <c r="D124" s="3">
        <v>126840</v>
      </c>
    </row>
    <row r="125" spans="1:4" x14ac:dyDescent="0.2">
      <c r="A125" s="2" t="s">
        <v>2367</v>
      </c>
      <c r="B125" s="3">
        <v>193564</v>
      </c>
      <c r="C125" s="3">
        <v>254124</v>
      </c>
      <c r="D125" s="3">
        <v>19703</v>
      </c>
    </row>
    <row r="126" spans="1:4" x14ac:dyDescent="0.2">
      <c r="A126" s="2" t="s">
        <v>2368</v>
      </c>
      <c r="B126" s="3">
        <v>29180</v>
      </c>
      <c r="C126" s="3">
        <v>15000</v>
      </c>
      <c r="D126" s="3">
        <v>581</v>
      </c>
    </row>
    <row r="127" spans="1:4" x14ac:dyDescent="0.2">
      <c r="A127" s="2" t="s">
        <v>2369</v>
      </c>
      <c r="B127" s="3">
        <v>608815</v>
      </c>
      <c r="C127" s="3">
        <v>126999</v>
      </c>
      <c r="D127" s="3">
        <v>15312</v>
      </c>
    </row>
    <row r="128" spans="1:4" x14ac:dyDescent="0.2">
      <c r="A128" s="1" t="s">
        <v>1777</v>
      </c>
      <c r="B128" s="3">
        <v>3565966</v>
      </c>
      <c r="C128" s="3">
        <v>1604408</v>
      </c>
      <c r="D128" s="3">
        <v>227598</v>
      </c>
    </row>
    <row r="129" spans="1:4" x14ac:dyDescent="0.2">
      <c r="A129" s="2" t="s">
        <v>2044</v>
      </c>
      <c r="B129" s="3">
        <v>45778</v>
      </c>
      <c r="C129" s="3">
        <v>118298</v>
      </c>
      <c r="D129" s="3">
        <v>2785</v>
      </c>
    </row>
    <row r="130" spans="1:4" x14ac:dyDescent="0.2">
      <c r="A130" s="2" t="s">
        <v>1942</v>
      </c>
      <c r="B130" s="3">
        <v>20224980</v>
      </c>
      <c r="C130" s="3">
        <v>5738460</v>
      </c>
      <c r="D130" s="3">
        <v>331839</v>
      </c>
    </row>
    <row r="131" spans="1:4" x14ac:dyDescent="0.2">
      <c r="A131" s="2" t="s">
        <v>2089</v>
      </c>
      <c r="B131" s="3">
        <v>119377</v>
      </c>
      <c r="C131" s="3">
        <v>106074</v>
      </c>
      <c r="D131" s="3">
        <v>2877</v>
      </c>
    </row>
    <row r="132" spans="1:4" x14ac:dyDescent="0.2">
      <c r="A132" s="2" t="s">
        <v>2370</v>
      </c>
      <c r="B132" s="3">
        <v>30840580</v>
      </c>
      <c r="C132" s="3">
        <v>7786368</v>
      </c>
      <c r="D132" s="3">
        <v>849086</v>
      </c>
    </row>
    <row r="133" spans="1:4" x14ac:dyDescent="0.2">
      <c r="A133" s="2" t="s">
        <v>1821</v>
      </c>
      <c r="B133" s="3">
        <v>17950745</v>
      </c>
      <c r="C133" s="3">
        <v>3085444</v>
      </c>
      <c r="D133" s="3">
        <v>1082512</v>
      </c>
    </row>
    <row r="134" spans="1:4" x14ac:dyDescent="0.2">
      <c r="A134" s="2" t="s">
        <v>2371</v>
      </c>
      <c r="B134" s="3">
        <v>1456228</v>
      </c>
      <c r="C134" s="3">
        <v>862072</v>
      </c>
      <c r="D134" s="3">
        <v>225971</v>
      </c>
    </row>
    <row r="135" spans="1:4" x14ac:dyDescent="0.2">
      <c r="A135" s="2" t="s">
        <v>1833</v>
      </c>
      <c r="B135" s="3">
        <v>158070</v>
      </c>
      <c r="C135" s="3">
        <v>28056</v>
      </c>
      <c r="D135" s="3">
        <v>4382</v>
      </c>
    </row>
    <row r="136" spans="1:4" x14ac:dyDescent="0.2">
      <c r="A136" s="2" t="s">
        <v>2372</v>
      </c>
      <c r="B136" s="3">
        <v>3707056</v>
      </c>
      <c r="C136" s="3">
        <v>1230393</v>
      </c>
      <c r="D136" s="3">
        <v>86230</v>
      </c>
    </row>
    <row r="137" spans="1:4" x14ac:dyDescent="0.2">
      <c r="A137" s="2" t="s">
        <v>2203</v>
      </c>
      <c r="B137" s="3">
        <v>1502372</v>
      </c>
      <c r="C137" s="3">
        <v>1400806</v>
      </c>
      <c r="D137" s="3">
        <v>23650</v>
      </c>
    </row>
    <row r="138" spans="1:4" x14ac:dyDescent="0.2">
      <c r="A138" s="2" t="s">
        <v>2242</v>
      </c>
      <c r="B138" s="3">
        <v>109120</v>
      </c>
      <c r="C138" s="3">
        <v>132453</v>
      </c>
      <c r="D138" s="3">
        <v>13166</v>
      </c>
    </row>
    <row r="139" spans="1:4" x14ac:dyDescent="0.2">
      <c r="A139" s="2" t="s">
        <v>2312</v>
      </c>
      <c r="B139" s="3">
        <v>3865123</v>
      </c>
      <c r="C139" s="3">
        <v>1614953</v>
      </c>
      <c r="D139" s="3">
        <v>99656</v>
      </c>
    </row>
    <row r="140" spans="1:4" x14ac:dyDescent="0.2">
      <c r="A140" s="2" t="s">
        <v>2373</v>
      </c>
      <c r="B140" s="3">
        <v>553834</v>
      </c>
      <c r="C140" s="3">
        <v>496293</v>
      </c>
      <c r="D140" s="3">
        <v>21316</v>
      </c>
    </row>
    <row r="141" spans="1:4" x14ac:dyDescent="0.2">
      <c r="A141" s="2" t="s">
        <v>2374</v>
      </c>
      <c r="B141" s="3">
        <v>268688</v>
      </c>
      <c r="C141" s="3">
        <v>288805</v>
      </c>
      <c r="D141" s="3">
        <v>816</v>
      </c>
    </row>
    <row r="142" spans="1:4" x14ac:dyDescent="0.2">
      <c r="A142" s="2" t="s">
        <v>2255</v>
      </c>
      <c r="B142" s="3">
        <v>207493</v>
      </c>
      <c r="C142" s="3">
        <v>132829</v>
      </c>
      <c r="D142" s="3">
        <v>9955</v>
      </c>
    </row>
    <row r="143" spans="1:4" x14ac:dyDescent="0.2">
      <c r="A143" s="2" t="s">
        <v>2375</v>
      </c>
      <c r="B143" s="3">
        <v>226183</v>
      </c>
      <c r="C143" s="3">
        <v>246351</v>
      </c>
      <c r="D143" s="3">
        <v>15720</v>
      </c>
    </row>
    <row r="144" spans="1:4" x14ac:dyDescent="0.2">
      <c r="A144" s="2" t="s">
        <v>2376</v>
      </c>
      <c r="B144" s="3">
        <v>227695</v>
      </c>
      <c r="C144" s="3">
        <v>65000</v>
      </c>
      <c r="D144" s="3">
        <v>22757</v>
      </c>
    </row>
    <row r="145" spans="1:4" x14ac:dyDescent="0.2">
      <c r="A145" s="2" t="s">
        <v>2377</v>
      </c>
      <c r="B145" s="3">
        <v>338810</v>
      </c>
      <c r="C145" s="3">
        <v>106054</v>
      </c>
      <c r="D145" s="3">
        <v>20644</v>
      </c>
    </row>
    <row r="146" spans="1:4" x14ac:dyDescent="0.2">
      <c r="A146" s="2" t="s">
        <v>2378</v>
      </c>
      <c r="B146" s="3">
        <v>129783</v>
      </c>
      <c r="C146" s="3">
        <v>166200</v>
      </c>
      <c r="D146" s="3">
        <v>19654</v>
      </c>
    </row>
    <row r="147" spans="1:4" x14ac:dyDescent="0.2">
      <c r="A147" s="2" t="s">
        <v>2379</v>
      </c>
      <c r="B147" s="3">
        <v>1207002</v>
      </c>
      <c r="C147" s="3">
        <v>807122</v>
      </c>
      <c r="D147" s="3">
        <v>234084</v>
      </c>
    </row>
    <row r="148" spans="1:4" x14ac:dyDescent="0.2">
      <c r="A148" s="2" t="s">
        <v>2171</v>
      </c>
      <c r="B148" s="3">
        <v>40603</v>
      </c>
      <c r="C148" s="3">
        <v>39370</v>
      </c>
      <c r="D148" s="3">
        <v>603</v>
      </c>
    </row>
    <row r="149" spans="1:4" x14ac:dyDescent="0.2">
      <c r="A149" s="2" t="s">
        <v>2380</v>
      </c>
      <c r="B149" s="3">
        <v>358473</v>
      </c>
      <c r="C149" s="3">
        <v>212757</v>
      </c>
      <c r="D149" s="3">
        <v>5921</v>
      </c>
    </row>
    <row r="150" spans="1:4" x14ac:dyDescent="0.2">
      <c r="A150" s="2" t="s">
        <v>2144</v>
      </c>
      <c r="B150" s="3">
        <v>56295</v>
      </c>
      <c r="C150" s="3">
        <v>50000</v>
      </c>
      <c r="D150" s="3">
        <v>0</v>
      </c>
    </row>
    <row r="151" spans="1:4" x14ac:dyDescent="0.2">
      <c r="A151" s="2" t="s">
        <v>1799</v>
      </c>
      <c r="B151" s="3">
        <v>73499</v>
      </c>
      <c r="C151" s="3">
        <v>39129</v>
      </c>
      <c r="D151" s="3">
        <v>0</v>
      </c>
    </row>
    <row r="152" spans="1:4" x14ac:dyDescent="0.2">
      <c r="A152" s="2" t="s">
        <v>2381</v>
      </c>
      <c r="B152" s="3">
        <v>32518</v>
      </c>
      <c r="C152" s="3">
        <v>2400</v>
      </c>
      <c r="D152" s="3">
        <v>0</v>
      </c>
    </row>
    <row r="153" spans="1:4" x14ac:dyDescent="0.2">
      <c r="A153" s="2" t="s">
        <v>2248</v>
      </c>
      <c r="B153" s="3">
        <v>55931</v>
      </c>
      <c r="C153" s="3">
        <v>30000</v>
      </c>
      <c r="D153" s="3">
        <v>10175</v>
      </c>
    </row>
    <row r="154" spans="1:4" x14ac:dyDescent="0.2">
      <c r="A154" s="2" t="s">
        <v>1815</v>
      </c>
      <c r="B154" s="3">
        <v>7136878</v>
      </c>
      <c r="C154" s="3">
        <v>3078638</v>
      </c>
      <c r="D154" s="3">
        <v>52817</v>
      </c>
    </row>
    <row r="155" spans="1:4" x14ac:dyDescent="0.2">
      <c r="A155" s="2" t="s">
        <v>1870</v>
      </c>
      <c r="B155" s="3">
        <v>191723</v>
      </c>
      <c r="C155" s="3">
        <v>31657</v>
      </c>
      <c r="D155" s="3">
        <v>0</v>
      </c>
    </row>
    <row r="156" spans="1:4" x14ac:dyDescent="0.2">
      <c r="A156" s="2" t="s">
        <v>1808</v>
      </c>
      <c r="B156" s="3">
        <v>23310</v>
      </c>
      <c r="C156" s="3">
        <v>1250</v>
      </c>
      <c r="D156" s="3">
        <v>0</v>
      </c>
    </row>
    <row r="157" spans="1:4" x14ac:dyDescent="0.2">
      <c r="A157" s="2" t="s">
        <v>1971</v>
      </c>
      <c r="B157" s="3">
        <v>6790202</v>
      </c>
      <c r="C157" s="3">
        <v>1796069</v>
      </c>
      <c r="D157" s="3">
        <v>36902</v>
      </c>
    </row>
    <row r="158" spans="1:4" x14ac:dyDescent="0.2">
      <c r="A158" s="2" t="s">
        <v>2301</v>
      </c>
      <c r="B158" s="3">
        <v>1635725</v>
      </c>
      <c r="C158" s="3">
        <v>770295</v>
      </c>
      <c r="D158" s="3">
        <v>10393</v>
      </c>
    </row>
    <row r="159" spans="1:4" x14ac:dyDescent="0.2">
      <c r="A159" s="2" t="s">
        <v>2382</v>
      </c>
      <c r="B159" s="3">
        <v>2245540</v>
      </c>
      <c r="C159" s="3">
        <v>899182</v>
      </c>
      <c r="D159" s="3">
        <v>853473</v>
      </c>
    </row>
    <row r="160" spans="1:4" x14ac:dyDescent="0.2">
      <c r="A160" s="2" t="s">
        <v>2383</v>
      </c>
      <c r="B160" s="3">
        <v>460653</v>
      </c>
      <c r="C160" s="3">
        <v>441239</v>
      </c>
      <c r="D160" s="3">
        <v>150887</v>
      </c>
    </row>
    <row r="161" spans="1:4" x14ac:dyDescent="0.2">
      <c r="A161" s="2" t="s">
        <v>1822</v>
      </c>
      <c r="B161" s="3">
        <v>1120858</v>
      </c>
      <c r="C161" s="3">
        <v>442952</v>
      </c>
      <c r="D161" s="3">
        <v>922</v>
      </c>
    </row>
    <row r="162" spans="1:4" x14ac:dyDescent="0.2">
      <c r="A162" s="1" t="s">
        <v>1778</v>
      </c>
      <c r="B162" s="3">
        <v>14026933</v>
      </c>
      <c r="C162" s="3">
        <v>5235014</v>
      </c>
      <c r="D162" s="3">
        <v>207351</v>
      </c>
    </row>
    <row r="163" spans="1:4" x14ac:dyDescent="0.2">
      <c r="A163" s="2" t="s">
        <v>1812</v>
      </c>
      <c r="B163" s="3">
        <v>125992</v>
      </c>
      <c r="C163" s="3">
        <v>153016</v>
      </c>
      <c r="D163" s="3">
        <v>18502</v>
      </c>
    </row>
    <row r="164" spans="1:4" x14ac:dyDescent="0.2">
      <c r="A164" s="2" t="s">
        <v>1842</v>
      </c>
      <c r="B164" s="3">
        <v>43586</v>
      </c>
      <c r="C164" s="3">
        <v>8000</v>
      </c>
      <c r="D164" s="3">
        <v>0</v>
      </c>
    </row>
    <row r="165" spans="1:4" x14ac:dyDescent="0.2">
      <c r="A165" s="2" t="s">
        <v>1923</v>
      </c>
      <c r="B165" s="3">
        <v>53579</v>
      </c>
      <c r="C165" s="3">
        <v>42000</v>
      </c>
      <c r="D165" s="3">
        <v>0</v>
      </c>
    </row>
    <row r="166" spans="1:4" x14ac:dyDescent="0.2">
      <c r="A166" s="2" t="s">
        <v>2204</v>
      </c>
      <c r="B166" s="3">
        <v>290115</v>
      </c>
      <c r="C166" s="3">
        <v>204655</v>
      </c>
      <c r="D166" s="3">
        <v>1447</v>
      </c>
    </row>
    <row r="167" spans="1:4" x14ac:dyDescent="0.2">
      <c r="A167" s="2" t="s">
        <v>2314</v>
      </c>
      <c r="B167" s="3">
        <v>56364295</v>
      </c>
      <c r="C167" s="3">
        <v>15011102</v>
      </c>
      <c r="D167" s="3">
        <v>2676942</v>
      </c>
    </row>
    <row r="168" spans="1:4" x14ac:dyDescent="0.2">
      <c r="A168" s="2" t="s">
        <v>1956</v>
      </c>
      <c r="B168" s="3">
        <v>6609842</v>
      </c>
      <c r="C168" s="3">
        <v>1818272</v>
      </c>
      <c r="D168" s="3">
        <v>42628</v>
      </c>
    </row>
    <row r="169" spans="1:4" x14ac:dyDescent="0.2">
      <c r="A169" s="2" t="s">
        <v>1800</v>
      </c>
      <c r="B169" s="3">
        <v>9674</v>
      </c>
      <c r="C169" s="3">
        <v>7166</v>
      </c>
      <c r="D169" s="3">
        <v>2278</v>
      </c>
    </row>
    <row r="170" spans="1:4" x14ac:dyDescent="0.2">
      <c r="A170" s="2" t="s">
        <v>2054</v>
      </c>
      <c r="B170" s="3">
        <v>181333</v>
      </c>
      <c r="C170" s="3">
        <v>129778</v>
      </c>
      <c r="D170" s="3">
        <v>18936</v>
      </c>
    </row>
    <row r="171" spans="1:4" x14ac:dyDescent="0.2">
      <c r="A171" s="2" t="s">
        <v>2384</v>
      </c>
      <c r="B171" s="3">
        <v>29344333</v>
      </c>
      <c r="C171" s="3">
        <v>9739140</v>
      </c>
      <c r="D171" s="3">
        <v>2908446</v>
      </c>
    </row>
    <row r="172" spans="1:4" x14ac:dyDescent="0.2">
      <c r="A172" s="2" t="s">
        <v>2385</v>
      </c>
      <c r="B172" s="3">
        <v>574056</v>
      </c>
      <c r="C172" s="3">
        <v>342489</v>
      </c>
      <c r="D172" s="3">
        <v>83308</v>
      </c>
    </row>
    <row r="173" spans="1:4" x14ac:dyDescent="0.2">
      <c r="A173" s="2" t="s">
        <v>2386</v>
      </c>
      <c r="B173" s="3">
        <v>340674</v>
      </c>
      <c r="C173" s="3">
        <v>100516</v>
      </c>
      <c r="D173" s="3">
        <v>111255</v>
      </c>
    </row>
    <row r="174" spans="1:4" x14ac:dyDescent="0.2">
      <c r="A174" s="2" t="s">
        <v>1816</v>
      </c>
      <c r="B174" s="3">
        <v>100371</v>
      </c>
      <c r="C174" s="3">
        <v>96555</v>
      </c>
      <c r="D174" s="3">
        <v>1595</v>
      </c>
    </row>
    <row r="175" spans="1:4" x14ac:dyDescent="0.2">
      <c r="A175" s="2" t="s">
        <v>2387</v>
      </c>
      <c r="B175" s="3">
        <v>2274086</v>
      </c>
      <c r="C175" s="3">
        <v>1617785</v>
      </c>
      <c r="D175" s="3">
        <v>743868</v>
      </c>
    </row>
    <row r="176" spans="1:4" x14ac:dyDescent="0.2">
      <c r="A176" s="2" t="s">
        <v>1859</v>
      </c>
      <c r="B176" s="3">
        <v>1046314</v>
      </c>
      <c r="C176" s="3">
        <v>1143987</v>
      </c>
      <c r="D176" s="3">
        <v>43439</v>
      </c>
    </row>
    <row r="177" spans="1:4" x14ac:dyDescent="0.2">
      <c r="A177" s="2" t="s">
        <v>2388</v>
      </c>
      <c r="B177" s="3">
        <v>9297948</v>
      </c>
      <c r="C177" s="3">
        <v>2317786</v>
      </c>
      <c r="D177" s="3">
        <v>121766</v>
      </c>
    </row>
    <row r="178" spans="1:4" x14ac:dyDescent="0.2">
      <c r="A178" s="2" t="s">
        <v>1943</v>
      </c>
      <c r="B178" s="3">
        <v>19127098</v>
      </c>
      <c r="C178" s="3">
        <v>6016032</v>
      </c>
      <c r="D178" s="3">
        <v>1057987</v>
      </c>
    </row>
    <row r="179" spans="1:4" x14ac:dyDescent="0.2">
      <c r="A179" s="2" t="s">
        <v>2090</v>
      </c>
      <c r="B179" s="3">
        <v>47633</v>
      </c>
      <c r="C179" s="3">
        <v>69793</v>
      </c>
      <c r="D179" s="3">
        <v>8523</v>
      </c>
    </row>
    <row r="180" spans="1:4" x14ac:dyDescent="0.2">
      <c r="A180" s="2" t="s">
        <v>1860</v>
      </c>
      <c r="B180" s="3">
        <v>194095</v>
      </c>
      <c r="C180" s="3">
        <v>96613</v>
      </c>
      <c r="D180" s="3">
        <v>21173</v>
      </c>
    </row>
    <row r="181" spans="1:4" x14ac:dyDescent="0.2">
      <c r="A181" s="2" t="s">
        <v>2155</v>
      </c>
      <c r="B181" s="3">
        <v>74537</v>
      </c>
      <c r="C181" s="3">
        <v>34081</v>
      </c>
      <c r="D181" s="3">
        <v>3901</v>
      </c>
    </row>
    <row r="182" spans="1:4" x14ac:dyDescent="0.2">
      <c r="A182" s="2" t="s">
        <v>2293</v>
      </c>
      <c r="B182" s="3">
        <v>178577</v>
      </c>
      <c r="C182" s="3">
        <v>97314</v>
      </c>
      <c r="D182" s="3">
        <v>0</v>
      </c>
    </row>
    <row r="183" spans="1:4" x14ac:dyDescent="0.2">
      <c r="A183" s="2" t="s">
        <v>2117</v>
      </c>
      <c r="B183" s="3">
        <v>82364</v>
      </c>
      <c r="C183" s="3">
        <v>42700</v>
      </c>
      <c r="D183" s="3">
        <v>4023</v>
      </c>
    </row>
    <row r="184" spans="1:4" x14ac:dyDescent="0.2">
      <c r="A184" s="2" t="s">
        <v>2182</v>
      </c>
      <c r="B184" s="3">
        <v>153663</v>
      </c>
      <c r="C184" s="3">
        <v>133521</v>
      </c>
      <c r="D184" s="3">
        <v>0</v>
      </c>
    </row>
    <row r="185" spans="1:4" x14ac:dyDescent="0.2">
      <c r="A185" s="2" t="s">
        <v>2249</v>
      </c>
      <c r="B185" s="3">
        <v>52640</v>
      </c>
      <c r="C185" s="3">
        <v>25647</v>
      </c>
      <c r="D185" s="3">
        <v>19272</v>
      </c>
    </row>
    <row r="186" spans="1:4" x14ac:dyDescent="0.2">
      <c r="A186" s="2" t="s">
        <v>2283</v>
      </c>
      <c r="B186" s="3">
        <v>23631</v>
      </c>
      <c r="C186" s="3">
        <v>25000</v>
      </c>
      <c r="D186" s="3">
        <v>0</v>
      </c>
    </row>
    <row r="187" spans="1:4" x14ac:dyDescent="0.2">
      <c r="A187" s="2" t="s">
        <v>2055</v>
      </c>
      <c r="B187" s="3">
        <v>161325</v>
      </c>
      <c r="C187" s="3">
        <v>25001</v>
      </c>
      <c r="D187" s="3">
        <v>0</v>
      </c>
    </row>
    <row r="188" spans="1:4" x14ac:dyDescent="0.2">
      <c r="A188" s="2" t="s">
        <v>2056</v>
      </c>
      <c r="B188" s="3">
        <v>713704</v>
      </c>
      <c r="C188" s="3">
        <v>455935</v>
      </c>
      <c r="D188" s="3">
        <v>79950</v>
      </c>
    </row>
    <row r="189" spans="1:4" x14ac:dyDescent="0.2">
      <c r="A189" s="2" t="s">
        <v>2004</v>
      </c>
      <c r="B189" s="3">
        <v>516075</v>
      </c>
      <c r="C189" s="3">
        <v>558037</v>
      </c>
      <c r="D189" s="3">
        <v>62849</v>
      </c>
    </row>
    <row r="190" spans="1:4" x14ac:dyDescent="0.2">
      <c r="A190" s="2" t="s">
        <v>1957</v>
      </c>
      <c r="B190" s="3">
        <v>4930591</v>
      </c>
      <c r="C190" s="3">
        <v>1918254</v>
      </c>
      <c r="D190" s="3">
        <v>173373</v>
      </c>
    </row>
    <row r="191" spans="1:4" x14ac:dyDescent="0.2">
      <c r="A191" s="2" t="s">
        <v>2389</v>
      </c>
      <c r="B191" s="3">
        <v>9892113</v>
      </c>
      <c r="C191" s="3">
        <v>1644624</v>
      </c>
      <c r="D191" s="3">
        <v>25036</v>
      </c>
    </row>
    <row r="192" spans="1:4" x14ac:dyDescent="0.2">
      <c r="A192" s="2" t="s">
        <v>2390</v>
      </c>
      <c r="B192" s="3">
        <v>103751</v>
      </c>
      <c r="C192" s="3">
        <v>49500</v>
      </c>
      <c r="D192" s="3">
        <v>1255</v>
      </c>
    </row>
    <row r="193" spans="1:4" x14ac:dyDescent="0.2">
      <c r="A193" s="2" t="s">
        <v>2391</v>
      </c>
      <c r="B193" s="3">
        <v>297088</v>
      </c>
      <c r="C193" s="3">
        <v>325843</v>
      </c>
      <c r="D193" s="3">
        <v>43012</v>
      </c>
    </row>
    <row r="194" spans="1:4" x14ac:dyDescent="0.2">
      <c r="A194" s="2" t="s">
        <v>1861</v>
      </c>
      <c r="B194" s="3">
        <v>516645</v>
      </c>
      <c r="C194" s="3">
        <v>383978</v>
      </c>
      <c r="D194" s="3">
        <v>0</v>
      </c>
    </row>
    <row r="195" spans="1:4" x14ac:dyDescent="0.2">
      <c r="A195" s="2" t="s">
        <v>2250</v>
      </c>
      <c r="B195" s="3">
        <v>34638</v>
      </c>
      <c r="C195" s="3">
        <v>13548</v>
      </c>
      <c r="D195" s="3">
        <v>0</v>
      </c>
    </row>
    <row r="196" spans="1:4" x14ac:dyDescent="0.2">
      <c r="A196" s="2" t="s">
        <v>2302</v>
      </c>
      <c r="B196" s="3">
        <v>4016465</v>
      </c>
      <c r="C196" s="3">
        <v>1510152</v>
      </c>
      <c r="D196" s="3">
        <v>60477</v>
      </c>
    </row>
    <row r="197" spans="1:4" x14ac:dyDescent="0.2">
      <c r="A197" s="2" t="s">
        <v>1888</v>
      </c>
      <c r="B197" s="3">
        <v>71718</v>
      </c>
      <c r="C197" s="3">
        <v>99999</v>
      </c>
      <c r="D197" s="3">
        <v>4297</v>
      </c>
    </row>
    <row r="198" spans="1:4" x14ac:dyDescent="0.2">
      <c r="A198" s="2" t="s">
        <v>2172</v>
      </c>
      <c r="B198" s="3">
        <v>22644</v>
      </c>
      <c r="C198" s="3">
        <v>12501</v>
      </c>
      <c r="D198" s="3">
        <v>1084</v>
      </c>
    </row>
    <row r="199" spans="1:4" x14ac:dyDescent="0.2">
      <c r="A199" s="2" t="s">
        <v>2274</v>
      </c>
      <c r="B199" s="3">
        <v>3248870</v>
      </c>
      <c r="C199" s="3">
        <v>300164</v>
      </c>
      <c r="D199" s="3">
        <v>0</v>
      </c>
    </row>
    <row r="200" spans="1:4" x14ac:dyDescent="0.2">
      <c r="A200" s="2" t="s">
        <v>2132</v>
      </c>
      <c r="B200" s="3">
        <v>32134</v>
      </c>
      <c r="C200" s="3">
        <v>7200</v>
      </c>
      <c r="D200" s="3">
        <v>0</v>
      </c>
    </row>
    <row r="201" spans="1:4" x14ac:dyDescent="0.2">
      <c r="A201" s="2" t="s">
        <v>1934</v>
      </c>
      <c r="B201" s="3">
        <v>143195</v>
      </c>
      <c r="C201" s="3">
        <v>80000</v>
      </c>
      <c r="D201" s="3">
        <v>57302</v>
      </c>
    </row>
    <row r="202" spans="1:4" x14ac:dyDescent="0.2">
      <c r="A202" s="2" t="s">
        <v>2118</v>
      </c>
      <c r="B202" s="3">
        <v>72589</v>
      </c>
      <c r="C202" s="3">
        <v>45000</v>
      </c>
      <c r="D202" s="3">
        <v>1617</v>
      </c>
    </row>
    <row r="203" spans="1:4" x14ac:dyDescent="0.2">
      <c r="A203" s="2" t="s">
        <v>2319</v>
      </c>
      <c r="B203" s="3">
        <v>6210765</v>
      </c>
      <c r="C203" s="3">
        <v>2121577</v>
      </c>
      <c r="D203" s="3">
        <v>599586</v>
      </c>
    </row>
    <row r="204" spans="1:4" x14ac:dyDescent="0.2">
      <c r="A204" s="2" t="s">
        <v>2080</v>
      </c>
      <c r="B204" s="3">
        <v>126492</v>
      </c>
      <c r="C204" s="3">
        <v>88286</v>
      </c>
      <c r="D204" s="3">
        <v>2313</v>
      </c>
    </row>
    <row r="205" spans="1:4" x14ac:dyDescent="0.2">
      <c r="A205" s="2" t="s">
        <v>1843</v>
      </c>
      <c r="B205" s="3">
        <v>1494909</v>
      </c>
      <c r="C205" s="3">
        <v>776606</v>
      </c>
      <c r="D205" s="3">
        <v>631617</v>
      </c>
    </row>
    <row r="206" spans="1:4" x14ac:dyDescent="0.2">
      <c r="A206" s="2" t="s">
        <v>2392</v>
      </c>
      <c r="B206" s="3">
        <v>1265896</v>
      </c>
      <c r="C206" s="3">
        <v>880456</v>
      </c>
      <c r="D206" s="3">
        <v>172056</v>
      </c>
    </row>
    <row r="207" spans="1:4" x14ac:dyDescent="0.2">
      <c r="A207" s="2" t="s">
        <v>2393</v>
      </c>
      <c r="B207" s="3">
        <v>18948</v>
      </c>
      <c r="C207" s="3">
        <v>11681</v>
      </c>
      <c r="D207" s="3">
        <v>1600</v>
      </c>
    </row>
    <row r="208" spans="1:4" x14ac:dyDescent="0.2">
      <c r="A208" s="2" t="s">
        <v>2243</v>
      </c>
      <c r="B208" s="3">
        <v>80380</v>
      </c>
      <c r="C208" s="3">
        <v>34128</v>
      </c>
      <c r="D208" s="3">
        <v>7161</v>
      </c>
    </row>
    <row r="209" spans="1:4" x14ac:dyDescent="0.2">
      <c r="A209" s="2" t="s">
        <v>2287</v>
      </c>
      <c r="B209" s="3">
        <v>9550</v>
      </c>
      <c r="C209" s="3">
        <v>10000</v>
      </c>
      <c r="D209" s="3">
        <v>0</v>
      </c>
    </row>
    <row r="210" spans="1:4" x14ac:dyDescent="0.2">
      <c r="A210" s="2" t="s">
        <v>2113</v>
      </c>
      <c r="B210" s="3">
        <v>313359</v>
      </c>
      <c r="C210" s="3">
        <v>119700</v>
      </c>
      <c r="D210" s="3">
        <v>5555</v>
      </c>
    </row>
    <row r="211" spans="1:4" x14ac:dyDescent="0.2">
      <c r="A211" s="2" t="s">
        <v>2091</v>
      </c>
      <c r="B211" s="3">
        <v>22772</v>
      </c>
      <c r="C211" s="3">
        <v>11000</v>
      </c>
      <c r="D211" s="3">
        <v>614</v>
      </c>
    </row>
    <row r="212" spans="1:4" x14ac:dyDescent="0.2">
      <c r="A212" s="2" t="s">
        <v>2217</v>
      </c>
      <c r="B212" s="3">
        <v>50110252</v>
      </c>
      <c r="C212" s="3">
        <v>11115704</v>
      </c>
      <c r="D212" s="3">
        <v>1050263</v>
      </c>
    </row>
    <row r="213" spans="1:4" x14ac:dyDescent="0.2">
      <c r="A213" s="2" t="s">
        <v>2258</v>
      </c>
      <c r="B213" s="3">
        <v>33446</v>
      </c>
      <c r="C213" s="3">
        <v>35000</v>
      </c>
      <c r="D213" s="3">
        <v>0</v>
      </c>
    </row>
    <row r="214" spans="1:4" x14ac:dyDescent="0.2">
      <c r="A214" s="2" t="s">
        <v>2189</v>
      </c>
      <c r="B214" s="3">
        <v>705826</v>
      </c>
      <c r="C214" s="3">
        <v>475002</v>
      </c>
      <c r="D214" s="3">
        <v>105593</v>
      </c>
    </row>
    <row r="215" spans="1:4" x14ac:dyDescent="0.2">
      <c r="A215" s="2" t="s">
        <v>2100</v>
      </c>
      <c r="B215" s="3">
        <v>13659</v>
      </c>
      <c r="C215" s="3">
        <v>14729</v>
      </c>
      <c r="D215" s="3">
        <v>0</v>
      </c>
    </row>
    <row r="216" spans="1:4" x14ac:dyDescent="0.2">
      <c r="A216" s="2" t="s">
        <v>2045</v>
      </c>
      <c r="B216" s="3">
        <v>38125</v>
      </c>
      <c r="C216" s="3">
        <v>58834</v>
      </c>
      <c r="D216" s="3">
        <v>0</v>
      </c>
    </row>
    <row r="217" spans="1:4" x14ac:dyDescent="0.2">
      <c r="A217" s="2" t="s">
        <v>1876</v>
      </c>
      <c r="B217" s="3">
        <v>80402085</v>
      </c>
      <c r="C217" s="3">
        <v>19903835</v>
      </c>
      <c r="D217" s="3">
        <v>2698870</v>
      </c>
    </row>
    <row r="218" spans="1:4" x14ac:dyDescent="0.2">
      <c r="A218" s="2" t="s">
        <v>2394</v>
      </c>
      <c r="B218" s="3">
        <v>183153</v>
      </c>
      <c r="C218" s="3">
        <v>101254</v>
      </c>
      <c r="D218" s="3">
        <v>20082</v>
      </c>
    </row>
    <row r="219" spans="1:4" x14ac:dyDescent="0.2">
      <c r="A219" s="2" t="s">
        <v>2395</v>
      </c>
      <c r="B219" s="3">
        <v>1097461</v>
      </c>
      <c r="C219" s="3">
        <v>332155</v>
      </c>
      <c r="D219" s="3">
        <v>68951</v>
      </c>
    </row>
    <row r="220" spans="1:4" x14ac:dyDescent="0.2">
      <c r="A220" s="2" t="s">
        <v>2316</v>
      </c>
      <c r="B220" s="3">
        <v>10317451</v>
      </c>
      <c r="C220" s="3">
        <v>2962340</v>
      </c>
      <c r="D220" s="3">
        <v>2509400</v>
      </c>
    </row>
    <row r="221" spans="1:4" x14ac:dyDescent="0.2">
      <c r="A221" s="2" t="s">
        <v>2396</v>
      </c>
      <c r="B221" s="3">
        <v>3694376</v>
      </c>
      <c r="C221" s="3">
        <v>2441999</v>
      </c>
      <c r="D221" s="3">
        <v>920374</v>
      </c>
    </row>
    <row r="222" spans="1:4" x14ac:dyDescent="0.2">
      <c r="A222" s="2" t="s">
        <v>1829</v>
      </c>
      <c r="B222" s="3">
        <v>3838271</v>
      </c>
      <c r="C222" s="3">
        <v>536014</v>
      </c>
      <c r="D222" s="3">
        <v>3199</v>
      </c>
    </row>
    <row r="223" spans="1:4" x14ac:dyDescent="0.2">
      <c r="A223" s="2" t="s">
        <v>1889</v>
      </c>
      <c r="B223" s="3">
        <v>81304</v>
      </c>
      <c r="C223" s="3">
        <v>96123</v>
      </c>
      <c r="D223" s="3">
        <v>3873</v>
      </c>
    </row>
    <row r="224" spans="1:4" x14ac:dyDescent="0.2">
      <c r="A224" s="2" t="s">
        <v>2307</v>
      </c>
      <c r="B224" s="3">
        <v>71304</v>
      </c>
      <c r="C224" s="3">
        <v>126016</v>
      </c>
      <c r="D224" s="3">
        <v>26452</v>
      </c>
    </row>
    <row r="225" spans="1:4" x14ac:dyDescent="0.2">
      <c r="A225" s="2" t="s">
        <v>2397</v>
      </c>
      <c r="B225" s="3">
        <v>94897608</v>
      </c>
      <c r="C225" s="3">
        <v>25904443</v>
      </c>
      <c r="D225" s="3">
        <v>2017227</v>
      </c>
    </row>
    <row r="226" spans="1:4" x14ac:dyDescent="0.2">
      <c r="A226" s="2" t="s">
        <v>2398</v>
      </c>
      <c r="B226" s="3">
        <v>408776</v>
      </c>
      <c r="C226" s="3">
        <v>287003</v>
      </c>
      <c r="D226" s="3">
        <v>67964</v>
      </c>
    </row>
    <row r="227" spans="1:4" x14ac:dyDescent="0.2">
      <c r="A227" s="2" t="s">
        <v>2136</v>
      </c>
      <c r="B227" s="3">
        <v>426436</v>
      </c>
      <c r="C227" s="3">
        <v>250774</v>
      </c>
      <c r="D227" s="3">
        <v>1839</v>
      </c>
    </row>
    <row r="228" spans="1:4" x14ac:dyDescent="0.2">
      <c r="A228" s="2" t="s">
        <v>1944</v>
      </c>
      <c r="B228" s="3">
        <v>89271921</v>
      </c>
      <c r="C228" s="3">
        <v>19641649</v>
      </c>
      <c r="D228" s="3">
        <v>1181523</v>
      </c>
    </row>
    <row r="229" spans="1:4" x14ac:dyDescent="0.2">
      <c r="A229" s="2" t="s">
        <v>1972</v>
      </c>
      <c r="B229" s="3">
        <v>36661</v>
      </c>
      <c r="C229" s="3">
        <v>14076</v>
      </c>
      <c r="D229" s="3">
        <v>0</v>
      </c>
    </row>
    <row r="230" spans="1:4" x14ac:dyDescent="0.2">
      <c r="A230" s="2" t="s">
        <v>1960</v>
      </c>
      <c r="B230" s="3">
        <v>109854</v>
      </c>
      <c r="C230" s="3">
        <v>85000</v>
      </c>
      <c r="D230" s="3">
        <v>4021</v>
      </c>
    </row>
    <row r="231" spans="1:4" x14ac:dyDescent="0.2">
      <c r="A231" s="2" t="s">
        <v>2294</v>
      </c>
      <c r="B231" s="3">
        <v>96599</v>
      </c>
      <c r="C231" s="3">
        <v>18684</v>
      </c>
      <c r="D231" s="3">
        <v>18129</v>
      </c>
    </row>
    <row r="232" spans="1:4" x14ac:dyDescent="0.2">
      <c r="A232" s="2" t="s">
        <v>2399</v>
      </c>
      <c r="B232" s="3">
        <v>415701</v>
      </c>
      <c r="C232" s="3">
        <v>616588</v>
      </c>
      <c r="D232" s="3">
        <v>179588</v>
      </c>
    </row>
    <row r="233" spans="1:4" x14ac:dyDescent="0.2">
      <c r="A233" s="2" t="s">
        <v>2261</v>
      </c>
      <c r="B233" s="3">
        <v>393274</v>
      </c>
      <c r="C233" s="3">
        <v>271968</v>
      </c>
      <c r="D233" s="3">
        <v>7873</v>
      </c>
    </row>
    <row r="234" spans="1:4" x14ac:dyDescent="0.2">
      <c r="A234" s="2" t="s">
        <v>2400</v>
      </c>
      <c r="B234" s="3">
        <v>50265</v>
      </c>
      <c r="C234" s="3">
        <v>18818</v>
      </c>
      <c r="D234" s="3">
        <v>6686</v>
      </c>
    </row>
    <row r="235" spans="1:4" x14ac:dyDescent="0.2">
      <c r="A235" s="2" t="s">
        <v>2401</v>
      </c>
      <c r="B235" s="3">
        <v>20085783</v>
      </c>
      <c r="C235" s="3">
        <v>8823484</v>
      </c>
      <c r="D235" s="3">
        <v>1105591</v>
      </c>
    </row>
    <row r="236" spans="1:4" x14ac:dyDescent="0.2">
      <c r="A236" s="2" t="s">
        <v>2218</v>
      </c>
      <c r="B236" s="3">
        <v>1297996</v>
      </c>
      <c r="C236" s="3">
        <v>614740</v>
      </c>
      <c r="D236" s="3">
        <v>12100</v>
      </c>
    </row>
    <row r="237" spans="1:4" x14ac:dyDescent="0.2">
      <c r="A237" s="2" t="s">
        <v>2220</v>
      </c>
      <c r="B237" s="3">
        <v>1654350</v>
      </c>
      <c r="C237" s="3">
        <v>573525</v>
      </c>
      <c r="D237" s="3">
        <v>2032</v>
      </c>
    </row>
    <row r="238" spans="1:4" x14ac:dyDescent="0.2">
      <c r="A238" s="2" t="s">
        <v>2081</v>
      </c>
      <c r="B238" s="3">
        <v>56561</v>
      </c>
      <c r="C238" s="3">
        <v>36343</v>
      </c>
      <c r="D238" s="3">
        <v>8286</v>
      </c>
    </row>
    <row r="239" spans="1:4" x14ac:dyDescent="0.2">
      <c r="A239" s="2" t="s">
        <v>2402</v>
      </c>
      <c r="B239" s="3">
        <v>277667</v>
      </c>
      <c r="C239" s="3">
        <v>183888</v>
      </c>
      <c r="D239" s="3">
        <v>16375</v>
      </c>
    </row>
    <row r="240" spans="1:4" x14ac:dyDescent="0.2">
      <c r="A240" s="2" t="s">
        <v>2403</v>
      </c>
      <c r="B240" s="3">
        <v>106560</v>
      </c>
      <c r="C240" s="3">
        <v>153001</v>
      </c>
      <c r="D240" s="3">
        <v>10644</v>
      </c>
    </row>
    <row r="241" spans="1:4" x14ac:dyDescent="0.2">
      <c r="A241" s="2" t="s">
        <v>2068</v>
      </c>
      <c r="B241" s="3">
        <v>61231</v>
      </c>
      <c r="C241" s="3">
        <v>15736</v>
      </c>
      <c r="D241" s="3">
        <v>1422</v>
      </c>
    </row>
    <row r="242" spans="1:4" x14ac:dyDescent="0.2">
      <c r="A242" s="2" t="s">
        <v>1890</v>
      </c>
      <c r="B242" s="3">
        <v>163770</v>
      </c>
      <c r="C242" s="3">
        <v>163586</v>
      </c>
      <c r="D242" s="3">
        <v>16443</v>
      </c>
    </row>
    <row r="243" spans="1:4" x14ac:dyDescent="0.2">
      <c r="A243" s="2" t="s">
        <v>2232</v>
      </c>
      <c r="B243" s="3">
        <v>96773</v>
      </c>
      <c r="C243" s="3">
        <v>27461</v>
      </c>
      <c r="D243" s="3">
        <v>142</v>
      </c>
    </row>
    <row r="244" spans="1:4" x14ac:dyDescent="0.2">
      <c r="A244" s="2" t="s">
        <v>2205</v>
      </c>
      <c r="B244" s="3">
        <v>1654394</v>
      </c>
      <c r="C244" s="3">
        <v>1117866</v>
      </c>
      <c r="D244" s="3">
        <v>2495</v>
      </c>
    </row>
    <row r="245" spans="1:4" x14ac:dyDescent="0.2">
      <c r="A245" s="2" t="s">
        <v>2012</v>
      </c>
      <c r="B245" s="3">
        <v>541335</v>
      </c>
      <c r="C245" s="3">
        <v>506608</v>
      </c>
      <c r="D245" s="3">
        <v>163816</v>
      </c>
    </row>
    <row r="246" spans="1:4" x14ac:dyDescent="0.2">
      <c r="A246" s="2" t="s">
        <v>1869</v>
      </c>
      <c r="B246" s="3">
        <v>1759968</v>
      </c>
      <c r="C246" s="3">
        <v>578678</v>
      </c>
      <c r="D246" s="3">
        <v>59080</v>
      </c>
    </row>
    <row r="247" spans="1:4" x14ac:dyDescent="0.2">
      <c r="A247" s="2" t="s">
        <v>1924</v>
      </c>
      <c r="B247" s="3">
        <v>138054</v>
      </c>
      <c r="C247" s="3">
        <v>118266</v>
      </c>
      <c r="D247" s="3">
        <v>19914</v>
      </c>
    </row>
    <row r="248" spans="1:4" x14ac:dyDescent="0.2">
      <c r="A248" s="2" t="s">
        <v>2119</v>
      </c>
      <c r="B248" s="3">
        <v>50673</v>
      </c>
      <c r="C248" s="3">
        <v>10500</v>
      </c>
      <c r="D248" s="3">
        <v>0</v>
      </c>
    </row>
    <row r="249" spans="1:4" x14ac:dyDescent="0.2">
      <c r="A249" s="2" t="s">
        <v>2145</v>
      </c>
      <c r="B249" s="3">
        <v>114822</v>
      </c>
      <c r="C249" s="3">
        <v>154127</v>
      </c>
      <c r="D249" s="3">
        <v>1120</v>
      </c>
    </row>
    <row r="250" spans="1:4" x14ac:dyDescent="0.2">
      <c r="A250" s="2" t="s">
        <v>1809</v>
      </c>
      <c r="B250" s="3">
        <v>26235</v>
      </c>
      <c r="C250" s="3">
        <v>10656</v>
      </c>
      <c r="D250" s="3">
        <v>0</v>
      </c>
    </row>
    <row r="251" spans="1:4" x14ac:dyDescent="0.2">
      <c r="A251" s="2" t="s">
        <v>2404</v>
      </c>
      <c r="B251" s="3">
        <v>192954</v>
      </c>
      <c r="C251" s="3">
        <v>177679</v>
      </c>
      <c r="D251" s="3">
        <v>46475</v>
      </c>
    </row>
    <row r="252" spans="1:4" x14ac:dyDescent="0.2">
      <c r="A252" s="2" t="s">
        <v>2206</v>
      </c>
      <c r="B252" s="3">
        <v>1108804</v>
      </c>
      <c r="C252" s="3">
        <v>873460</v>
      </c>
      <c r="D252" s="3">
        <v>22896</v>
      </c>
    </row>
    <row r="253" spans="1:4" x14ac:dyDescent="0.2">
      <c r="A253" s="2" t="s">
        <v>2405</v>
      </c>
      <c r="B253" s="3">
        <v>3334772</v>
      </c>
      <c r="C253" s="3">
        <v>1021525</v>
      </c>
      <c r="D253" s="3">
        <v>2250</v>
      </c>
    </row>
    <row r="254" spans="1:4" x14ac:dyDescent="0.2">
      <c r="A254" s="2" t="s">
        <v>2114</v>
      </c>
      <c r="B254" s="3">
        <v>947107</v>
      </c>
      <c r="C254" s="3">
        <v>459375</v>
      </c>
      <c r="D254" s="3">
        <v>83783</v>
      </c>
    </row>
    <row r="255" spans="1:4" x14ac:dyDescent="0.2">
      <c r="A255" s="2" t="s">
        <v>2183</v>
      </c>
      <c r="B255" s="3">
        <v>369005</v>
      </c>
      <c r="C255" s="3">
        <v>350002</v>
      </c>
      <c r="D255" s="3">
        <v>13671</v>
      </c>
    </row>
    <row r="256" spans="1:4" x14ac:dyDescent="0.2">
      <c r="A256" s="2" t="s">
        <v>2046</v>
      </c>
      <c r="B256" s="3">
        <v>5032128</v>
      </c>
      <c r="C256" s="3">
        <v>1926475</v>
      </c>
      <c r="D256" s="3">
        <v>445961</v>
      </c>
    </row>
    <row r="257" spans="1:4" x14ac:dyDescent="0.2">
      <c r="A257" s="2" t="s">
        <v>2163</v>
      </c>
      <c r="B257" s="3">
        <v>4420252</v>
      </c>
      <c r="C257" s="3">
        <v>719003</v>
      </c>
      <c r="D257" s="3">
        <v>53188</v>
      </c>
    </row>
    <row r="258" spans="1:4" x14ac:dyDescent="0.2">
      <c r="A258" s="2" t="s">
        <v>2406</v>
      </c>
      <c r="B258" s="3">
        <v>12840772</v>
      </c>
      <c r="C258" s="3">
        <v>3499578</v>
      </c>
      <c r="D258" s="3">
        <v>854407</v>
      </c>
    </row>
    <row r="259" spans="1:4" x14ac:dyDescent="0.2">
      <c r="A259" s="2" t="s">
        <v>2407</v>
      </c>
      <c r="B259" s="3">
        <v>15548779</v>
      </c>
      <c r="C259" s="3">
        <v>5873554</v>
      </c>
      <c r="D259" s="3">
        <v>916474</v>
      </c>
    </row>
    <row r="260" spans="1:4" x14ac:dyDescent="0.2">
      <c r="A260" s="2" t="s">
        <v>2156</v>
      </c>
      <c r="B260" s="3">
        <v>12684</v>
      </c>
      <c r="C260" s="3">
        <v>6700</v>
      </c>
      <c r="D260" s="3">
        <v>513</v>
      </c>
    </row>
    <row r="261" spans="1:4" x14ac:dyDescent="0.2">
      <c r="A261" s="2" t="s">
        <v>2408</v>
      </c>
      <c r="B261" s="3">
        <v>115685</v>
      </c>
      <c r="C261" s="3">
        <v>34000</v>
      </c>
      <c r="D261" s="3">
        <v>1384</v>
      </c>
    </row>
    <row r="262" spans="1:4" x14ac:dyDescent="0.2">
      <c r="A262" s="2" t="s">
        <v>1844</v>
      </c>
      <c r="B262" s="3">
        <v>68447</v>
      </c>
      <c r="C262" s="3">
        <v>13280</v>
      </c>
      <c r="D262" s="3">
        <v>0</v>
      </c>
    </row>
    <row r="263" spans="1:4" x14ac:dyDescent="0.2">
      <c r="A263" s="2" t="s">
        <v>2409</v>
      </c>
      <c r="B263" s="3">
        <v>7790887</v>
      </c>
      <c r="C263" s="3">
        <v>3114332</v>
      </c>
      <c r="D263" s="3">
        <v>129267</v>
      </c>
    </row>
    <row r="264" spans="1:4" x14ac:dyDescent="0.2">
      <c r="A264" s="2" t="s">
        <v>2146</v>
      </c>
      <c r="B264" s="3">
        <v>236750</v>
      </c>
      <c r="C264" s="3">
        <v>136475</v>
      </c>
      <c r="D264" s="3">
        <v>1725</v>
      </c>
    </row>
    <row r="265" spans="1:4" x14ac:dyDescent="0.2">
      <c r="A265" s="2" t="s">
        <v>2410</v>
      </c>
      <c r="B265" s="3">
        <v>1554908</v>
      </c>
      <c r="C265" s="3">
        <v>493295</v>
      </c>
      <c r="D265" s="3">
        <v>10095</v>
      </c>
    </row>
    <row r="266" spans="1:4" x14ac:dyDescent="0.2">
      <c r="A266" s="2" t="s">
        <v>2411</v>
      </c>
      <c r="B266" s="3">
        <v>203965</v>
      </c>
      <c r="C266" s="3">
        <v>95978</v>
      </c>
      <c r="D266" s="3">
        <v>7711</v>
      </c>
    </row>
    <row r="267" spans="1:4" x14ac:dyDescent="0.2">
      <c r="A267" s="2" t="s">
        <v>2147</v>
      </c>
      <c r="B267" s="3">
        <v>104691</v>
      </c>
      <c r="C267" s="3">
        <v>78883</v>
      </c>
      <c r="D267" s="3">
        <v>120001</v>
      </c>
    </row>
    <row r="268" spans="1:4" x14ac:dyDescent="0.2">
      <c r="A268" s="2" t="s">
        <v>2412</v>
      </c>
      <c r="B268" s="3">
        <v>104162</v>
      </c>
      <c r="C268" s="3">
        <v>16850</v>
      </c>
      <c r="D268" s="3">
        <v>5885</v>
      </c>
    </row>
    <row r="269" spans="1:4" x14ac:dyDescent="0.2">
      <c r="A269" s="2" t="s">
        <v>2413</v>
      </c>
      <c r="B269" s="3">
        <v>147800</v>
      </c>
      <c r="C269" s="3">
        <v>211527</v>
      </c>
      <c r="D269" s="3">
        <v>0</v>
      </c>
    </row>
    <row r="270" spans="1:4" x14ac:dyDescent="0.2">
      <c r="A270" s="2" t="s">
        <v>2017</v>
      </c>
      <c r="B270" s="3">
        <v>7088</v>
      </c>
      <c r="C270" s="3">
        <v>6500</v>
      </c>
      <c r="D270" s="3">
        <v>136</v>
      </c>
    </row>
    <row r="271" spans="1:4" x14ac:dyDescent="0.2">
      <c r="A271" s="2" t="s">
        <v>1793</v>
      </c>
      <c r="B271" s="3">
        <v>1234746</v>
      </c>
      <c r="C271" s="3">
        <v>569514</v>
      </c>
      <c r="D271" s="3">
        <v>126499</v>
      </c>
    </row>
    <row r="272" spans="1:4" x14ac:dyDescent="0.2">
      <c r="A272" s="2" t="s">
        <v>1882</v>
      </c>
      <c r="B272" s="3">
        <v>201934</v>
      </c>
      <c r="C272" s="3">
        <v>70000</v>
      </c>
      <c r="D272" s="3">
        <v>0</v>
      </c>
    </row>
    <row r="273" spans="1:4" x14ac:dyDescent="0.2">
      <c r="A273" s="2" t="s">
        <v>2414</v>
      </c>
      <c r="B273" s="3">
        <v>18608430</v>
      </c>
      <c r="C273" s="3">
        <v>4985913</v>
      </c>
      <c r="D273" s="3">
        <v>650075</v>
      </c>
    </row>
    <row r="274" spans="1:4" x14ac:dyDescent="0.2">
      <c r="A274" s="2" t="s">
        <v>2060</v>
      </c>
      <c r="B274" s="3">
        <v>262170</v>
      </c>
      <c r="C274" s="3">
        <v>64851</v>
      </c>
      <c r="D274" s="3">
        <v>13433</v>
      </c>
    </row>
    <row r="275" spans="1:4" x14ac:dyDescent="0.2">
      <c r="A275" s="2" t="s">
        <v>2415</v>
      </c>
      <c r="B275" s="3">
        <v>54745</v>
      </c>
      <c r="C275" s="3">
        <v>10000</v>
      </c>
      <c r="D275" s="3">
        <v>0</v>
      </c>
    </row>
    <row r="276" spans="1:4" x14ac:dyDescent="0.2">
      <c r="A276" s="2" t="s">
        <v>2148</v>
      </c>
      <c r="B276" s="3">
        <v>412760</v>
      </c>
      <c r="C276" s="3">
        <v>281436</v>
      </c>
      <c r="D276" s="3">
        <v>19634</v>
      </c>
    </row>
    <row r="277" spans="1:4" x14ac:dyDescent="0.2">
      <c r="A277" s="2" t="s">
        <v>1914</v>
      </c>
      <c r="B277" s="3">
        <v>205878</v>
      </c>
      <c r="C277" s="3">
        <v>130418</v>
      </c>
      <c r="D277" s="3">
        <v>250</v>
      </c>
    </row>
    <row r="278" spans="1:4" x14ac:dyDescent="0.2">
      <c r="A278" s="2" t="s">
        <v>2288</v>
      </c>
      <c r="B278" s="3">
        <v>29936</v>
      </c>
      <c r="C278" s="3">
        <v>15794</v>
      </c>
      <c r="D278" s="3">
        <v>0</v>
      </c>
    </row>
    <row r="279" spans="1:4" x14ac:dyDescent="0.2">
      <c r="A279" s="2" t="s">
        <v>2184</v>
      </c>
      <c r="B279" s="3">
        <v>105842</v>
      </c>
      <c r="C279" s="3">
        <v>133685</v>
      </c>
      <c r="D279" s="3">
        <v>54831</v>
      </c>
    </row>
    <row r="280" spans="1:4" x14ac:dyDescent="0.2">
      <c r="A280" s="2" t="s">
        <v>1786</v>
      </c>
      <c r="B280" s="3">
        <v>369633</v>
      </c>
      <c r="C280" s="3">
        <v>250500</v>
      </c>
      <c r="D280" s="3">
        <v>84670</v>
      </c>
    </row>
    <row r="281" spans="1:4" x14ac:dyDescent="0.2">
      <c r="A281" s="2" t="s">
        <v>1925</v>
      </c>
      <c r="B281" s="3">
        <v>86515</v>
      </c>
      <c r="C281" s="3">
        <v>75094</v>
      </c>
      <c r="D281" s="3">
        <v>10706</v>
      </c>
    </row>
    <row r="282" spans="1:4" x14ac:dyDescent="0.2">
      <c r="A282" s="2" t="s">
        <v>2233</v>
      </c>
      <c r="B282" s="3">
        <v>332990</v>
      </c>
      <c r="C282" s="3">
        <v>237233</v>
      </c>
      <c r="D282" s="3">
        <v>66323</v>
      </c>
    </row>
    <row r="283" spans="1:4" x14ac:dyDescent="0.2">
      <c r="A283" s="2" t="s">
        <v>1779</v>
      </c>
      <c r="B283" s="3">
        <v>26342682</v>
      </c>
      <c r="C283" s="3">
        <v>7529980</v>
      </c>
      <c r="D283" s="3">
        <v>413430</v>
      </c>
    </row>
    <row r="284" spans="1:4" x14ac:dyDescent="0.2">
      <c r="A284" s="2" t="s">
        <v>1909</v>
      </c>
      <c r="B284" s="3">
        <v>43160</v>
      </c>
      <c r="C284" s="3">
        <v>80600</v>
      </c>
      <c r="D284" s="3">
        <v>962</v>
      </c>
    </row>
    <row r="285" spans="1:4" x14ac:dyDescent="0.2">
      <c r="A285" s="2" t="s">
        <v>2092</v>
      </c>
      <c r="B285" s="3">
        <v>376590</v>
      </c>
      <c r="C285" s="3">
        <v>251095</v>
      </c>
      <c r="D285" s="3">
        <v>14378</v>
      </c>
    </row>
    <row r="286" spans="1:4" x14ac:dyDescent="0.2">
      <c r="A286" s="2" t="s">
        <v>1789</v>
      </c>
      <c r="B286" s="3">
        <v>5305</v>
      </c>
      <c r="C286" s="3">
        <v>0</v>
      </c>
      <c r="D286" s="3">
        <v>0</v>
      </c>
    </row>
    <row r="287" spans="1:4" x14ac:dyDescent="0.2">
      <c r="A287" s="2" t="s">
        <v>1883</v>
      </c>
      <c r="B287" s="3">
        <v>160038</v>
      </c>
      <c r="C287" s="3">
        <v>55650</v>
      </c>
      <c r="D287" s="3">
        <v>3517</v>
      </c>
    </row>
    <row r="288" spans="1:4" x14ac:dyDescent="0.2">
      <c r="A288" s="2" t="s">
        <v>1862</v>
      </c>
      <c r="B288" s="3">
        <v>244419</v>
      </c>
      <c r="C288" s="3">
        <v>103499</v>
      </c>
      <c r="D288" s="3">
        <v>0</v>
      </c>
    </row>
    <row r="289" spans="1:4" x14ac:dyDescent="0.2">
      <c r="A289" s="2" t="s">
        <v>2018</v>
      </c>
      <c r="B289" s="3">
        <v>22587</v>
      </c>
      <c r="C289" s="3">
        <v>34813</v>
      </c>
      <c r="D289" s="3">
        <v>625</v>
      </c>
    </row>
    <row r="290" spans="1:4" x14ac:dyDescent="0.2">
      <c r="A290" s="2" t="s">
        <v>2107</v>
      </c>
      <c r="B290" s="3">
        <v>47891</v>
      </c>
      <c r="C290" s="3">
        <v>38935</v>
      </c>
      <c r="D290" s="3">
        <v>4492</v>
      </c>
    </row>
    <row r="291" spans="1:4" x14ac:dyDescent="0.2">
      <c r="A291" s="2" t="s">
        <v>2225</v>
      </c>
      <c r="B291" s="3">
        <v>908654</v>
      </c>
      <c r="C291" s="3">
        <v>558586</v>
      </c>
      <c r="D291" s="3">
        <v>94879</v>
      </c>
    </row>
    <row r="292" spans="1:4" x14ac:dyDescent="0.2">
      <c r="A292" s="2" t="s">
        <v>2165</v>
      </c>
      <c r="B292" s="3">
        <v>885143</v>
      </c>
      <c r="C292" s="3">
        <v>235194</v>
      </c>
      <c r="D292" s="3">
        <v>78780</v>
      </c>
    </row>
    <row r="293" spans="1:4" x14ac:dyDescent="0.2">
      <c r="A293" s="2" t="s">
        <v>1926</v>
      </c>
      <c r="B293" s="3">
        <v>226651</v>
      </c>
      <c r="C293" s="3">
        <v>83000</v>
      </c>
      <c r="D293" s="3">
        <v>16987</v>
      </c>
    </row>
    <row r="294" spans="1:4" x14ac:dyDescent="0.2">
      <c r="A294" s="2" t="s">
        <v>2069</v>
      </c>
      <c r="B294" s="3">
        <v>70965</v>
      </c>
      <c r="C294" s="3">
        <v>12900</v>
      </c>
      <c r="D294" s="3">
        <v>299</v>
      </c>
    </row>
    <row r="295" spans="1:4" x14ac:dyDescent="0.2">
      <c r="A295" s="2" t="s">
        <v>2416</v>
      </c>
      <c r="B295" s="3">
        <v>38313</v>
      </c>
      <c r="C295" s="3">
        <v>19000</v>
      </c>
      <c r="D295" s="3">
        <v>4406</v>
      </c>
    </row>
    <row r="296" spans="1:4" x14ac:dyDescent="0.2">
      <c r="A296" s="2" t="s">
        <v>2019</v>
      </c>
      <c r="B296" s="3">
        <v>96403</v>
      </c>
      <c r="C296" s="3">
        <v>77008</v>
      </c>
      <c r="D296" s="3">
        <v>6916</v>
      </c>
    </row>
    <row r="297" spans="1:4" x14ac:dyDescent="0.2">
      <c r="A297" s="2" t="s">
        <v>2226</v>
      </c>
      <c r="B297" s="3">
        <v>240942</v>
      </c>
      <c r="C297" s="3">
        <v>285001</v>
      </c>
      <c r="D297" s="3">
        <v>33340</v>
      </c>
    </row>
    <row r="298" spans="1:4" x14ac:dyDescent="0.2">
      <c r="A298" s="2" t="s">
        <v>2207</v>
      </c>
      <c r="B298" s="3">
        <v>557556</v>
      </c>
      <c r="C298" s="3">
        <v>560741</v>
      </c>
      <c r="D298" s="3">
        <v>27133</v>
      </c>
    </row>
    <row r="299" spans="1:4" x14ac:dyDescent="0.2">
      <c r="A299" s="2" t="s">
        <v>1794</v>
      </c>
      <c r="B299" s="3">
        <v>116247</v>
      </c>
      <c r="C299" s="3">
        <v>9854</v>
      </c>
      <c r="D299" s="3">
        <v>3048</v>
      </c>
    </row>
    <row r="300" spans="1:4" x14ac:dyDescent="0.2">
      <c r="A300" s="2" t="s">
        <v>2028</v>
      </c>
      <c r="B300" s="3">
        <v>2813761</v>
      </c>
      <c r="C300" s="3">
        <v>1607476</v>
      </c>
      <c r="D300" s="3">
        <v>80414</v>
      </c>
    </row>
    <row r="301" spans="1:4" x14ac:dyDescent="0.2">
      <c r="A301" s="2" t="s">
        <v>2417</v>
      </c>
      <c r="B301" s="3">
        <v>243813</v>
      </c>
      <c r="C301" s="3">
        <v>106000</v>
      </c>
      <c r="D301" s="3">
        <v>3909</v>
      </c>
    </row>
    <row r="302" spans="1:4" x14ac:dyDescent="0.2">
      <c r="A302" s="2" t="s">
        <v>2157</v>
      </c>
      <c r="B302" s="3">
        <v>1315376</v>
      </c>
      <c r="C302" s="3">
        <v>789227</v>
      </c>
      <c r="D302" s="3">
        <v>80486</v>
      </c>
    </row>
    <row r="303" spans="1:4" x14ac:dyDescent="0.2">
      <c r="A303" s="2" t="s">
        <v>1845</v>
      </c>
      <c r="B303" s="3">
        <v>394406</v>
      </c>
      <c r="C303" s="3">
        <v>303255</v>
      </c>
      <c r="D303" s="3">
        <v>158544</v>
      </c>
    </row>
    <row r="304" spans="1:4" x14ac:dyDescent="0.2">
      <c r="A304" s="2" t="s">
        <v>2418</v>
      </c>
      <c r="B304" s="3">
        <v>30574687</v>
      </c>
      <c r="C304" s="3">
        <v>12653882</v>
      </c>
      <c r="D304" s="3">
        <v>1111758</v>
      </c>
    </row>
    <row r="305" spans="1:4" x14ac:dyDescent="0.2">
      <c r="A305" s="2" t="s">
        <v>1851</v>
      </c>
      <c r="B305" s="3">
        <v>70216</v>
      </c>
      <c r="C305" s="3">
        <v>78103</v>
      </c>
      <c r="D305" s="3">
        <v>0</v>
      </c>
    </row>
    <row r="306" spans="1:4" x14ac:dyDescent="0.2">
      <c r="A306" s="2" t="s">
        <v>2419</v>
      </c>
      <c r="B306" s="3">
        <v>244577</v>
      </c>
      <c r="C306" s="3">
        <v>227543</v>
      </c>
      <c r="D306" s="3">
        <v>15244</v>
      </c>
    </row>
    <row r="307" spans="1:4" x14ac:dyDescent="0.2">
      <c r="A307" s="2" t="s">
        <v>1930</v>
      </c>
      <c r="B307" s="3">
        <v>455190</v>
      </c>
      <c r="C307" s="3">
        <v>255999</v>
      </c>
      <c r="D307" s="3">
        <v>24841</v>
      </c>
    </row>
    <row r="308" spans="1:4" x14ac:dyDescent="0.2">
      <c r="A308" s="2" t="s">
        <v>2420</v>
      </c>
      <c r="B308" s="3">
        <v>10479</v>
      </c>
      <c r="C308" s="3">
        <v>9500</v>
      </c>
      <c r="D308" s="3">
        <v>5309</v>
      </c>
    </row>
    <row r="309" spans="1:4" x14ac:dyDescent="0.2">
      <c r="A309" s="2" t="s">
        <v>2295</v>
      </c>
      <c r="B309" s="3">
        <v>2467231</v>
      </c>
      <c r="C309" s="3">
        <v>995281</v>
      </c>
      <c r="D309" s="3">
        <v>121188</v>
      </c>
    </row>
    <row r="310" spans="1:4" x14ac:dyDescent="0.2">
      <c r="A310" s="2" t="s">
        <v>2328</v>
      </c>
      <c r="B310" s="3">
        <v>143642</v>
      </c>
      <c r="C310" s="3">
        <v>161001</v>
      </c>
      <c r="D310" s="3">
        <v>6535</v>
      </c>
    </row>
    <row r="311" spans="1:4" x14ac:dyDescent="0.2">
      <c r="A311" s="2" t="s">
        <v>2047</v>
      </c>
      <c r="B311" s="3">
        <v>52008</v>
      </c>
      <c r="C311" s="3">
        <v>33387</v>
      </c>
      <c r="D311" s="3">
        <v>21452</v>
      </c>
    </row>
    <row r="312" spans="1:4" x14ac:dyDescent="0.2">
      <c r="A312" s="2" t="s">
        <v>2421</v>
      </c>
      <c r="B312" s="3">
        <v>1352764</v>
      </c>
      <c r="C312" s="3">
        <v>681971</v>
      </c>
      <c r="D312" s="3">
        <v>67546</v>
      </c>
    </row>
    <row r="313" spans="1:4" x14ac:dyDescent="0.2">
      <c r="A313" s="2" t="s">
        <v>2422</v>
      </c>
      <c r="B313" s="3">
        <v>425253</v>
      </c>
      <c r="C313" s="3">
        <v>300003</v>
      </c>
      <c r="D313" s="3">
        <v>46959</v>
      </c>
    </row>
    <row r="314" spans="1:4" x14ac:dyDescent="0.2">
      <c r="A314" s="2" t="s">
        <v>2423</v>
      </c>
      <c r="B314" s="3">
        <v>6057906</v>
      </c>
      <c r="C314" s="3">
        <v>4361887</v>
      </c>
      <c r="D314" s="3">
        <v>955153</v>
      </c>
    </row>
    <row r="315" spans="1:4" x14ac:dyDescent="0.2">
      <c r="A315" s="2" t="s">
        <v>2424</v>
      </c>
      <c r="B315" s="3">
        <v>1387678</v>
      </c>
      <c r="C315" s="3">
        <v>795267</v>
      </c>
      <c r="D315" s="3">
        <v>97217</v>
      </c>
    </row>
    <row r="316" spans="1:4" x14ac:dyDescent="0.2">
      <c r="A316" s="2" t="s">
        <v>2282</v>
      </c>
      <c r="B316" s="3">
        <v>7805566</v>
      </c>
      <c r="C316" s="3">
        <v>639235</v>
      </c>
      <c r="D316" s="3">
        <v>94256</v>
      </c>
    </row>
    <row r="317" spans="1:4" x14ac:dyDescent="0.2">
      <c r="A317" s="2" t="s">
        <v>1983</v>
      </c>
      <c r="B317" s="3">
        <v>70427</v>
      </c>
      <c r="C317" s="3">
        <v>9525</v>
      </c>
      <c r="D317" s="3">
        <v>2382</v>
      </c>
    </row>
    <row r="318" spans="1:4" x14ac:dyDescent="0.2">
      <c r="A318" s="2" t="s">
        <v>2425</v>
      </c>
      <c r="B318" s="3">
        <v>306785</v>
      </c>
      <c r="C318" s="3">
        <v>359262</v>
      </c>
      <c r="D318" s="3">
        <v>218232</v>
      </c>
    </row>
    <row r="319" spans="1:4" x14ac:dyDescent="0.2">
      <c r="A319" s="2" t="s">
        <v>2426</v>
      </c>
      <c r="B319" s="3">
        <v>216302</v>
      </c>
      <c r="C319" s="3">
        <v>158807</v>
      </c>
      <c r="D319" s="3">
        <v>18228</v>
      </c>
    </row>
    <row r="320" spans="1:4" x14ac:dyDescent="0.2">
      <c r="A320" s="2" t="s">
        <v>2427</v>
      </c>
      <c r="B320" s="3">
        <v>3655288</v>
      </c>
      <c r="C320" s="3">
        <v>1107040</v>
      </c>
      <c r="D320" s="3">
        <v>331096</v>
      </c>
    </row>
    <row r="321" spans="1:4" x14ac:dyDescent="0.2">
      <c r="A321" s="2" t="s">
        <v>2428</v>
      </c>
      <c r="B321" s="3">
        <v>100516</v>
      </c>
      <c r="C321" s="3">
        <v>26000</v>
      </c>
      <c r="D321" s="3">
        <v>2351</v>
      </c>
    </row>
    <row r="322" spans="1:4" x14ac:dyDescent="0.2">
      <c r="A322" s="2" t="s">
        <v>2429</v>
      </c>
      <c r="B322" s="3">
        <v>2447074</v>
      </c>
      <c r="C322" s="3">
        <v>520372</v>
      </c>
      <c r="D322" s="3">
        <v>8142</v>
      </c>
    </row>
    <row r="323" spans="1:4" x14ac:dyDescent="0.2">
      <c r="A323" s="2" t="s">
        <v>2430</v>
      </c>
      <c r="B323" s="3">
        <v>144801</v>
      </c>
      <c r="C323" s="3">
        <v>62538</v>
      </c>
      <c r="D323" s="3">
        <v>23027</v>
      </c>
    </row>
    <row r="324" spans="1:4" x14ac:dyDescent="0.2">
      <c r="A324" s="2" t="s">
        <v>2431</v>
      </c>
      <c r="B324" s="3">
        <v>181555</v>
      </c>
      <c r="C324" s="3">
        <v>130001</v>
      </c>
      <c r="D324" s="3">
        <v>2332</v>
      </c>
    </row>
    <row r="325" spans="1:4" x14ac:dyDescent="0.2">
      <c r="A325" s="2" t="s">
        <v>2038</v>
      </c>
      <c r="B325" s="3">
        <v>60050</v>
      </c>
      <c r="C325" s="3">
        <v>43370</v>
      </c>
      <c r="D325" s="3">
        <v>0</v>
      </c>
    </row>
    <row r="326" spans="1:4" x14ac:dyDescent="0.2">
      <c r="A326" s="2" t="s">
        <v>2149</v>
      </c>
      <c r="B326" s="3">
        <v>14950</v>
      </c>
      <c r="C326" s="3">
        <v>6658</v>
      </c>
      <c r="D326" s="3">
        <v>5232</v>
      </c>
    </row>
    <row r="327" spans="1:4" x14ac:dyDescent="0.2">
      <c r="A327" s="2" t="s">
        <v>2432</v>
      </c>
      <c r="B327" s="3">
        <v>339896</v>
      </c>
      <c r="C327" s="3">
        <v>174999</v>
      </c>
      <c r="D327" s="3">
        <v>15932</v>
      </c>
    </row>
    <row r="328" spans="1:4" x14ac:dyDescent="0.2">
      <c r="A328" s="2" t="s">
        <v>2093</v>
      </c>
      <c r="B328" s="3">
        <v>22528</v>
      </c>
      <c r="C328" s="3">
        <v>25000</v>
      </c>
      <c r="D328" s="3">
        <v>86</v>
      </c>
    </row>
    <row r="329" spans="1:4" x14ac:dyDescent="0.2">
      <c r="A329" s="2" t="s">
        <v>1995</v>
      </c>
      <c r="B329" s="3">
        <v>295057</v>
      </c>
      <c r="C329" s="3">
        <v>256549</v>
      </c>
      <c r="D329" s="3">
        <v>108995</v>
      </c>
    </row>
    <row r="330" spans="1:4" x14ac:dyDescent="0.2">
      <c r="A330" s="2" t="s">
        <v>1996</v>
      </c>
      <c r="B330" s="3">
        <v>8651</v>
      </c>
      <c r="C330" s="3">
        <v>4694</v>
      </c>
      <c r="D330" s="3">
        <v>0</v>
      </c>
    </row>
    <row r="331" spans="1:4" x14ac:dyDescent="0.2">
      <c r="A331" s="2" t="s">
        <v>2108</v>
      </c>
      <c r="B331" s="3">
        <v>143355</v>
      </c>
      <c r="C331" s="3">
        <v>166001</v>
      </c>
      <c r="D331" s="3">
        <v>21149</v>
      </c>
    </row>
    <row r="332" spans="1:4" x14ac:dyDescent="0.2">
      <c r="A332" s="2" t="s">
        <v>1782</v>
      </c>
      <c r="B332" s="3">
        <v>16226089</v>
      </c>
      <c r="C332" s="3">
        <v>3615097</v>
      </c>
      <c r="D332" s="3">
        <v>229023</v>
      </c>
    </row>
    <row r="333" spans="1:4" x14ac:dyDescent="0.2">
      <c r="A333" s="2" t="s">
        <v>1823</v>
      </c>
      <c r="B333" s="3">
        <v>412262</v>
      </c>
      <c r="C333" s="3">
        <v>264717</v>
      </c>
      <c r="D333" s="3">
        <v>20581</v>
      </c>
    </row>
    <row r="334" spans="1:4" x14ac:dyDescent="0.2">
      <c r="A334" s="2" t="s">
        <v>2262</v>
      </c>
      <c r="B334" s="3">
        <v>47414</v>
      </c>
      <c r="C334" s="3">
        <v>24800</v>
      </c>
      <c r="D334" s="3">
        <v>157</v>
      </c>
    </row>
    <row r="335" spans="1:4" x14ac:dyDescent="0.2">
      <c r="A335" s="2" t="s">
        <v>1871</v>
      </c>
      <c r="B335" s="3">
        <v>553979</v>
      </c>
      <c r="C335" s="3">
        <v>97311</v>
      </c>
      <c r="D335" s="3">
        <v>2281</v>
      </c>
    </row>
    <row r="336" spans="1:4" x14ac:dyDescent="0.2">
      <c r="A336" s="2" t="s">
        <v>2244</v>
      </c>
      <c r="B336" s="3">
        <v>176488</v>
      </c>
      <c r="C336" s="3">
        <v>180522</v>
      </c>
      <c r="D336" s="3">
        <v>5097</v>
      </c>
    </row>
    <row r="337" spans="1:4" x14ac:dyDescent="0.2">
      <c r="A337" s="2" t="s">
        <v>2433</v>
      </c>
      <c r="B337" s="3">
        <v>49703</v>
      </c>
      <c r="C337" s="3">
        <v>90759</v>
      </c>
      <c r="D337" s="3">
        <v>15016</v>
      </c>
    </row>
    <row r="338" spans="1:4" x14ac:dyDescent="0.2">
      <c r="A338" s="2" t="s">
        <v>1958</v>
      </c>
      <c r="B338" s="3">
        <v>2483605</v>
      </c>
      <c r="C338" s="3">
        <v>1036986</v>
      </c>
      <c r="D338" s="3">
        <v>218127</v>
      </c>
    </row>
    <row r="339" spans="1:4" x14ac:dyDescent="0.2">
      <c r="A339" s="2" t="s">
        <v>1810</v>
      </c>
      <c r="B339" s="3">
        <v>133519</v>
      </c>
      <c r="C339" s="3">
        <v>90000</v>
      </c>
      <c r="D339" s="3">
        <v>17056</v>
      </c>
    </row>
    <row r="340" spans="1:4" x14ac:dyDescent="0.2">
      <c r="A340" s="2" t="s">
        <v>2070</v>
      </c>
      <c r="B340" s="3">
        <v>53600</v>
      </c>
      <c r="C340" s="3">
        <v>6950</v>
      </c>
      <c r="D340" s="3">
        <v>512</v>
      </c>
    </row>
    <row r="341" spans="1:4" x14ac:dyDescent="0.2">
      <c r="A341" s="2" t="s">
        <v>2191</v>
      </c>
      <c r="B341" s="3">
        <v>47511</v>
      </c>
      <c r="C341" s="3">
        <v>22976</v>
      </c>
      <c r="D341" s="3">
        <v>0</v>
      </c>
    </row>
    <row r="342" spans="1:4" x14ac:dyDescent="0.2">
      <c r="A342" s="2" t="s">
        <v>1915</v>
      </c>
      <c r="B342" s="3">
        <v>449055</v>
      </c>
      <c r="C342" s="3">
        <v>422974</v>
      </c>
      <c r="D342" s="3">
        <v>46819</v>
      </c>
    </row>
    <row r="343" spans="1:4" x14ac:dyDescent="0.2">
      <c r="A343" s="2" t="s">
        <v>1838</v>
      </c>
      <c r="B343" s="3">
        <v>1017941</v>
      </c>
      <c r="C343" s="3">
        <v>292954</v>
      </c>
      <c r="D343" s="3">
        <v>20898</v>
      </c>
    </row>
    <row r="344" spans="1:4" x14ac:dyDescent="0.2">
      <c r="A344" s="2" t="s">
        <v>1927</v>
      </c>
      <c r="B344" s="3">
        <v>104139</v>
      </c>
      <c r="C344" s="3">
        <v>97337</v>
      </c>
      <c r="D344" s="3">
        <v>4462</v>
      </c>
    </row>
    <row r="345" spans="1:4" x14ac:dyDescent="0.2">
      <c r="A345" s="2" t="s">
        <v>1877</v>
      </c>
      <c r="B345" s="3">
        <v>19316873</v>
      </c>
      <c r="C345" s="3">
        <v>8404458</v>
      </c>
      <c r="D345" s="3">
        <v>1111705</v>
      </c>
    </row>
    <row r="346" spans="1:4" x14ac:dyDescent="0.2">
      <c r="A346" s="2" t="s">
        <v>2137</v>
      </c>
      <c r="B346" s="3">
        <v>28883</v>
      </c>
      <c r="C346" s="3">
        <v>7000</v>
      </c>
      <c r="D346" s="3">
        <v>0</v>
      </c>
    </row>
    <row r="347" spans="1:4" x14ac:dyDescent="0.2">
      <c r="A347" s="2" t="s">
        <v>1846</v>
      </c>
      <c r="B347" s="3">
        <v>746459</v>
      </c>
      <c r="C347" s="3">
        <v>325396</v>
      </c>
      <c r="D347" s="3">
        <v>389364</v>
      </c>
    </row>
    <row r="348" spans="1:4" x14ac:dyDescent="0.2">
      <c r="A348" s="2" t="s">
        <v>1878</v>
      </c>
      <c r="B348" s="3">
        <v>600025</v>
      </c>
      <c r="C348" s="3">
        <v>442003</v>
      </c>
      <c r="D348" s="3">
        <v>46713</v>
      </c>
    </row>
    <row r="349" spans="1:4" x14ac:dyDescent="0.2">
      <c r="A349" s="2" t="s">
        <v>1928</v>
      </c>
      <c r="B349" s="3">
        <v>110480</v>
      </c>
      <c r="C349" s="3">
        <v>120421</v>
      </c>
      <c r="D349" s="3">
        <v>1730</v>
      </c>
    </row>
    <row r="350" spans="1:4" x14ac:dyDescent="0.2">
      <c r="A350" s="2" t="s">
        <v>2434</v>
      </c>
      <c r="B350" s="3">
        <v>14128</v>
      </c>
      <c r="C350" s="3">
        <v>5000</v>
      </c>
      <c r="D350" s="3">
        <v>3588</v>
      </c>
    </row>
    <row r="351" spans="1:4" x14ac:dyDescent="0.2">
      <c r="A351" s="2" t="s">
        <v>2185</v>
      </c>
      <c r="B351" s="3">
        <v>452851</v>
      </c>
      <c r="C351" s="3">
        <v>548883</v>
      </c>
      <c r="D351" s="3">
        <v>35773</v>
      </c>
    </row>
    <row r="352" spans="1:4" x14ac:dyDescent="0.2">
      <c r="A352" s="2" t="s">
        <v>2435</v>
      </c>
      <c r="B352" s="3">
        <v>101591</v>
      </c>
      <c r="C352" s="3">
        <v>20000</v>
      </c>
      <c r="D352" s="3">
        <v>0</v>
      </c>
    </row>
    <row r="353" spans="1:4" x14ac:dyDescent="0.2">
      <c r="A353" s="2" t="s">
        <v>2436</v>
      </c>
      <c r="B353" s="3">
        <v>423634</v>
      </c>
      <c r="C353" s="3">
        <v>443198</v>
      </c>
      <c r="D353" s="3">
        <v>145791</v>
      </c>
    </row>
    <row r="354" spans="1:4" x14ac:dyDescent="0.2">
      <c r="A354" s="2" t="s">
        <v>2437</v>
      </c>
      <c r="B354" s="3">
        <v>181092</v>
      </c>
      <c r="C354" s="3">
        <v>240121</v>
      </c>
      <c r="D354" s="3">
        <v>2380</v>
      </c>
    </row>
    <row r="355" spans="1:4" x14ac:dyDescent="0.2">
      <c r="A355" s="2" t="s">
        <v>2109</v>
      </c>
      <c r="B355" s="3">
        <v>67262</v>
      </c>
      <c r="C355" s="3">
        <v>91000</v>
      </c>
      <c r="D355" s="3">
        <v>9254</v>
      </c>
    </row>
    <row r="356" spans="1:4" x14ac:dyDescent="0.2">
      <c r="A356" s="2" t="s">
        <v>2120</v>
      </c>
      <c r="B356" s="3">
        <v>299880</v>
      </c>
      <c r="C356" s="3">
        <v>149595</v>
      </c>
      <c r="D356" s="3">
        <v>3237</v>
      </c>
    </row>
    <row r="357" spans="1:4" x14ac:dyDescent="0.2">
      <c r="A357" s="2" t="s">
        <v>2438</v>
      </c>
      <c r="B357" s="3">
        <v>29146</v>
      </c>
      <c r="C357" s="3">
        <v>10000</v>
      </c>
      <c r="D357" s="3">
        <v>6682</v>
      </c>
    </row>
    <row r="358" spans="1:4" x14ac:dyDescent="0.2">
      <c r="A358" s="2" t="s">
        <v>1937</v>
      </c>
      <c r="B358" s="3">
        <v>152467</v>
      </c>
      <c r="C358" s="3">
        <v>172399</v>
      </c>
      <c r="D358" s="3">
        <v>20909</v>
      </c>
    </row>
    <row r="359" spans="1:4" x14ac:dyDescent="0.2">
      <c r="A359" s="2" t="s">
        <v>2439</v>
      </c>
      <c r="B359" s="3">
        <v>7591776</v>
      </c>
      <c r="C359" s="3">
        <v>2256959</v>
      </c>
      <c r="D359" s="3">
        <v>423738</v>
      </c>
    </row>
    <row r="360" spans="1:4" x14ac:dyDescent="0.2">
      <c r="A360" s="2" t="s">
        <v>2440</v>
      </c>
      <c r="B360" s="3">
        <v>191723</v>
      </c>
      <c r="C360" s="3">
        <v>208907</v>
      </c>
      <c r="D360" s="3">
        <v>1200</v>
      </c>
    </row>
    <row r="361" spans="1:4" x14ac:dyDescent="0.2">
      <c r="A361" s="2" t="s">
        <v>2256</v>
      </c>
      <c r="B361" s="3">
        <v>57888</v>
      </c>
      <c r="C361" s="3">
        <v>42500</v>
      </c>
      <c r="D361" s="3">
        <v>754</v>
      </c>
    </row>
    <row r="362" spans="1:4" x14ac:dyDescent="0.2">
      <c r="A362" s="2" t="s">
        <v>2208</v>
      </c>
      <c r="B362" s="3">
        <v>6861542</v>
      </c>
      <c r="C362" s="3">
        <v>4735053</v>
      </c>
      <c r="D362" s="3">
        <v>71323</v>
      </c>
    </row>
    <row r="363" spans="1:4" x14ac:dyDescent="0.2">
      <c r="A363" s="1" t="s">
        <v>1771</v>
      </c>
      <c r="B363" s="3">
        <v>235112</v>
      </c>
      <c r="C363" s="3">
        <v>222536</v>
      </c>
      <c r="D363" s="3">
        <v>1514</v>
      </c>
    </row>
    <row r="364" spans="1:4" x14ac:dyDescent="0.2">
      <c r="A364" s="2" t="s">
        <v>2071</v>
      </c>
      <c r="B364" s="3">
        <v>12459</v>
      </c>
      <c r="C364" s="3">
        <v>4035</v>
      </c>
      <c r="D364" s="3">
        <v>0</v>
      </c>
    </row>
    <row r="365" spans="1:4" x14ac:dyDescent="0.2">
      <c r="A365" s="2" t="s">
        <v>2192</v>
      </c>
      <c r="B365" s="3">
        <v>197958</v>
      </c>
      <c r="C365" s="3">
        <v>61749</v>
      </c>
      <c r="D365" s="3">
        <v>10920</v>
      </c>
    </row>
    <row r="366" spans="1:4" x14ac:dyDescent="0.2">
      <c r="A366" s="2" t="s">
        <v>1781</v>
      </c>
      <c r="B366" s="3">
        <v>474416</v>
      </c>
      <c r="C366" s="3">
        <v>264161</v>
      </c>
      <c r="D366" s="3">
        <v>0</v>
      </c>
    </row>
    <row r="367" spans="1:4" x14ac:dyDescent="0.2">
      <c r="A367" s="2" t="s">
        <v>2133</v>
      </c>
      <c r="B367" s="3">
        <v>1374286</v>
      </c>
      <c r="C367" s="3">
        <v>402611</v>
      </c>
      <c r="D367" s="3">
        <v>47308</v>
      </c>
    </row>
    <row r="368" spans="1:4" x14ac:dyDescent="0.2">
      <c r="A368" s="2" t="s">
        <v>2441</v>
      </c>
      <c r="B368" s="3">
        <v>47446</v>
      </c>
      <c r="C368" s="3">
        <v>26000</v>
      </c>
      <c r="D368" s="3">
        <v>0</v>
      </c>
    </row>
    <row r="369" spans="1:4" x14ac:dyDescent="0.2">
      <c r="A369" s="2" t="s">
        <v>1938</v>
      </c>
      <c r="B369" s="3">
        <v>235764</v>
      </c>
      <c r="C369" s="3">
        <v>77026</v>
      </c>
      <c r="D369" s="3">
        <v>21300</v>
      </c>
    </row>
    <row r="370" spans="1:4" x14ac:dyDescent="0.2">
      <c r="A370" s="2" t="s">
        <v>1961</v>
      </c>
      <c r="B370" s="3">
        <v>240129</v>
      </c>
      <c r="C370" s="3">
        <v>235634</v>
      </c>
      <c r="D370" s="3">
        <v>0</v>
      </c>
    </row>
    <row r="371" spans="1:4" x14ac:dyDescent="0.2">
      <c r="A371" s="2" t="s">
        <v>2442</v>
      </c>
      <c r="B371" s="3">
        <v>320640</v>
      </c>
      <c r="C371" s="3">
        <v>258663</v>
      </c>
      <c r="D371" s="3">
        <v>18829</v>
      </c>
    </row>
    <row r="372" spans="1:4" x14ac:dyDescent="0.2">
      <c r="A372" s="2" t="s">
        <v>2138</v>
      </c>
      <c r="B372" s="3">
        <v>47508</v>
      </c>
      <c r="C372" s="3">
        <v>26592</v>
      </c>
      <c r="D372" s="3">
        <v>2989</v>
      </c>
    </row>
    <row r="373" spans="1:4" x14ac:dyDescent="0.2">
      <c r="A373" s="2" t="s">
        <v>2443</v>
      </c>
      <c r="B373" s="3">
        <v>115263</v>
      </c>
      <c r="C373" s="3">
        <v>103950</v>
      </c>
      <c r="D373" s="3">
        <v>7795</v>
      </c>
    </row>
    <row r="374" spans="1:4" x14ac:dyDescent="0.2">
      <c r="A374" s="2" t="s">
        <v>2251</v>
      </c>
      <c r="B374" s="3">
        <v>143805</v>
      </c>
      <c r="C374" s="3">
        <v>139501</v>
      </c>
      <c r="D374" s="3">
        <v>0</v>
      </c>
    </row>
    <row r="375" spans="1:4" x14ac:dyDescent="0.2">
      <c r="A375" s="2" t="s">
        <v>2039</v>
      </c>
      <c r="B375" s="3">
        <v>15908</v>
      </c>
      <c r="C375" s="3">
        <v>5000</v>
      </c>
      <c r="D375" s="3">
        <v>0</v>
      </c>
    </row>
    <row r="376" spans="1:4" x14ac:dyDescent="0.2">
      <c r="A376" s="2" t="s">
        <v>1945</v>
      </c>
      <c r="B376" s="3">
        <v>17458953</v>
      </c>
      <c r="C376" s="3">
        <v>7539586</v>
      </c>
      <c r="D376" s="3">
        <v>1137221</v>
      </c>
    </row>
    <row r="377" spans="1:4" x14ac:dyDescent="0.2">
      <c r="A377" s="2" t="s">
        <v>1962</v>
      </c>
      <c r="B377" s="3">
        <v>339767</v>
      </c>
      <c r="C377" s="3">
        <v>371926</v>
      </c>
      <c r="D377" s="3">
        <v>23819</v>
      </c>
    </row>
    <row r="378" spans="1:4" x14ac:dyDescent="0.2">
      <c r="A378" s="2" t="s">
        <v>2444</v>
      </c>
      <c r="B378" s="3">
        <v>1174984</v>
      </c>
      <c r="C378" s="3">
        <v>569115</v>
      </c>
      <c r="D378" s="3">
        <v>167803</v>
      </c>
    </row>
    <row r="379" spans="1:4" x14ac:dyDescent="0.2">
      <c r="A379" s="2" t="s">
        <v>2445</v>
      </c>
      <c r="B379" s="3">
        <v>1181230</v>
      </c>
      <c r="C379" s="3">
        <v>936023</v>
      </c>
      <c r="D379" s="3">
        <v>279261</v>
      </c>
    </row>
    <row r="380" spans="1:4" x14ac:dyDescent="0.2">
      <c r="A380" s="2" t="s">
        <v>2275</v>
      </c>
      <c r="B380" s="3">
        <v>10764458</v>
      </c>
      <c r="C380" s="3">
        <v>3519967</v>
      </c>
      <c r="D380" s="3">
        <v>110043</v>
      </c>
    </row>
    <row r="381" spans="1:4" x14ac:dyDescent="0.2">
      <c r="A381" s="2" t="s">
        <v>1997</v>
      </c>
      <c r="B381" s="3">
        <v>10754</v>
      </c>
      <c r="C381" s="3">
        <v>2654</v>
      </c>
      <c r="D381" s="3">
        <v>0</v>
      </c>
    </row>
    <row r="382" spans="1:4" x14ac:dyDescent="0.2">
      <c r="A382" s="2" t="s">
        <v>2446</v>
      </c>
      <c r="B382" s="3">
        <v>9129643</v>
      </c>
      <c r="C382" s="3">
        <v>5251608</v>
      </c>
      <c r="D382" s="3">
        <v>840661</v>
      </c>
    </row>
    <row r="383" spans="1:4" x14ac:dyDescent="0.2">
      <c r="A383" s="2" t="s">
        <v>2139</v>
      </c>
      <c r="B383" s="3">
        <v>17381</v>
      </c>
      <c r="C383" s="3">
        <v>13700</v>
      </c>
      <c r="D383" s="3">
        <v>4500</v>
      </c>
    </row>
    <row r="384" spans="1:4" x14ac:dyDescent="0.2">
      <c r="A384" s="2" t="s">
        <v>2447</v>
      </c>
      <c r="B384" s="3">
        <v>6467475</v>
      </c>
      <c r="C384" s="3">
        <v>2731408</v>
      </c>
      <c r="D384" s="3">
        <v>80992</v>
      </c>
    </row>
    <row r="385" spans="1:4" x14ac:dyDescent="0.2">
      <c r="A385" s="2" t="s">
        <v>2448</v>
      </c>
      <c r="B385" s="3">
        <v>2986418</v>
      </c>
      <c r="C385" s="3">
        <v>1951864</v>
      </c>
      <c r="D385" s="3">
        <v>19538</v>
      </c>
    </row>
    <row r="386" spans="1:4" x14ac:dyDescent="0.2">
      <c r="A386" s="2" t="s">
        <v>2449</v>
      </c>
      <c r="B386" s="3">
        <v>34122265</v>
      </c>
      <c r="C386" s="3">
        <v>11187694</v>
      </c>
      <c r="D386" s="3">
        <v>549274</v>
      </c>
    </row>
    <row r="387" spans="1:4" x14ac:dyDescent="0.2">
      <c r="A387" s="2" t="s">
        <v>2094</v>
      </c>
      <c r="B387" s="3">
        <v>33153</v>
      </c>
      <c r="C387" s="3">
        <v>29734</v>
      </c>
      <c r="D387" s="3">
        <v>1753</v>
      </c>
    </row>
    <row r="388" spans="1:4" x14ac:dyDescent="0.2">
      <c r="A388" s="2" t="s">
        <v>2450</v>
      </c>
      <c r="B388" s="3">
        <v>40471</v>
      </c>
      <c r="C388" s="3">
        <v>5105</v>
      </c>
      <c r="D388" s="3">
        <v>0</v>
      </c>
    </row>
    <row r="389" spans="1:4" x14ac:dyDescent="0.2">
      <c r="A389" s="2" t="s">
        <v>1863</v>
      </c>
      <c r="B389" s="3">
        <v>256017</v>
      </c>
      <c r="C389" s="3">
        <v>255524</v>
      </c>
      <c r="D389" s="3">
        <v>1752</v>
      </c>
    </row>
    <row r="390" spans="1:4" x14ac:dyDescent="0.2">
      <c r="A390" s="2" t="s">
        <v>1966</v>
      </c>
      <c r="B390" s="3">
        <v>2685823</v>
      </c>
      <c r="C390" s="3">
        <v>1841911</v>
      </c>
      <c r="D390" s="3">
        <v>298771</v>
      </c>
    </row>
    <row r="391" spans="1:4" x14ac:dyDescent="0.2">
      <c r="A391" s="2" t="s">
        <v>2061</v>
      </c>
      <c r="B391" s="3">
        <v>614301</v>
      </c>
      <c r="C391" s="3">
        <v>401281</v>
      </c>
      <c r="D391" s="3">
        <v>32826</v>
      </c>
    </row>
    <row r="392" spans="1:4" x14ac:dyDescent="0.2">
      <c r="A392" s="2" t="s">
        <v>2014</v>
      </c>
      <c r="B392" s="3">
        <v>147330</v>
      </c>
      <c r="C392" s="3">
        <v>173163</v>
      </c>
      <c r="D392" s="3">
        <v>0</v>
      </c>
    </row>
    <row r="393" spans="1:4" x14ac:dyDescent="0.2">
      <c r="A393" s="2" t="s">
        <v>1980</v>
      </c>
      <c r="B393" s="3">
        <v>1174684</v>
      </c>
      <c r="C393" s="3">
        <v>947971</v>
      </c>
      <c r="D393" s="3">
        <v>26858</v>
      </c>
    </row>
    <row r="394" spans="1:4" x14ac:dyDescent="0.2">
      <c r="A394" s="2" t="s">
        <v>2451</v>
      </c>
      <c r="B394" s="3">
        <v>895227</v>
      </c>
      <c r="C394" s="3">
        <v>497180</v>
      </c>
      <c r="D394" s="3">
        <v>166126</v>
      </c>
    </row>
    <row r="395" spans="1:4" x14ac:dyDescent="0.2">
      <c r="A395" s="2" t="s">
        <v>2142</v>
      </c>
      <c r="B395" s="3">
        <v>162937</v>
      </c>
      <c r="C395" s="3">
        <v>97156</v>
      </c>
      <c r="D395" s="3">
        <v>44139</v>
      </c>
    </row>
    <row r="396" spans="1:4" x14ac:dyDescent="0.2">
      <c r="A396" s="2" t="s">
        <v>1854</v>
      </c>
      <c r="B396" s="3">
        <v>81002</v>
      </c>
      <c r="C396" s="3">
        <v>59000</v>
      </c>
      <c r="D396" s="3">
        <v>1110</v>
      </c>
    </row>
    <row r="397" spans="1:4" x14ac:dyDescent="0.2">
      <c r="A397" s="2" t="s">
        <v>1864</v>
      </c>
      <c r="B397" s="3">
        <v>287184</v>
      </c>
      <c r="C397" s="3">
        <v>176678</v>
      </c>
      <c r="D397" s="3">
        <v>0</v>
      </c>
    </row>
    <row r="398" spans="1:4" x14ac:dyDescent="0.2">
      <c r="A398" s="2" t="s">
        <v>1801</v>
      </c>
      <c r="B398" s="3">
        <v>7695</v>
      </c>
      <c r="C398" s="3">
        <v>7000</v>
      </c>
      <c r="D398" s="3">
        <v>0</v>
      </c>
    </row>
    <row r="399" spans="1:4" x14ac:dyDescent="0.2">
      <c r="A399" s="2" t="s">
        <v>2219</v>
      </c>
      <c r="B399" s="3">
        <v>3969048</v>
      </c>
      <c r="C399" s="3">
        <v>1690895</v>
      </c>
      <c r="D399" s="3">
        <v>342462</v>
      </c>
    </row>
    <row r="400" spans="1:4" x14ac:dyDescent="0.2">
      <c r="A400" s="2" t="s">
        <v>2452</v>
      </c>
      <c r="B400" s="3">
        <v>189526</v>
      </c>
      <c r="C400" s="3">
        <v>83503</v>
      </c>
      <c r="D400" s="3">
        <v>10720</v>
      </c>
    </row>
    <row r="401" spans="1:4" x14ac:dyDescent="0.2">
      <c r="A401" s="2" t="s">
        <v>1998</v>
      </c>
      <c r="B401" s="3">
        <v>201386</v>
      </c>
      <c r="C401" s="3">
        <v>155999</v>
      </c>
      <c r="D401" s="3">
        <v>46805</v>
      </c>
    </row>
    <row r="402" spans="1:4" x14ac:dyDescent="0.2">
      <c r="A402" s="2" t="s">
        <v>2010</v>
      </c>
      <c r="B402" s="3">
        <v>297167</v>
      </c>
      <c r="C402" s="3">
        <v>47954</v>
      </c>
      <c r="D402" s="3">
        <v>2751</v>
      </c>
    </row>
    <row r="403" spans="1:4" x14ac:dyDescent="0.2">
      <c r="A403" s="2" t="s">
        <v>1879</v>
      </c>
      <c r="B403" s="3">
        <v>2645323</v>
      </c>
      <c r="C403" s="3">
        <v>1431914</v>
      </c>
      <c r="D403" s="3">
        <v>106346</v>
      </c>
    </row>
    <row r="404" spans="1:4" x14ac:dyDescent="0.2">
      <c r="A404" s="2" t="s">
        <v>1973</v>
      </c>
      <c r="B404" s="3">
        <v>280263</v>
      </c>
      <c r="C404" s="3">
        <v>206810</v>
      </c>
      <c r="D404" s="3">
        <v>315</v>
      </c>
    </row>
    <row r="405" spans="1:4" x14ac:dyDescent="0.2">
      <c r="A405" s="2" t="s">
        <v>1790</v>
      </c>
      <c r="B405" s="3">
        <v>79524</v>
      </c>
      <c r="C405" s="3">
        <v>34475</v>
      </c>
      <c r="D405" s="3">
        <v>17420</v>
      </c>
    </row>
    <row r="406" spans="1:4" x14ac:dyDescent="0.2">
      <c r="A406" s="2" t="s">
        <v>2263</v>
      </c>
      <c r="B406" s="3">
        <v>209919</v>
      </c>
      <c r="C406" s="3">
        <v>121965</v>
      </c>
      <c r="D406" s="3">
        <v>27963</v>
      </c>
    </row>
    <row r="407" spans="1:4" x14ac:dyDescent="0.2">
      <c r="A407" s="2" t="s">
        <v>1999</v>
      </c>
      <c r="B407" s="3">
        <v>44315</v>
      </c>
      <c r="C407" s="3">
        <v>71701</v>
      </c>
      <c r="D407" s="3">
        <v>13612</v>
      </c>
    </row>
    <row r="408" spans="1:4" x14ac:dyDescent="0.2">
      <c r="A408" s="2" t="s">
        <v>2193</v>
      </c>
      <c r="B408" s="3">
        <v>21591</v>
      </c>
      <c r="C408" s="3">
        <v>6500</v>
      </c>
      <c r="D408" s="3">
        <v>0</v>
      </c>
    </row>
    <row r="409" spans="1:4" x14ac:dyDescent="0.2">
      <c r="A409" s="2" t="s">
        <v>2453</v>
      </c>
      <c r="B409" s="3">
        <v>99891</v>
      </c>
      <c r="C409" s="3">
        <v>39017</v>
      </c>
      <c r="D409" s="3">
        <v>171</v>
      </c>
    </row>
    <row r="410" spans="1:4" x14ac:dyDescent="0.2">
      <c r="A410" s="2" t="s">
        <v>2289</v>
      </c>
      <c r="B410" s="3">
        <v>20696</v>
      </c>
      <c r="C410" s="3">
        <v>9000</v>
      </c>
      <c r="D410" s="3">
        <v>2500</v>
      </c>
    </row>
    <row r="411" spans="1:4" x14ac:dyDescent="0.2">
      <c r="A411" s="2" t="s">
        <v>1931</v>
      </c>
      <c r="B411" s="3">
        <v>989469</v>
      </c>
      <c r="C411" s="3">
        <v>594864</v>
      </c>
      <c r="D411" s="3">
        <v>58109</v>
      </c>
    </row>
    <row r="412" spans="1:4" x14ac:dyDescent="0.2">
      <c r="A412" s="2" t="s">
        <v>2454</v>
      </c>
      <c r="B412" s="3">
        <v>271389</v>
      </c>
      <c r="C412" s="3">
        <v>159335</v>
      </c>
      <c r="D412" s="3">
        <v>0</v>
      </c>
    </row>
    <row r="413" spans="1:4" x14ac:dyDescent="0.2">
      <c r="A413" s="2" t="s">
        <v>2134</v>
      </c>
      <c r="B413" s="3">
        <v>28388</v>
      </c>
      <c r="C413" s="3">
        <v>10933</v>
      </c>
      <c r="D413" s="3">
        <v>0</v>
      </c>
    </row>
    <row r="414" spans="1:4" x14ac:dyDescent="0.2">
      <c r="A414" s="2" t="s">
        <v>2455</v>
      </c>
      <c r="B414" s="3">
        <v>62910</v>
      </c>
      <c r="C414" s="3">
        <v>70742</v>
      </c>
      <c r="D414" s="3">
        <v>1189</v>
      </c>
    </row>
    <row r="415" spans="1:4" x14ac:dyDescent="0.2">
      <c r="A415" s="2" t="s">
        <v>1910</v>
      </c>
      <c r="B415" s="3">
        <v>132854</v>
      </c>
      <c r="C415" s="3">
        <v>162870</v>
      </c>
      <c r="D415" s="3">
        <v>7369</v>
      </c>
    </row>
    <row r="416" spans="1:4" x14ac:dyDescent="0.2">
      <c r="A416" s="2" t="s">
        <v>2011</v>
      </c>
      <c r="B416" s="3">
        <v>52809</v>
      </c>
      <c r="C416" s="3">
        <v>23665</v>
      </c>
      <c r="D416" s="3">
        <v>435</v>
      </c>
    </row>
    <row r="417" spans="1:4" x14ac:dyDescent="0.2">
      <c r="A417" s="2" t="s">
        <v>2234</v>
      </c>
      <c r="B417" s="3">
        <v>413071</v>
      </c>
      <c r="C417" s="3">
        <v>200587</v>
      </c>
      <c r="D417" s="3">
        <v>13087</v>
      </c>
    </row>
    <row r="418" spans="1:4" x14ac:dyDescent="0.2">
      <c r="A418" s="2" t="s">
        <v>2101</v>
      </c>
      <c r="B418" s="3">
        <v>13190</v>
      </c>
      <c r="C418" s="3">
        <v>3823</v>
      </c>
      <c r="D418" s="3">
        <v>0</v>
      </c>
    </row>
    <row r="419" spans="1:4" x14ac:dyDescent="0.2">
      <c r="A419" s="2" t="s">
        <v>2058</v>
      </c>
      <c r="B419" s="3">
        <v>63148</v>
      </c>
      <c r="C419" s="3">
        <v>32331</v>
      </c>
      <c r="D419" s="3">
        <v>0</v>
      </c>
    </row>
    <row r="420" spans="1:4" x14ac:dyDescent="0.2">
      <c r="A420" s="2" t="s">
        <v>2209</v>
      </c>
      <c r="B420" s="3">
        <v>43430</v>
      </c>
      <c r="C420" s="3">
        <v>75943</v>
      </c>
      <c r="D420" s="3">
        <v>0</v>
      </c>
    </row>
    <row r="421" spans="1:4" x14ac:dyDescent="0.2">
      <c r="A421" s="2" t="s">
        <v>2456</v>
      </c>
      <c r="B421" s="3">
        <v>3143452</v>
      </c>
      <c r="C421" s="3">
        <v>1668668</v>
      </c>
      <c r="D421" s="3">
        <v>183445</v>
      </c>
    </row>
    <row r="422" spans="1:4" x14ac:dyDescent="0.2">
      <c r="A422" s="2" t="s">
        <v>2530</v>
      </c>
      <c r="B422" s="3">
        <v>187423</v>
      </c>
      <c r="C422" s="3">
        <v>82054</v>
      </c>
      <c r="D422" s="3">
        <v>7548</v>
      </c>
    </row>
    <row r="423" spans="1:4" x14ac:dyDescent="0.2">
      <c r="A423" s="2" t="s">
        <v>2531</v>
      </c>
      <c r="B423" s="3">
        <v>181617</v>
      </c>
      <c r="C423" s="3">
        <v>180772</v>
      </c>
      <c r="D423" s="3">
        <v>0</v>
      </c>
    </row>
    <row r="424" spans="1:4" x14ac:dyDescent="0.2">
      <c r="A424" s="2" t="s">
        <v>2532</v>
      </c>
      <c r="B424" s="3">
        <v>33406</v>
      </c>
      <c r="C424" s="3">
        <v>38500</v>
      </c>
      <c r="D424" s="3">
        <v>0</v>
      </c>
    </row>
    <row r="425" spans="1:4" x14ac:dyDescent="0.2">
      <c r="A425" s="2" t="s">
        <v>2533</v>
      </c>
      <c r="B425" s="3">
        <v>3950788</v>
      </c>
      <c r="C425" s="3">
        <v>1744060</v>
      </c>
      <c r="D425" s="3">
        <v>91997</v>
      </c>
    </row>
    <row r="426" spans="1:4" x14ac:dyDescent="0.2">
      <c r="A426" s="2" t="s">
        <v>2534</v>
      </c>
      <c r="B426" s="3">
        <v>1226961</v>
      </c>
      <c r="C426" s="3">
        <v>771247</v>
      </c>
      <c r="D426" s="3">
        <v>127432</v>
      </c>
    </row>
    <row r="427" spans="1:4" x14ac:dyDescent="0.2">
      <c r="A427" s="2" t="s">
        <v>2535</v>
      </c>
      <c r="B427" s="3">
        <v>11109570</v>
      </c>
      <c r="C427" s="3">
        <v>2046419</v>
      </c>
      <c r="D427" s="3">
        <v>113248</v>
      </c>
    </row>
    <row r="428" spans="1:4" x14ac:dyDescent="0.2">
      <c r="A428" s="2" t="s">
        <v>2536</v>
      </c>
      <c r="B428" s="3">
        <v>36911</v>
      </c>
      <c r="C428" s="3">
        <v>16924</v>
      </c>
      <c r="D428" s="3">
        <v>300</v>
      </c>
    </row>
    <row r="429" spans="1:4" x14ac:dyDescent="0.2">
      <c r="A429" s="2" t="s">
        <v>2537</v>
      </c>
      <c r="B429" s="3">
        <v>90571</v>
      </c>
      <c r="C429" s="3">
        <v>55970</v>
      </c>
      <c r="D429" s="3">
        <v>1118</v>
      </c>
    </row>
    <row r="430" spans="1:4" x14ac:dyDescent="0.2">
      <c r="A430" s="2" t="s">
        <v>2320</v>
      </c>
      <c r="B430" s="3">
        <v>266616</v>
      </c>
      <c r="C430" s="3">
        <v>86469</v>
      </c>
      <c r="D430" s="3">
        <v>5524</v>
      </c>
    </row>
    <row r="431" spans="1:4" x14ac:dyDescent="0.2">
      <c r="A431" s="2" t="s">
        <v>2538</v>
      </c>
      <c r="B431" s="3">
        <v>3807549</v>
      </c>
      <c r="C431" s="3">
        <v>697923</v>
      </c>
      <c r="D431" s="3">
        <v>4076</v>
      </c>
    </row>
    <row r="432" spans="1:4" x14ac:dyDescent="0.2">
      <c r="A432" s="2" t="s">
        <v>2539</v>
      </c>
      <c r="B432" s="3">
        <v>1125198</v>
      </c>
      <c r="C432" s="3">
        <v>443011</v>
      </c>
      <c r="D432" s="3">
        <v>51101</v>
      </c>
    </row>
    <row r="433" spans="1:4" x14ac:dyDescent="0.2">
      <c r="A433" s="2" t="s">
        <v>2540</v>
      </c>
      <c r="B433" s="3">
        <v>81305</v>
      </c>
      <c r="C433" s="3">
        <v>39951</v>
      </c>
      <c r="D433" s="3">
        <v>279</v>
      </c>
    </row>
    <row r="434" spans="1:4" x14ac:dyDescent="0.2">
      <c r="A434" s="2" t="s">
        <v>2541</v>
      </c>
      <c r="B434" s="3">
        <v>522917</v>
      </c>
      <c r="C434" s="3">
        <v>285732</v>
      </c>
      <c r="D434" s="3">
        <v>46450</v>
      </c>
    </row>
    <row r="435" spans="1:4" x14ac:dyDescent="0.2">
      <c r="A435" s="2" t="s">
        <v>2279</v>
      </c>
      <c r="B435" s="3">
        <v>2216975</v>
      </c>
      <c r="C435" s="3">
        <v>710245</v>
      </c>
      <c r="D435" s="3">
        <v>93803</v>
      </c>
    </row>
    <row r="436" spans="1:4" x14ac:dyDescent="0.2">
      <c r="A436" s="2" t="s">
        <v>2276</v>
      </c>
      <c r="B436" s="3">
        <v>566257</v>
      </c>
      <c r="C436" s="3">
        <v>72693</v>
      </c>
      <c r="D436" s="3">
        <v>8812</v>
      </c>
    </row>
    <row r="437" spans="1:4" x14ac:dyDescent="0.2">
      <c r="A437" s="2" t="s">
        <v>2542</v>
      </c>
      <c r="B437" s="3">
        <v>54863675</v>
      </c>
      <c r="C437" s="3">
        <v>15854338</v>
      </c>
      <c r="D437" s="3">
        <v>713485</v>
      </c>
    </row>
    <row r="438" spans="1:4" x14ac:dyDescent="0.2">
      <c r="A438" s="2" t="s">
        <v>2543</v>
      </c>
      <c r="B438" s="3">
        <v>240919</v>
      </c>
      <c r="C438" s="3">
        <v>265830</v>
      </c>
      <c r="D438" s="3">
        <v>55887</v>
      </c>
    </row>
    <row r="439" spans="1:4" x14ac:dyDescent="0.2">
      <c r="A439" s="2" t="s">
        <v>2544</v>
      </c>
      <c r="B439" s="3">
        <v>61013</v>
      </c>
      <c r="C439" s="3">
        <v>53000</v>
      </c>
      <c r="D439" s="3">
        <v>17249</v>
      </c>
    </row>
    <row r="440" spans="1:4" x14ac:dyDescent="0.2">
      <c r="A440" s="2" t="s">
        <v>2278</v>
      </c>
      <c r="B440" s="3">
        <v>686862</v>
      </c>
      <c r="C440" s="3">
        <v>12197</v>
      </c>
      <c r="D440" s="3">
        <v>0</v>
      </c>
    </row>
    <row r="441" spans="1:4" x14ac:dyDescent="0.2">
      <c r="A441" s="2" t="s">
        <v>2545</v>
      </c>
      <c r="B441" s="3">
        <v>478926</v>
      </c>
      <c r="C441" s="3">
        <v>349607</v>
      </c>
      <c r="D441" s="3">
        <v>8445</v>
      </c>
    </row>
    <row r="442" spans="1:4" x14ac:dyDescent="0.2">
      <c r="A442" s="2" t="s">
        <v>1964</v>
      </c>
      <c r="B442" s="3">
        <v>70975</v>
      </c>
      <c r="C442" s="3">
        <v>9663</v>
      </c>
      <c r="D442" s="3">
        <v>0</v>
      </c>
    </row>
    <row r="443" spans="1:4" x14ac:dyDescent="0.2">
      <c r="A443" s="2" t="s">
        <v>2546</v>
      </c>
      <c r="B443" s="3">
        <v>380230</v>
      </c>
      <c r="C443" s="3">
        <v>193558</v>
      </c>
      <c r="D443" s="3">
        <v>31778</v>
      </c>
    </row>
    <row r="444" spans="1:4" x14ac:dyDescent="0.2">
      <c r="A444" s="2" t="s">
        <v>2547</v>
      </c>
      <c r="B444" s="3">
        <v>28759</v>
      </c>
      <c r="C444" s="3">
        <v>16000</v>
      </c>
      <c r="D444" s="3">
        <v>0</v>
      </c>
    </row>
    <row r="445" spans="1:4" x14ac:dyDescent="0.2">
      <c r="A445" s="2" t="s">
        <v>2072</v>
      </c>
      <c r="B445" s="3">
        <v>67545</v>
      </c>
      <c r="C445" s="3">
        <v>9000</v>
      </c>
      <c r="D445" s="3">
        <v>246</v>
      </c>
    </row>
    <row r="446" spans="1:4" x14ac:dyDescent="0.2">
      <c r="A446" s="2" t="s">
        <v>2548</v>
      </c>
      <c r="B446" s="3">
        <v>1943849</v>
      </c>
      <c r="C446" s="3">
        <v>412440</v>
      </c>
      <c r="D446" s="3">
        <v>173717</v>
      </c>
    </row>
    <row r="447" spans="1:4" x14ac:dyDescent="0.2">
      <c r="A447" s="2" t="s">
        <v>2549</v>
      </c>
      <c r="B447" s="3">
        <v>1210150</v>
      </c>
      <c r="C447" s="3">
        <v>360996</v>
      </c>
      <c r="D447" s="3">
        <v>163752</v>
      </c>
    </row>
    <row r="448" spans="1:4" x14ac:dyDescent="0.2">
      <c r="A448" s="2" t="s">
        <v>2150</v>
      </c>
      <c r="B448" s="3">
        <v>15150</v>
      </c>
      <c r="C448" s="3">
        <v>6500</v>
      </c>
      <c r="D448" s="3">
        <v>1176</v>
      </c>
    </row>
    <row r="449" spans="1:4" x14ac:dyDescent="0.2">
      <c r="A449" s="2" t="s">
        <v>1852</v>
      </c>
      <c r="B449" s="3">
        <v>10140</v>
      </c>
      <c r="C449" s="3">
        <v>2750</v>
      </c>
      <c r="D449" s="3">
        <v>0</v>
      </c>
    </row>
    <row r="450" spans="1:4" x14ac:dyDescent="0.2">
      <c r="A450" s="2" t="s">
        <v>2210</v>
      </c>
      <c r="B450" s="3">
        <v>18308</v>
      </c>
      <c r="C450" s="3">
        <v>11618</v>
      </c>
      <c r="D450" s="3">
        <v>0</v>
      </c>
    </row>
    <row r="451" spans="1:4" x14ac:dyDescent="0.2">
      <c r="A451" s="2" t="s">
        <v>2082</v>
      </c>
      <c r="B451" s="3">
        <v>386187</v>
      </c>
      <c r="C451" s="3">
        <v>280553</v>
      </c>
      <c r="D451" s="3">
        <v>60896</v>
      </c>
    </row>
    <row r="452" spans="1:4" x14ac:dyDescent="0.2">
      <c r="A452" s="2" t="s">
        <v>2029</v>
      </c>
      <c r="B452" s="3">
        <v>813935</v>
      </c>
      <c r="C452" s="3">
        <v>500993</v>
      </c>
      <c r="D452" s="3">
        <v>9125</v>
      </c>
    </row>
    <row r="453" spans="1:4" x14ac:dyDescent="0.2">
      <c r="A453" s="2" t="s">
        <v>2550</v>
      </c>
      <c r="B453" s="3">
        <v>2343053</v>
      </c>
      <c r="C453" s="3">
        <v>1158801</v>
      </c>
      <c r="D453" s="3">
        <v>183955</v>
      </c>
    </row>
    <row r="454" spans="1:4" x14ac:dyDescent="0.2">
      <c r="A454" s="2" t="s">
        <v>2296</v>
      </c>
      <c r="B454" s="3">
        <v>790265</v>
      </c>
      <c r="C454" s="3">
        <v>482978</v>
      </c>
      <c r="D454" s="3">
        <v>25329</v>
      </c>
    </row>
    <row r="455" spans="1:4" x14ac:dyDescent="0.2">
      <c r="A455" s="2" t="s">
        <v>2551</v>
      </c>
      <c r="B455" s="3">
        <v>62093</v>
      </c>
      <c r="C455" s="3">
        <v>45000</v>
      </c>
      <c r="D455" s="3">
        <v>1510</v>
      </c>
    </row>
    <row r="456" spans="1:4" x14ac:dyDescent="0.2">
      <c r="A456" s="2" t="s">
        <v>2313</v>
      </c>
      <c r="B456" s="3">
        <v>1559223</v>
      </c>
      <c r="C456" s="3">
        <v>635242</v>
      </c>
      <c r="D456" s="3">
        <v>83098</v>
      </c>
    </row>
    <row r="457" spans="1:4" x14ac:dyDescent="0.2">
      <c r="A457" s="2" t="s">
        <v>1874</v>
      </c>
      <c r="B457" s="3">
        <v>1068762</v>
      </c>
      <c r="C457" s="3">
        <v>378533</v>
      </c>
      <c r="D457" s="3">
        <v>186</v>
      </c>
    </row>
    <row r="458" spans="1:4" x14ac:dyDescent="0.2">
      <c r="A458" s="2" t="s">
        <v>2552</v>
      </c>
      <c r="B458" s="3">
        <v>3589411</v>
      </c>
      <c r="C458" s="3">
        <v>1059846</v>
      </c>
      <c r="D458" s="3">
        <v>69545</v>
      </c>
    </row>
    <row r="459" spans="1:4" x14ac:dyDescent="0.2">
      <c r="A459" s="2" t="s">
        <v>2315</v>
      </c>
      <c r="B459" s="3">
        <v>19233726</v>
      </c>
      <c r="C459" s="3">
        <v>7218311</v>
      </c>
      <c r="D459" s="3">
        <v>1566333</v>
      </c>
    </row>
    <row r="460" spans="1:4" x14ac:dyDescent="0.2">
      <c r="A460" s="2" t="s">
        <v>2102</v>
      </c>
      <c r="B460" s="3">
        <v>49894</v>
      </c>
      <c r="C460" s="3">
        <v>64435</v>
      </c>
      <c r="D460" s="3">
        <v>826</v>
      </c>
    </row>
    <row r="461" spans="1:4" x14ac:dyDescent="0.2">
      <c r="A461" s="2" t="s">
        <v>2553</v>
      </c>
      <c r="B461" s="3">
        <v>3139508</v>
      </c>
      <c r="C461" s="3">
        <v>1715445</v>
      </c>
      <c r="D461" s="3">
        <v>116591</v>
      </c>
    </row>
    <row r="462" spans="1:4" x14ac:dyDescent="0.2">
      <c r="A462" s="2" t="s">
        <v>2554</v>
      </c>
      <c r="B462" s="3">
        <v>10118172</v>
      </c>
      <c r="C462" s="3">
        <v>1950041</v>
      </c>
      <c r="D462" s="3">
        <v>430215</v>
      </c>
    </row>
    <row r="463" spans="1:4" x14ac:dyDescent="0.2">
      <c r="A463" s="2" t="s">
        <v>2555</v>
      </c>
      <c r="B463" s="3">
        <v>4126551</v>
      </c>
      <c r="C463" s="3">
        <v>2361908</v>
      </c>
      <c r="D463" s="3">
        <v>660787</v>
      </c>
    </row>
    <row r="464" spans="1:4" x14ac:dyDescent="0.2">
      <c r="A464" s="2" t="s">
        <v>2556</v>
      </c>
      <c r="B464" s="3">
        <v>145876</v>
      </c>
      <c r="C464" s="3">
        <v>106695</v>
      </c>
      <c r="D464" s="3">
        <v>27226</v>
      </c>
    </row>
    <row r="465" spans="1:4" x14ac:dyDescent="0.2">
      <c r="A465" s="2" t="s">
        <v>2557</v>
      </c>
      <c r="B465" s="3">
        <v>321647</v>
      </c>
      <c r="C465" s="3">
        <v>55516</v>
      </c>
      <c r="D465" s="3">
        <v>1804</v>
      </c>
    </row>
    <row r="466" spans="1:4" x14ac:dyDescent="0.2">
      <c r="A466" s="2" t="s">
        <v>2558</v>
      </c>
      <c r="B466" s="3">
        <v>2505786</v>
      </c>
      <c r="C466" s="3">
        <v>877861</v>
      </c>
      <c r="D466" s="3">
        <v>150248</v>
      </c>
    </row>
    <row r="467" spans="1:4" x14ac:dyDescent="0.2">
      <c r="A467" s="2" t="s">
        <v>2559</v>
      </c>
      <c r="B467" s="3">
        <v>1276178</v>
      </c>
      <c r="C467" s="3">
        <v>501378</v>
      </c>
      <c r="D467" s="3">
        <v>81859</v>
      </c>
    </row>
    <row r="468" spans="1:4" x14ac:dyDescent="0.2">
      <c r="A468" s="2" t="s">
        <v>2560</v>
      </c>
      <c r="B468" s="3">
        <v>356714</v>
      </c>
      <c r="C468" s="3">
        <v>190467</v>
      </c>
      <c r="D468" s="3">
        <v>2809</v>
      </c>
    </row>
    <row r="469" spans="1:4" x14ac:dyDescent="0.2">
      <c r="A469" s="2" t="s">
        <v>2190</v>
      </c>
      <c r="B469" s="3">
        <v>2140062</v>
      </c>
      <c r="C469" s="3">
        <v>1107739</v>
      </c>
      <c r="D469" s="3">
        <v>32098</v>
      </c>
    </row>
    <row r="470" spans="1:4" x14ac:dyDescent="0.2">
      <c r="A470" s="2" t="s">
        <v>1946</v>
      </c>
      <c r="B470" s="3">
        <v>731269</v>
      </c>
      <c r="C470" s="3">
        <v>235674</v>
      </c>
      <c r="D470" s="3">
        <v>17864</v>
      </c>
    </row>
    <row r="471" spans="1:4" x14ac:dyDescent="0.2">
      <c r="A471" s="2" t="s">
        <v>2561</v>
      </c>
      <c r="B471" s="3">
        <v>11410</v>
      </c>
      <c r="C471" s="3">
        <v>9368</v>
      </c>
      <c r="D471" s="3">
        <v>0</v>
      </c>
    </row>
    <row r="472" spans="1:4" x14ac:dyDescent="0.2">
      <c r="A472" s="2" t="s">
        <v>2158</v>
      </c>
      <c r="B472" s="3">
        <v>121945</v>
      </c>
      <c r="C472" s="3">
        <v>72501</v>
      </c>
      <c r="D472" s="3">
        <v>17801</v>
      </c>
    </row>
    <row r="473" spans="1:4" x14ac:dyDescent="0.2">
      <c r="A473" s="2" t="s">
        <v>2173</v>
      </c>
      <c r="B473" s="3">
        <v>47659</v>
      </c>
      <c r="C473" s="3">
        <v>40000</v>
      </c>
      <c r="D473" s="3">
        <v>0</v>
      </c>
    </row>
    <row r="474" spans="1:4" x14ac:dyDescent="0.2">
      <c r="A474" s="2" t="s">
        <v>2194</v>
      </c>
      <c r="B474" s="3">
        <v>1843683</v>
      </c>
      <c r="C474" s="3">
        <v>789109</v>
      </c>
      <c r="D474" s="3">
        <v>120194</v>
      </c>
    </row>
    <row r="475" spans="1:4" x14ac:dyDescent="0.2">
      <c r="A475" s="2" t="s">
        <v>2083</v>
      </c>
      <c r="B475" s="3">
        <v>140836</v>
      </c>
      <c r="C475" s="3">
        <v>73001</v>
      </c>
      <c r="D475" s="3">
        <v>4895</v>
      </c>
    </row>
    <row r="476" spans="1:4" x14ac:dyDescent="0.2">
      <c r="A476" s="2" t="s">
        <v>2020</v>
      </c>
      <c r="B476" s="3">
        <v>140214</v>
      </c>
      <c r="C476" s="3">
        <v>112000</v>
      </c>
      <c r="D476" s="3">
        <v>710</v>
      </c>
    </row>
    <row r="477" spans="1:4" x14ac:dyDescent="0.2">
      <c r="A477" s="2" t="s">
        <v>1916</v>
      </c>
      <c r="B477" s="3">
        <v>237375</v>
      </c>
      <c r="C477" s="3">
        <v>255252</v>
      </c>
      <c r="D477" s="3">
        <v>10936</v>
      </c>
    </row>
    <row r="478" spans="1:4" x14ac:dyDescent="0.2">
      <c r="A478" s="2" t="s">
        <v>2284</v>
      </c>
      <c r="B478" s="3">
        <v>779101</v>
      </c>
      <c r="C478" s="3">
        <v>413087</v>
      </c>
      <c r="D478" s="3">
        <v>111451</v>
      </c>
    </row>
    <row r="479" spans="1:4" x14ac:dyDescent="0.2">
      <c r="A479" s="2" t="s">
        <v>2005</v>
      </c>
      <c r="B479" s="3">
        <v>382247</v>
      </c>
      <c r="C479" s="3">
        <v>425000</v>
      </c>
      <c r="D479" s="3">
        <v>22999</v>
      </c>
    </row>
    <row r="480" spans="1:4" x14ac:dyDescent="0.2">
      <c r="A480" s="2" t="s">
        <v>2562</v>
      </c>
      <c r="B480" s="3">
        <v>581758</v>
      </c>
      <c r="C480" s="3">
        <v>312204</v>
      </c>
      <c r="D480" s="3">
        <v>63458</v>
      </c>
    </row>
    <row r="481" spans="1:4" x14ac:dyDescent="0.2">
      <c r="A481" s="2" t="s">
        <v>2195</v>
      </c>
      <c r="B481" s="3">
        <v>61113</v>
      </c>
      <c r="C481" s="3">
        <v>22612</v>
      </c>
      <c r="D481" s="3">
        <v>0</v>
      </c>
    </row>
    <row r="482" spans="1:4" x14ac:dyDescent="0.2">
      <c r="A482" s="2" t="s">
        <v>2034</v>
      </c>
      <c r="B482" s="3">
        <v>804586</v>
      </c>
      <c r="C482" s="3">
        <v>295323</v>
      </c>
      <c r="D482" s="3">
        <v>65105</v>
      </c>
    </row>
    <row r="483" spans="1:4" x14ac:dyDescent="0.2">
      <c r="A483" s="2" t="s">
        <v>2563</v>
      </c>
      <c r="B483" s="3">
        <v>9343246</v>
      </c>
      <c r="C483" s="3">
        <v>2436943</v>
      </c>
      <c r="D483" s="3">
        <v>238262</v>
      </c>
    </row>
    <row r="484" spans="1:4" x14ac:dyDescent="0.2">
      <c r="A484" s="2" t="s">
        <v>2564</v>
      </c>
      <c r="B484" s="3">
        <v>18320</v>
      </c>
      <c r="C484" s="3">
        <v>4900</v>
      </c>
      <c r="D484" s="3">
        <v>386</v>
      </c>
    </row>
    <row r="485" spans="1:4" x14ac:dyDescent="0.2">
      <c r="A485" s="2" t="s">
        <v>1865</v>
      </c>
      <c r="B485" s="3">
        <v>219576</v>
      </c>
      <c r="C485" s="3">
        <v>26000</v>
      </c>
      <c r="D485" s="3">
        <v>0</v>
      </c>
    </row>
    <row r="486" spans="1:4" x14ac:dyDescent="0.2">
      <c r="A486" s="2" t="s">
        <v>1804</v>
      </c>
      <c r="B486" s="3">
        <v>26260984</v>
      </c>
      <c r="C486" s="3">
        <v>9525936</v>
      </c>
      <c r="D486" s="3">
        <v>2768656</v>
      </c>
    </row>
    <row r="487" spans="1:4" x14ac:dyDescent="0.2">
      <c r="A487" s="2" t="s">
        <v>2565</v>
      </c>
      <c r="B487" s="3">
        <v>690723</v>
      </c>
      <c r="C487" s="3">
        <v>340520</v>
      </c>
      <c r="D487" s="3">
        <v>1267</v>
      </c>
    </row>
    <row r="488" spans="1:4" x14ac:dyDescent="0.2">
      <c r="A488" s="2" t="s">
        <v>2566</v>
      </c>
      <c r="B488" s="3">
        <v>72550103</v>
      </c>
      <c r="C488" s="3">
        <v>20506861</v>
      </c>
      <c r="D488" s="3">
        <v>6726439</v>
      </c>
    </row>
    <row r="489" spans="1:4" x14ac:dyDescent="0.2">
      <c r="A489" s="2" t="s">
        <v>2567</v>
      </c>
      <c r="B489" s="3">
        <v>1238230</v>
      </c>
      <c r="C489" s="3">
        <v>427982</v>
      </c>
      <c r="D489" s="3">
        <v>270628</v>
      </c>
    </row>
    <row r="490" spans="1:4" x14ac:dyDescent="0.2">
      <c r="A490" s="2" t="s">
        <v>2568</v>
      </c>
      <c r="B490" s="3">
        <v>1992244</v>
      </c>
      <c r="C490" s="3">
        <v>677080</v>
      </c>
      <c r="D490" s="3">
        <v>46583</v>
      </c>
    </row>
    <row r="491" spans="1:4" x14ac:dyDescent="0.2">
      <c r="A491" s="2" t="s">
        <v>1805</v>
      </c>
      <c r="B491" s="3">
        <v>750330</v>
      </c>
      <c r="C491" s="3">
        <v>366417</v>
      </c>
      <c r="D491" s="3">
        <v>67021</v>
      </c>
    </row>
    <row r="492" spans="1:4" x14ac:dyDescent="0.2">
      <c r="A492" s="2" t="s">
        <v>2569</v>
      </c>
      <c r="B492" s="3">
        <v>43413</v>
      </c>
      <c r="C492" s="3">
        <v>19961</v>
      </c>
      <c r="D492" s="3">
        <v>0</v>
      </c>
    </row>
    <row r="493" spans="1:4" x14ac:dyDescent="0.2">
      <c r="A493" s="2" t="s">
        <v>2570</v>
      </c>
      <c r="B493" s="3">
        <v>41526130</v>
      </c>
      <c r="C493" s="3">
        <v>12199564</v>
      </c>
      <c r="D493" s="3">
        <v>1504977</v>
      </c>
    </row>
    <row r="494" spans="1:4" x14ac:dyDescent="0.2">
      <c r="A494" s="2" t="s">
        <v>1974</v>
      </c>
      <c r="B494" s="3">
        <v>158369</v>
      </c>
      <c r="C494" s="3">
        <v>137835</v>
      </c>
      <c r="D494" s="3">
        <v>9790</v>
      </c>
    </row>
    <row r="495" spans="1:4" x14ac:dyDescent="0.2">
      <c r="A495" s="2" t="s">
        <v>2006</v>
      </c>
      <c r="B495" s="3">
        <v>23066</v>
      </c>
      <c r="C495" s="3">
        <v>13500</v>
      </c>
      <c r="D495" s="3">
        <v>11975</v>
      </c>
    </row>
    <row r="496" spans="1:4" x14ac:dyDescent="0.2">
      <c r="A496" s="2" t="s">
        <v>2571</v>
      </c>
      <c r="B496" s="3">
        <v>1465523</v>
      </c>
      <c r="C496" s="3">
        <v>503380</v>
      </c>
      <c r="D496" s="3">
        <v>6713</v>
      </c>
    </row>
    <row r="497" spans="1:4" x14ac:dyDescent="0.2">
      <c r="A497" s="2" t="s">
        <v>2021</v>
      </c>
      <c r="B497" s="3">
        <v>7459817</v>
      </c>
      <c r="C497" s="3">
        <v>3464664</v>
      </c>
      <c r="D497" s="3">
        <v>218729</v>
      </c>
    </row>
    <row r="498" spans="1:4" x14ac:dyDescent="0.2">
      <c r="A498" s="2" t="s">
        <v>1824</v>
      </c>
      <c r="B498" s="3">
        <v>1129116</v>
      </c>
      <c r="C498" s="3">
        <v>798452</v>
      </c>
      <c r="D498" s="3">
        <v>35547</v>
      </c>
    </row>
    <row r="499" spans="1:4" x14ac:dyDescent="0.2">
      <c r="A499" s="2" t="s">
        <v>1835</v>
      </c>
      <c r="B499" s="3">
        <v>119145</v>
      </c>
      <c r="C499" s="3">
        <v>126005</v>
      </c>
      <c r="D499" s="3">
        <v>66859</v>
      </c>
    </row>
    <row r="500" spans="1:4" x14ac:dyDescent="0.2">
      <c r="A500" s="2" t="s">
        <v>2264</v>
      </c>
      <c r="B500" s="3">
        <v>365882</v>
      </c>
      <c r="C500" s="3">
        <v>192000</v>
      </c>
      <c r="D500" s="3">
        <v>7621</v>
      </c>
    </row>
    <row r="501" spans="1:4" x14ac:dyDescent="0.2">
      <c r="A501" s="2" t="s">
        <v>2310</v>
      </c>
      <c r="B501" s="3">
        <v>14558</v>
      </c>
      <c r="C501" s="3">
        <v>7200</v>
      </c>
      <c r="D501" s="3">
        <v>4326</v>
      </c>
    </row>
    <row r="502" spans="1:4" x14ac:dyDescent="0.2">
      <c r="A502" s="2" t="s">
        <v>2311</v>
      </c>
      <c r="B502" s="3">
        <v>170039</v>
      </c>
      <c r="C502" s="3">
        <v>153181</v>
      </c>
      <c r="D502" s="3">
        <v>16703</v>
      </c>
    </row>
    <row r="503" spans="1:4" x14ac:dyDescent="0.2">
      <c r="A503" s="2" t="s">
        <v>2151</v>
      </c>
      <c r="B503" s="3">
        <v>124029</v>
      </c>
      <c r="C503" s="3">
        <v>81425</v>
      </c>
      <c r="D503" s="3">
        <v>16676</v>
      </c>
    </row>
    <row r="504" spans="1:4" x14ac:dyDescent="0.2">
      <c r="A504" s="2" t="s">
        <v>2572</v>
      </c>
      <c r="B504" s="3">
        <v>29132</v>
      </c>
      <c r="C504" s="3">
        <v>2778</v>
      </c>
      <c r="D504" s="3">
        <v>0</v>
      </c>
    </row>
    <row r="505" spans="1:4" x14ac:dyDescent="0.2">
      <c r="A505" s="2" t="s">
        <v>2573</v>
      </c>
      <c r="B505" s="3">
        <v>33853</v>
      </c>
      <c r="C505" s="3">
        <v>32604</v>
      </c>
      <c r="D505" s="3">
        <v>0</v>
      </c>
    </row>
    <row r="506" spans="1:4" x14ac:dyDescent="0.2">
      <c r="A506" s="2" t="s">
        <v>2239</v>
      </c>
      <c r="B506" s="3">
        <v>878915</v>
      </c>
      <c r="C506" s="3">
        <v>384093</v>
      </c>
      <c r="D506" s="3">
        <v>265204</v>
      </c>
    </row>
    <row r="507" spans="1:4" x14ac:dyDescent="0.2">
      <c r="A507" s="2" t="s">
        <v>2574</v>
      </c>
      <c r="B507" s="3">
        <v>761137</v>
      </c>
      <c r="C507" s="3">
        <v>262688</v>
      </c>
      <c r="D507" s="3">
        <v>0</v>
      </c>
    </row>
    <row r="508" spans="1:4" x14ac:dyDescent="0.2">
      <c r="A508" s="2" t="s">
        <v>1953</v>
      </c>
      <c r="B508" s="3">
        <v>12064317</v>
      </c>
      <c r="C508" s="3">
        <v>1914542</v>
      </c>
      <c r="D508" s="3">
        <v>230863</v>
      </c>
    </row>
    <row r="509" spans="1:4" x14ac:dyDescent="0.2">
      <c r="A509" s="2" t="s">
        <v>2575</v>
      </c>
      <c r="B509" s="3">
        <v>57507</v>
      </c>
      <c r="C509" s="3">
        <v>22000</v>
      </c>
      <c r="D509" s="3">
        <v>0</v>
      </c>
    </row>
    <row r="510" spans="1:4" x14ac:dyDescent="0.2">
      <c r="A510" s="2" t="s">
        <v>2235</v>
      </c>
      <c r="B510" s="3">
        <v>1658063</v>
      </c>
      <c r="C510" s="3">
        <v>995918</v>
      </c>
      <c r="D510" s="3">
        <v>136996</v>
      </c>
    </row>
    <row r="511" spans="1:4" x14ac:dyDescent="0.2">
      <c r="A511" s="2" t="s">
        <v>2267</v>
      </c>
      <c r="B511" s="3">
        <v>531284</v>
      </c>
      <c r="C511" s="3">
        <v>285618</v>
      </c>
      <c r="D511" s="3">
        <v>3647</v>
      </c>
    </row>
    <row r="512" spans="1:4" x14ac:dyDescent="0.2">
      <c r="A512" s="2" t="s">
        <v>1872</v>
      </c>
      <c r="B512" s="3">
        <v>216656</v>
      </c>
      <c r="C512" s="3">
        <v>73311</v>
      </c>
      <c r="D512" s="3">
        <v>3798</v>
      </c>
    </row>
    <row r="513" spans="1:4" x14ac:dyDescent="0.2">
      <c r="A513" s="2" t="s">
        <v>1875</v>
      </c>
      <c r="B513" s="3">
        <v>17422794</v>
      </c>
      <c r="C513" s="3">
        <v>4688104</v>
      </c>
      <c r="D513" s="3">
        <v>356181</v>
      </c>
    </row>
    <row r="514" spans="1:4" x14ac:dyDescent="0.2">
      <c r="A514" s="2" t="s">
        <v>2152</v>
      </c>
      <c r="B514" s="3">
        <v>34445</v>
      </c>
      <c r="C514" s="3">
        <v>29225</v>
      </c>
      <c r="D514" s="3">
        <v>0</v>
      </c>
    </row>
    <row r="515" spans="1:4" x14ac:dyDescent="0.2">
      <c r="A515" s="2" t="s">
        <v>2576</v>
      </c>
      <c r="B515" s="3">
        <v>67982</v>
      </c>
      <c r="C515" s="3">
        <v>55977</v>
      </c>
      <c r="D515" s="3">
        <v>0</v>
      </c>
    </row>
    <row r="516" spans="1:4" x14ac:dyDescent="0.2">
      <c r="A516" s="2" t="s">
        <v>2577</v>
      </c>
      <c r="B516" s="3">
        <v>151632</v>
      </c>
      <c r="C516" s="3">
        <v>34586</v>
      </c>
      <c r="D516" s="3">
        <v>0</v>
      </c>
    </row>
    <row r="517" spans="1:4" x14ac:dyDescent="0.2">
      <c r="A517" s="2" t="s">
        <v>2062</v>
      </c>
      <c r="B517" s="3">
        <v>1305975</v>
      </c>
      <c r="C517" s="3">
        <v>592430</v>
      </c>
      <c r="D517" s="3">
        <v>84012</v>
      </c>
    </row>
    <row r="518" spans="1:4" x14ac:dyDescent="0.2">
      <c r="A518" s="2" t="s">
        <v>1836</v>
      </c>
      <c r="B518" s="3">
        <v>83302</v>
      </c>
      <c r="C518" s="3">
        <v>102000</v>
      </c>
      <c r="D518" s="3">
        <v>1022</v>
      </c>
    </row>
    <row r="519" spans="1:4" x14ac:dyDescent="0.2">
      <c r="A519" s="2" t="s">
        <v>2578</v>
      </c>
      <c r="B519" s="3">
        <v>44896</v>
      </c>
      <c r="C519" s="3">
        <v>5000</v>
      </c>
      <c r="D519" s="3">
        <v>609</v>
      </c>
    </row>
    <row r="520" spans="1:4" x14ac:dyDescent="0.2">
      <c r="A520" s="2" t="s">
        <v>2579</v>
      </c>
      <c r="B520" s="3">
        <v>80421</v>
      </c>
      <c r="C520" s="3">
        <v>23000</v>
      </c>
      <c r="D520" s="3">
        <v>281</v>
      </c>
    </row>
    <row r="521" spans="1:4" x14ac:dyDescent="0.2">
      <c r="A521" s="2" t="s">
        <v>2174</v>
      </c>
      <c r="B521" s="3">
        <v>74175</v>
      </c>
      <c r="C521" s="3">
        <v>113280</v>
      </c>
      <c r="D521" s="3">
        <v>237</v>
      </c>
    </row>
    <row r="522" spans="1:4" x14ac:dyDescent="0.2">
      <c r="A522" s="2" t="s">
        <v>1884</v>
      </c>
      <c r="B522" s="3">
        <v>158169</v>
      </c>
      <c r="C522" s="3">
        <v>90990</v>
      </c>
      <c r="D522" s="3">
        <v>26100</v>
      </c>
    </row>
    <row r="523" spans="1:4" x14ac:dyDescent="0.2">
      <c r="A523" s="2" t="s">
        <v>2580</v>
      </c>
      <c r="B523" s="3">
        <v>102425</v>
      </c>
      <c r="C523" s="3">
        <v>25000</v>
      </c>
      <c r="D523" s="3">
        <v>0</v>
      </c>
    </row>
    <row r="524" spans="1:4" x14ac:dyDescent="0.2">
      <c r="A524" s="2" t="s">
        <v>2581</v>
      </c>
      <c r="B524" s="3">
        <v>336041461</v>
      </c>
      <c r="C524" s="3">
        <v>173232369</v>
      </c>
      <c r="D524" s="3">
        <v>12912840</v>
      </c>
    </row>
    <row r="525" spans="1:4" x14ac:dyDescent="0.2">
      <c r="A525" s="2" t="s">
        <v>2582</v>
      </c>
      <c r="B525" s="3">
        <v>78927</v>
      </c>
      <c r="C525" s="3">
        <v>10816</v>
      </c>
      <c r="D525" s="3">
        <v>0</v>
      </c>
    </row>
    <row r="526" spans="1:4" x14ac:dyDescent="0.2">
      <c r="A526" s="2" t="s">
        <v>2022</v>
      </c>
      <c r="B526" s="3">
        <v>498868</v>
      </c>
      <c r="C526" s="3">
        <v>356450</v>
      </c>
      <c r="D526" s="3">
        <v>142938</v>
      </c>
    </row>
    <row r="527" spans="1:4" x14ac:dyDescent="0.2">
      <c r="A527" s="2" t="s">
        <v>1807</v>
      </c>
      <c r="B527" s="3">
        <v>266911</v>
      </c>
      <c r="C527" s="3">
        <v>205734</v>
      </c>
      <c r="D527" s="3">
        <v>12938</v>
      </c>
    </row>
    <row r="528" spans="1:4" x14ac:dyDescent="0.2">
      <c r="A528" s="2" t="s">
        <v>2583</v>
      </c>
      <c r="B528" s="3">
        <v>2456905</v>
      </c>
      <c r="C528" s="3">
        <v>704710</v>
      </c>
      <c r="D528" s="3">
        <v>0</v>
      </c>
    </row>
    <row r="529" spans="1:4" x14ac:dyDescent="0.2">
      <c r="A529" s="2" t="s">
        <v>2584</v>
      </c>
      <c r="B529" s="3">
        <v>79917118</v>
      </c>
      <c r="C529" s="3">
        <v>21902463</v>
      </c>
      <c r="D529" s="3">
        <v>596060</v>
      </c>
    </row>
    <row r="530" spans="1:4" x14ac:dyDescent="0.2">
      <c r="A530" s="2" t="s">
        <v>2585</v>
      </c>
      <c r="B530" s="3">
        <v>11973290</v>
      </c>
      <c r="C530" s="3">
        <v>3610700</v>
      </c>
      <c r="D530" s="3">
        <v>62727</v>
      </c>
    </row>
    <row r="531" spans="1:4" x14ac:dyDescent="0.2">
      <c r="A531" s="2" t="s">
        <v>2000</v>
      </c>
      <c r="B531" s="3">
        <v>10693</v>
      </c>
      <c r="C531" s="3">
        <v>2500</v>
      </c>
      <c r="D531" s="3">
        <v>0</v>
      </c>
    </row>
    <row r="532" spans="1:4" x14ac:dyDescent="0.2">
      <c r="A532" s="2" t="s">
        <v>2586</v>
      </c>
      <c r="B532" s="3">
        <v>2088377</v>
      </c>
      <c r="C532" s="3">
        <v>1473758</v>
      </c>
      <c r="D532" s="3">
        <v>204364</v>
      </c>
    </row>
    <row r="533" spans="1:4" x14ac:dyDescent="0.2">
      <c r="A533" s="2" t="s">
        <v>2587</v>
      </c>
      <c r="B533" s="3">
        <v>1864845</v>
      </c>
      <c r="C533" s="3">
        <v>1017310</v>
      </c>
      <c r="D533" s="3">
        <v>56056</v>
      </c>
    </row>
    <row r="534" spans="1:4" x14ac:dyDescent="0.2">
      <c r="A534" s="2" t="s">
        <v>2588</v>
      </c>
      <c r="B534" s="3">
        <v>13228292</v>
      </c>
      <c r="C534" s="3">
        <v>6750132</v>
      </c>
      <c r="D534" s="3">
        <v>1500727</v>
      </c>
    </row>
    <row r="535" spans="1:4" x14ac:dyDescent="0.2">
      <c r="A535" s="2" t="s">
        <v>2303</v>
      </c>
      <c r="B535" s="3">
        <v>1450926</v>
      </c>
      <c r="C535" s="3">
        <v>634998</v>
      </c>
      <c r="D535" s="3">
        <v>182576</v>
      </c>
    </row>
    <row r="536" spans="1:4" x14ac:dyDescent="0.2">
      <c r="A536" s="2" t="s">
        <v>1847</v>
      </c>
      <c r="B536" s="3">
        <v>15152216</v>
      </c>
      <c r="C536" s="3">
        <v>4835493</v>
      </c>
      <c r="D536" s="3">
        <v>82706</v>
      </c>
    </row>
    <row r="537" spans="1:4" x14ac:dyDescent="0.2">
      <c r="A537" s="2" t="s">
        <v>2589</v>
      </c>
      <c r="B537" s="3">
        <v>652440</v>
      </c>
      <c r="C537" s="3">
        <v>299998</v>
      </c>
      <c r="D537" s="3">
        <v>9367</v>
      </c>
    </row>
    <row r="538" spans="1:4" x14ac:dyDescent="0.2">
      <c r="A538" s="2" t="s">
        <v>1984</v>
      </c>
      <c r="B538" s="3">
        <v>1863488</v>
      </c>
      <c r="C538" s="3">
        <v>473483</v>
      </c>
      <c r="D538" s="3">
        <v>14330</v>
      </c>
    </row>
    <row r="539" spans="1:4" x14ac:dyDescent="0.2">
      <c r="A539" s="2" t="s">
        <v>2175</v>
      </c>
      <c r="B539" s="3">
        <v>247944</v>
      </c>
      <c r="C539" s="3">
        <v>275597</v>
      </c>
      <c r="D539" s="3">
        <v>2305</v>
      </c>
    </row>
    <row r="540" spans="1:4" x14ac:dyDescent="0.2">
      <c r="A540" s="2" t="s">
        <v>2245</v>
      </c>
      <c r="B540" s="3">
        <v>1795134</v>
      </c>
      <c r="C540" s="3">
        <v>985996</v>
      </c>
      <c r="D540" s="3">
        <v>154920</v>
      </c>
    </row>
    <row r="541" spans="1:4" x14ac:dyDescent="0.2">
      <c r="A541" s="2" t="s">
        <v>2590</v>
      </c>
      <c r="B541" s="3">
        <v>447481</v>
      </c>
      <c r="C541" s="3">
        <v>186600</v>
      </c>
      <c r="D541" s="3">
        <v>10094</v>
      </c>
    </row>
    <row r="542" spans="1:4" x14ac:dyDescent="0.2">
      <c r="A542" s="2" t="s">
        <v>2186</v>
      </c>
      <c r="B542" s="3">
        <v>110737</v>
      </c>
      <c r="C542" s="3">
        <v>148045</v>
      </c>
      <c r="D542" s="3">
        <v>2722</v>
      </c>
    </row>
    <row r="543" spans="1:4" x14ac:dyDescent="0.2">
      <c r="A543" s="2" t="s">
        <v>1834</v>
      </c>
      <c r="B543" s="3">
        <v>362762</v>
      </c>
      <c r="C543" s="3">
        <v>206901</v>
      </c>
      <c r="D543" s="3">
        <v>14055</v>
      </c>
    </row>
    <row r="544" spans="1:4" x14ac:dyDescent="0.2">
      <c r="A544" s="2" t="s">
        <v>1947</v>
      </c>
      <c r="B544" s="3">
        <v>11319099</v>
      </c>
      <c r="C544" s="3">
        <v>3932590</v>
      </c>
      <c r="D544" s="3">
        <v>345787</v>
      </c>
    </row>
    <row r="545" spans="1:4" x14ac:dyDescent="0.2">
      <c r="A545" s="2" t="s">
        <v>2591</v>
      </c>
      <c r="B545" s="3">
        <v>9299807</v>
      </c>
      <c r="C545" s="3">
        <v>3008791</v>
      </c>
      <c r="D545" s="3">
        <v>119998</v>
      </c>
    </row>
    <row r="546" spans="1:4" x14ac:dyDescent="0.2">
      <c r="A546" s="2" t="s">
        <v>2592</v>
      </c>
      <c r="B546" s="3">
        <v>1515909</v>
      </c>
      <c r="C546" s="3">
        <v>827704</v>
      </c>
      <c r="D546" s="3">
        <v>53193</v>
      </c>
    </row>
    <row r="547" spans="1:4" x14ac:dyDescent="0.2">
      <c r="A547" s="2" t="s">
        <v>2593</v>
      </c>
      <c r="B547" s="3">
        <v>502157</v>
      </c>
      <c r="C547" s="3">
        <v>469786</v>
      </c>
      <c r="D547" s="3">
        <v>51579</v>
      </c>
    </row>
    <row r="548" spans="1:4" x14ac:dyDescent="0.2">
      <c r="A548" s="2" t="s">
        <v>2252</v>
      </c>
      <c r="B548" s="3">
        <v>112125</v>
      </c>
      <c r="C548" s="3">
        <v>63019</v>
      </c>
      <c r="D548" s="3">
        <v>17911</v>
      </c>
    </row>
    <row r="549" spans="1:4" x14ac:dyDescent="0.2">
      <c r="A549" s="2" t="s">
        <v>1929</v>
      </c>
      <c r="B549" s="3">
        <v>23176</v>
      </c>
      <c r="C549" s="3">
        <v>8500</v>
      </c>
      <c r="D549" s="3">
        <v>749</v>
      </c>
    </row>
    <row r="550" spans="1:4" x14ac:dyDescent="0.2">
      <c r="A550" s="2" t="s">
        <v>2290</v>
      </c>
      <c r="B550" s="3">
        <v>45545</v>
      </c>
      <c r="C550" s="3">
        <v>7000</v>
      </c>
      <c r="D550" s="3">
        <v>0</v>
      </c>
    </row>
    <row r="551" spans="1:4" x14ac:dyDescent="0.2">
      <c r="A551" s="2" t="s">
        <v>1975</v>
      </c>
      <c r="B551" s="3">
        <v>398523</v>
      </c>
      <c r="C551" s="3">
        <v>220209</v>
      </c>
      <c r="D551" s="3">
        <v>1455</v>
      </c>
    </row>
    <row r="552" spans="1:4" x14ac:dyDescent="0.2">
      <c r="A552" s="2" t="s">
        <v>2007</v>
      </c>
      <c r="B552" s="3">
        <v>21605</v>
      </c>
      <c r="C552" s="3">
        <v>13042</v>
      </c>
      <c r="D552" s="3">
        <v>1282</v>
      </c>
    </row>
    <row r="553" spans="1:4" x14ac:dyDescent="0.2">
      <c r="A553" s="2" t="s">
        <v>1885</v>
      </c>
      <c r="B553" s="3">
        <v>77697</v>
      </c>
      <c r="C553" s="3">
        <v>36000</v>
      </c>
      <c r="D553" s="3">
        <v>6281</v>
      </c>
    </row>
    <row r="554" spans="1:4" x14ac:dyDescent="0.2">
      <c r="A554" s="2" t="s">
        <v>2594</v>
      </c>
      <c r="B554" s="3">
        <v>194990</v>
      </c>
      <c r="C554" s="3">
        <v>45183</v>
      </c>
      <c r="D554" s="3">
        <v>0</v>
      </c>
    </row>
    <row r="555" spans="1:4" x14ac:dyDescent="0.2">
      <c r="A555" s="2" t="s">
        <v>1965</v>
      </c>
      <c r="B555" s="3">
        <v>200873</v>
      </c>
      <c r="C555" s="3">
        <v>124722</v>
      </c>
      <c r="D555" s="3">
        <v>17979</v>
      </c>
    </row>
    <row r="556" spans="1:4" x14ac:dyDescent="0.2">
      <c r="A556" s="2" t="s">
        <v>2595</v>
      </c>
      <c r="B556" s="3">
        <v>149014</v>
      </c>
      <c r="C556" s="3">
        <v>118380</v>
      </c>
      <c r="D556" s="3">
        <v>5935</v>
      </c>
    </row>
    <row r="557" spans="1:4" x14ac:dyDescent="0.2">
      <c r="A557" s="2" t="s">
        <v>2596</v>
      </c>
      <c r="B557" s="3">
        <v>19672940</v>
      </c>
      <c r="C557" s="3">
        <v>5906304</v>
      </c>
      <c r="D557" s="3">
        <v>408266</v>
      </c>
    </row>
    <row r="558" spans="1:4" x14ac:dyDescent="0.2">
      <c r="A558" s="2" t="s">
        <v>2597</v>
      </c>
      <c r="B558" s="3">
        <v>267933</v>
      </c>
      <c r="C558" s="3">
        <v>111649</v>
      </c>
      <c r="D558" s="3">
        <v>12515</v>
      </c>
    </row>
    <row r="559" spans="1:4" x14ac:dyDescent="0.2">
      <c r="A559" s="2" t="s">
        <v>1952</v>
      </c>
      <c r="B559" s="3">
        <v>18725969</v>
      </c>
      <c r="C559" s="3">
        <v>6804060</v>
      </c>
      <c r="D559" s="3">
        <v>314564</v>
      </c>
    </row>
    <row r="560" spans="1:4" x14ac:dyDescent="0.2">
      <c r="A560" s="2" t="s">
        <v>2598</v>
      </c>
      <c r="B560" s="3">
        <v>536513</v>
      </c>
      <c r="C560" s="3">
        <v>236163</v>
      </c>
      <c r="D560" s="3">
        <v>139512</v>
      </c>
    </row>
    <row r="561" spans="1:4" x14ac:dyDescent="0.2">
      <c r="A561" s="2" t="s">
        <v>2599</v>
      </c>
      <c r="B561" s="3">
        <v>148017</v>
      </c>
      <c r="C561" s="3">
        <v>53000</v>
      </c>
      <c r="D561" s="3">
        <v>6422</v>
      </c>
    </row>
    <row r="562" spans="1:4" x14ac:dyDescent="0.2">
      <c r="A562" s="2" t="s">
        <v>2600</v>
      </c>
      <c r="B562" s="3">
        <v>4839469</v>
      </c>
      <c r="C562" s="3">
        <v>2419106</v>
      </c>
      <c r="D562" s="3">
        <v>404679</v>
      </c>
    </row>
    <row r="563" spans="1:4" x14ac:dyDescent="0.2">
      <c r="A563" s="2" t="s">
        <v>2601</v>
      </c>
      <c r="B563" s="3">
        <v>400986</v>
      </c>
      <c r="C563" s="3">
        <v>259418</v>
      </c>
      <c r="D563" s="3">
        <v>28600</v>
      </c>
    </row>
    <row r="564" spans="1:4" x14ac:dyDescent="0.2">
      <c r="A564" s="2" t="s">
        <v>2602</v>
      </c>
      <c r="B564" s="3">
        <v>83238</v>
      </c>
      <c r="C564" s="3">
        <v>18138</v>
      </c>
      <c r="D564" s="3">
        <v>1042</v>
      </c>
    </row>
    <row r="565" spans="1:4" x14ac:dyDescent="0.2">
      <c r="A565" s="2" t="s">
        <v>1811</v>
      </c>
      <c r="B565" s="3">
        <v>7209312</v>
      </c>
      <c r="C565" s="3">
        <v>4704510</v>
      </c>
      <c r="D565" s="3">
        <v>974467</v>
      </c>
    </row>
    <row r="566" spans="1:4" x14ac:dyDescent="0.2">
      <c r="A566" s="2" t="s">
        <v>2121</v>
      </c>
      <c r="B566" s="3">
        <v>453127</v>
      </c>
      <c r="C566" s="3">
        <v>296001</v>
      </c>
      <c r="D566" s="3">
        <v>134827</v>
      </c>
    </row>
    <row r="567" spans="1:4" x14ac:dyDescent="0.2">
      <c r="A567" s="2" t="s">
        <v>2603</v>
      </c>
      <c r="B567" s="3">
        <v>77604</v>
      </c>
      <c r="C567" s="3">
        <v>50000</v>
      </c>
      <c r="D567" s="3">
        <v>0</v>
      </c>
    </row>
    <row r="568" spans="1:4" x14ac:dyDescent="0.2">
      <c r="A568" s="2" t="s">
        <v>2277</v>
      </c>
      <c r="B568" s="3">
        <v>3304231</v>
      </c>
      <c r="C568" s="3">
        <v>1414575</v>
      </c>
      <c r="D568" s="3">
        <v>314120</v>
      </c>
    </row>
    <row r="569" spans="1:4" x14ac:dyDescent="0.2">
      <c r="A569" s="2" t="s">
        <v>2096</v>
      </c>
      <c r="B569" s="3">
        <v>503855</v>
      </c>
      <c r="C569" s="3">
        <v>153106</v>
      </c>
      <c r="D569" s="3">
        <v>103112</v>
      </c>
    </row>
    <row r="570" spans="1:4" x14ac:dyDescent="0.2">
      <c r="A570" s="2" t="s">
        <v>2604</v>
      </c>
      <c r="B570" s="3">
        <v>7159</v>
      </c>
      <c r="C570" s="3">
        <v>21380</v>
      </c>
      <c r="D570" s="3">
        <v>0</v>
      </c>
    </row>
    <row r="571" spans="1:4" x14ac:dyDescent="0.2">
      <c r="A571" s="2" t="s">
        <v>2605</v>
      </c>
      <c r="B571" s="3">
        <v>30310</v>
      </c>
      <c r="C571" s="3">
        <v>10000</v>
      </c>
      <c r="D571" s="3">
        <v>0</v>
      </c>
    </row>
    <row r="572" spans="1:4" x14ac:dyDescent="0.2">
      <c r="A572" s="2" t="s">
        <v>1866</v>
      </c>
      <c r="B572" s="3">
        <v>5027697</v>
      </c>
      <c r="C572" s="3">
        <v>1316552</v>
      </c>
      <c r="D572" s="3">
        <v>47048</v>
      </c>
    </row>
    <row r="573" spans="1:4" x14ac:dyDescent="0.2">
      <c r="A573" s="2" t="s">
        <v>1939</v>
      </c>
      <c r="B573" s="3">
        <v>21508</v>
      </c>
      <c r="C573" s="3">
        <v>25434</v>
      </c>
      <c r="D573" s="3">
        <v>0</v>
      </c>
    </row>
    <row r="574" spans="1:4" x14ac:dyDescent="0.2">
      <c r="A574" s="2" t="s">
        <v>2606</v>
      </c>
      <c r="B574" s="3">
        <v>7702918</v>
      </c>
      <c r="C574" s="3">
        <v>2791486</v>
      </c>
      <c r="D574" s="3">
        <v>682370</v>
      </c>
    </row>
    <row r="575" spans="1:4" x14ac:dyDescent="0.2">
      <c r="A575" s="2" t="s">
        <v>2607</v>
      </c>
      <c r="B575" s="3">
        <v>9514672</v>
      </c>
      <c r="C575" s="3">
        <v>3924422</v>
      </c>
      <c r="D575" s="3">
        <v>512389</v>
      </c>
    </row>
    <row r="576" spans="1:4" x14ac:dyDescent="0.2">
      <c r="A576" s="2" t="s">
        <v>2608</v>
      </c>
      <c r="B576" s="3">
        <v>11750374</v>
      </c>
      <c r="C576" s="3">
        <v>918505</v>
      </c>
      <c r="D576" s="3">
        <v>78043</v>
      </c>
    </row>
    <row r="577" spans="1:4" x14ac:dyDescent="0.2">
      <c r="A577" s="2" t="s">
        <v>2609</v>
      </c>
      <c r="B577" s="3">
        <v>10188469</v>
      </c>
      <c r="C577" s="3">
        <v>1888721</v>
      </c>
      <c r="D577" s="3">
        <v>74201</v>
      </c>
    </row>
    <row r="578" spans="1:4" x14ac:dyDescent="0.2">
      <c r="A578" s="2" t="s">
        <v>2610</v>
      </c>
      <c r="B578" s="3">
        <v>13054160</v>
      </c>
      <c r="C578" s="3">
        <v>4452273</v>
      </c>
      <c r="D578" s="3">
        <v>527188</v>
      </c>
    </row>
    <row r="579" spans="1:4" x14ac:dyDescent="0.2">
      <c r="A579" s="2" t="s">
        <v>2001</v>
      </c>
      <c r="B579" s="3">
        <v>45435</v>
      </c>
      <c r="C579" s="3">
        <v>39000</v>
      </c>
      <c r="D579" s="3">
        <v>0</v>
      </c>
    </row>
    <row r="580" spans="1:4" x14ac:dyDescent="0.2">
      <c r="A580" s="2" t="s">
        <v>2048</v>
      </c>
      <c r="B580" s="3">
        <v>64129</v>
      </c>
      <c r="C580" s="3">
        <v>49700</v>
      </c>
      <c r="D580" s="3">
        <v>815</v>
      </c>
    </row>
    <row r="581" spans="1:4" x14ac:dyDescent="0.2">
      <c r="A581" s="2" t="s">
        <v>2611</v>
      </c>
      <c r="B581" s="3">
        <v>2787265</v>
      </c>
      <c r="C581" s="3">
        <v>1082062</v>
      </c>
      <c r="D581" s="3">
        <v>38676</v>
      </c>
    </row>
    <row r="582" spans="1:4" x14ac:dyDescent="0.2">
      <c r="A582" s="2" t="s">
        <v>2317</v>
      </c>
      <c r="B582" s="3">
        <v>7717929</v>
      </c>
      <c r="C582" s="3">
        <v>2167608</v>
      </c>
      <c r="D582" s="3">
        <v>155807</v>
      </c>
    </row>
    <row r="583" spans="1:4" x14ac:dyDescent="0.2">
      <c r="A583" s="2" t="s">
        <v>2612</v>
      </c>
      <c r="B583" s="3">
        <v>6843707</v>
      </c>
      <c r="C583" s="3">
        <v>2330120</v>
      </c>
      <c r="D583" s="3">
        <v>176784</v>
      </c>
    </row>
    <row r="584" spans="1:4" x14ac:dyDescent="0.2">
      <c r="A584" s="2" t="s">
        <v>2281</v>
      </c>
      <c r="B584" s="3">
        <v>25617547</v>
      </c>
      <c r="C584" s="3">
        <v>7250162</v>
      </c>
      <c r="D584" s="3">
        <v>1189359</v>
      </c>
    </row>
    <row r="585" spans="1:4" x14ac:dyDescent="0.2">
      <c r="A585" s="2" t="s">
        <v>1802</v>
      </c>
      <c r="B585" s="3">
        <v>22104</v>
      </c>
      <c r="C585" s="3">
        <v>11500</v>
      </c>
      <c r="D585" s="3">
        <v>0</v>
      </c>
    </row>
    <row r="586" spans="1:4" x14ac:dyDescent="0.2">
      <c r="A586" s="2" t="s">
        <v>2285</v>
      </c>
      <c r="B586" s="3">
        <v>31325</v>
      </c>
      <c r="C586" s="3">
        <v>10287</v>
      </c>
      <c r="D586" s="3">
        <v>236</v>
      </c>
    </row>
    <row r="587" spans="1:4" x14ac:dyDescent="0.2">
      <c r="A587" s="2" t="s">
        <v>1787</v>
      </c>
      <c r="B587" s="3">
        <v>36792</v>
      </c>
      <c r="C587" s="3">
        <v>21500</v>
      </c>
      <c r="D587" s="3">
        <v>3563</v>
      </c>
    </row>
    <row r="588" spans="1:4" x14ac:dyDescent="0.2">
      <c r="A588" s="2" t="s">
        <v>1985</v>
      </c>
      <c r="B588" s="3">
        <v>152283</v>
      </c>
      <c r="C588" s="3">
        <v>50269</v>
      </c>
      <c r="D588" s="3">
        <v>3153</v>
      </c>
    </row>
    <row r="589" spans="1:4" x14ac:dyDescent="0.2">
      <c r="A589" s="2" t="s">
        <v>1981</v>
      </c>
      <c r="B589" s="3">
        <v>47408</v>
      </c>
      <c r="C589" s="3">
        <v>87690</v>
      </c>
      <c r="D589" s="3">
        <v>0</v>
      </c>
    </row>
    <row r="590" spans="1:4" x14ac:dyDescent="0.2">
      <c r="A590" s="2" t="s">
        <v>2167</v>
      </c>
      <c r="B590" s="3">
        <v>90059</v>
      </c>
      <c r="C590" s="3">
        <v>125932</v>
      </c>
      <c r="D590" s="3">
        <v>0</v>
      </c>
    </row>
    <row r="591" spans="1:4" x14ac:dyDescent="0.2">
      <c r="A591" s="2" t="s">
        <v>2187</v>
      </c>
      <c r="B591" s="3">
        <v>886821</v>
      </c>
      <c r="C591" s="3">
        <v>658418</v>
      </c>
      <c r="D591" s="3">
        <v>74810</v>
      </c>
    </row>
    <row r="592" spans="1:4" x14ac:dyDescent="0.2">
      <c r="A592" s="2" t="s">
        <v>2063</v>
      </c>
      <c r="B592" s="3">
        <v>280111</v>
      </c>
      <c r="C592" s="3">
        <v>139509</v>
      </c>
      <c r="D592" s="3">
        <v>43388</v>
      </c>
    </row>
    <row r="593" spans="1:4" x14ac:dyDescent="0.2">
      <c r="A593" s="2" t="s">
        <v>2053</v>
      </c>
      <c r="B593" s="3">
        <v>46286</v>
      </c>
      <c r="C593" s="3">
        <v>24729</v>
      </c>
      <c r="D593" s="3">
        <v>11633</v>
      </c>
    </row>
    <row r="594" spans="1:4" x14ac:dyDescent="0.2">
      <c r="A594" s="2" t="s">
        <v>1954</v>
      </c>
      <c r="B594" s="3">
        <v>24817896</v>
      </c>
      <c r="C594" s="3">
        <v>3767682</v>
      </c>
      <c r="D594" s="3">
        <v>324839</v>
      </c>
    </row>
    <row r="595" spans="1:4" x14ac:dyDescent="0.2">
      <c r="A595" s="2" t="s">
        <v>2115</v>
      </c>
      <c r="B595" s="3">
        <v>793923</v>
      </c>
      <c r="C595" s="3">
        <v>289996</v>
      </c>
      <c r="D595" s="3">
        <v>0</v>
      </c>
    </row>
    <row r="596" spans="1:4" x14ac:dyDescent="0.2">
      <c r="A596" s="2" t="s">
        <v>2211</v>
      </c>
      <c r="B596" s="3">
        <v>97962</v>
      </c>
      <c r="C596" s="3">
        <v>70303</v>
      </c>
      <c r="D596" s="3">
        <v>4905</v>
      </c>
    </row>
    <row r="597" spans="1:4" x14ac:dyDescent="0.2">
      <c r="A597" s="2" t="s">
        <v>2329</v>
      </c>
      <c r="B597" s="3">
        <v>676447</v>
      </c>
      <c r="C597" s="3">
        <v>470340</v>
      </c>
      <c r="D597" s="3">
        <v>98942</v>
      </c>
    </row>
    <row r="598" spans="1:4" x14ac:dyDescent="0.2">
      <c r="A598" s="2" t="s">
        <v>1886</v>
      </c>
      <c r="B598" s="3">
        <v>801423</v>
      </c>
      <c r="C598" s="3">
        <v>431534</v>
      </c>
      <c r="D598" s="3">
        <v>90080</v>
      </c>
    </row>
    <row r="599" spans="1:4" x14ac:dyDescent="0.2">
      <c r="A599" s="2" t="s">
        <v>2040</v>
      </c>
      <c r="B599" s="3">
        <v>104771</v>
      </c>
      <c r="C599" s="3">
        <v>108791</v>
      </c>
      <c r="D599" s="3">
        <v>0</v>
      </c>
    </row>
    <row r="600" spans="1:4" x14ac:dyDescent="0.2">
      <c r="A600" s="2" t="s">
        <v>1948</v>
      </c>
      <c r="B600" s="3">
        <v>2309815</v>
      </c>
      <c r="C600" s="3">
        <v>706504</v>
      </c>
      <c r="D600" s="3">
        <v>239790</v>
      </c>
    </row>
    <row r="601" spans="1:4" x14ac:dyDescent="0.2">
      <c r="A601" s="2" t="s">
        <v>2613</v>
      </c>
      <c r="B601" s="3">
        <v>91031</v>
      </c>
      <c r="C601" s="3">
        <v>76800</v>
      </c>
      <c r="D601" s="3">
        <v>0</v>
      </c>
    </row>
    <row r="602" spans="1:4" x14ac:dyDescent="0.2">
      <c r="A602" s="2" t="s">
        <v>2305</v>
      </c>
      <c r="B602" s="3">
        <v>8454047</v>
      </c>
      <c r="C602" s="3">
        <v>2335601</v>
      </c>
      <c r="D602" s="3">
        <v>827717</v>
      </c>
    </row>
    <row r="603" spans="1:4" x14ac:dyDescent="0.2">
      <c r="A603" s="2" t="s">
        <v>2614</v>
      </c>
      <c r="B603" s="3">
        <v>742688</v>
      </c>
      <c r="C603" s="3">
        <v>238974</v>
      </c>
      <c r="D603" s="3">
        <v>61640</v>
      </c>
    </row>
    <row r="604" spans="1:4" x14ac:dyDescent="0.2">
      <c r="A604" s="2" t="s">
        <v>2240</v>
      </c>
      <c r="B604" s="3">
        <v>17115813</v>
      </c>
      <c r="C604" s="3">
        <v>6900240</v>
      </c>
      <c r="D604" s="3">
        <v>113</v>
      </c>
    </row>
    <row r="605" spans="1:4" x14ac:dyDescent="0.2">
      <c r="A605" s="2" t="s">
        <v>1772</v>
      </c>
      <c r="B605" s="3">
        <v>51631</v>
      </c>
      <c r="C605" s="3">
        <v>29414</v>
      </c>
      <c r="D605" s="3">
        <v>0</v>
      </c>
    </row>
    <row r="606" spans="1:4" x14ac:dyDescent="0.2">
      <c r="A606" s="2" t="s">
        <v>2615</v>
      </c>
      <c r="B606" s="3">
        <v>2616844</v>
      </c>
      <c r="C606" s="3">
        <v>1450161</v>
      </c>
      <c r="D606" s="3">
        <v>435886</v>
      </c>
    </row>
    <row r="607" spans="1:4" x14ac:dyDescent="0.2">
      <c r="A607" s="2" t="s">
        <v>2122</v>
      </c>
      <c r="B607" s="3">
        <v>454200</v>
      </c>
      <c r="C607" s="3">
        <v>326234</v>
      </c>
      <c r="D607" s="3">
        <v>16030</v>
      </c>
    </row>
    <row r="608" spans="1:4" x14ac:dyDescent="0.2">
      <c r="A608" s="2" t="s">
        <v>2616</v>
      </c>
      <c r="B608" s="3">
        <v>1275726</v>
      </c>
      <c r="C608" s="3">
        <v>484096</v>
      </c>
      <c r="D608" s="3">
        <v>184211</v>
      </c>
    </row>
    <row r="609" spans="1:4" x14ac:dyDescent="0.2">
      <c r="A609" s="2" t="s">
        <v>2064</v>
      </c>
      <c r="B609" s="3">
        <v>87322</v>
      </c>
      <c r="C609" s="3">
        <v>42074</v>
      </c>
      <c r="D609" s="3">
        <v>24699</v>
      </c>
    </row>
    <row r="610" spans="1:4" x14ac:dyDescent="0.2">
      <c r="A610" s="2" t="s">
        <v>2123</v>
      </c>
      <c r="B610" s="3">
        <v>726227</v>
      </c>
      <c r="C610" s="3">
        <v>602006</v>
      </c>
      <c r="D610" s="3">
        <v>109297</v>
      </c>
    </row>
    <row r="611" spans="1:4" x14ac:dyDescent="0.2">
      <c r="A611" s="2" t="s">
        <v>2617</v>
      </c>
      <c r="B611" s="3">
        <v>109238</v>
      </c>
      <c r="C611" s="3">
        <v>79692</v>
      </c>
      <c r="D611" s="3">
        <v>9003</v>
      </c>
    </row>
    <row r="612" spans="1:4" x14ac:dyDescent="0.2">
      <c r="A612" s="2" t="s">
        <v>1989</v>
      </c>
      <c r="B612" s="3">
        <v>149187</v>
      </c>
      <c r="C612" s="3">
        <v>95006</v>
      </c>
      <c r="D612" s="3">
        <v>26337</v>
      </c>
    </row>
    <row r="613" spans="1:4" x14ac:dyDescent="0.2">
      <c r="A613" s="2" t="s">
        <v>2618</v>
      </c>
      <c r="B613" s="3">
        <v>2227711</v>
      </c>
      <c r="C613" s="3">
        <v>1300002</v>
      </c>
      <c r="D613" s="3">
        <v>16947</v>
      </c>
    </row>
    <row r="614" spans="1:4" x14ac:dyDescent="0.2">
      <c r="A614" s="2" t="s">
        <v>2124</v>
      </c>
      <c r="B614" s="3">
        <v>1654571</v>
      </c>
      <c r="C614" s="3">
        <v>884163</v>
      </c>
      <c r="D614" s="3">
        <v>261288</v>
      </c>
    </row>
    <row r="615" spans="1:4" x14ac:dyDescent="0.2">
      <c r="A615" s="2" t="s">
        <v>2110</v>
      </c>
      <c r="B615" s="3">
        <v>29935</v>
      </c>
      <c r="C615" s="3">
        <v>21500</v>
      </c>
      <c r="D615" s="3">
        <v>0</v>
      </c>
    </row>
    <row r="616" spans="1:4" x14ac:dyDescent="0.2">
      <c r="A616" s="2" t="s">
        <v>1917</v>
      </c>
      <c r="B616" s="3">
        <v>101630</v>
      </c>
      <c r="C616" s="3">
        <v>53000</v>
      </c>
      <c r="D616" s="3">
        <v>0</v>
      </c>
    </row>
    <row r="617" spans="1:4" x14ac:dyDescent="0.2">
      <c r="A617" s="2" t="s">
        <v>2073</v>
      </c>
      <c r="B617" s="3">
        <v>626891</v>
      </c>
      <c r="C617" s="3">
        <v>259739</v>
      </c>
      <c r="D617" s="3">
        <v>19562</v>
      </c>
    </row>
    <row r="618" spans="1:4" x14ac:dyDescent="0.2">
      <c r="A618" s="2" t="s">
        <v>1830</v>
      </c>
      <c r="B618" s="3">
        <v>212838</v>
      </c>
      <c r="C618" s="3">
        <v>153643</v>
      </c>
      <c r="D618" s="3">
        <v>16700</v>
      </c>
    </row>
    <row r="619" spans="1:4" x14ac:dyDescent="0.2">
      <c r="A619" s="2" t="s">
        <v>2619</v>
      </c>
      <c r="B619" s="3">
        <v>2260376</v>
      </c>
      <c r="C619" s="3">
        <v>743817</v>
      </c>
      <c r="D619" s="3">
        <v>236516</v>
      </c>
    </row>
    <row r="620" spans="1:4" x14ac:dyDescent="0.2">
      <c r="A620" s="2" t="s">
        <v>2620</v>
      </c>
      <c r="B620" s="3">
        <v>2021606</v>
      </c>
      <c r="C620" s="3">
        <v>819560</v>
      </c>
      <c r="D620" s="3">
        <v>127646</v>
      </c>
    </row>
    <row r="621" spans="1:4" x14ac:dyDescent="0.2">
      <c r="A621" s="2" t="s">
        <v>2621</v>
      </c>
      <c r="B621" s="3">
        <v>444373</v>
      </c>
      <c r="C621" s="3">
        <v>243201</v>
      </c>
      <c r="D621" s="3">
        <v>150</v>
      </c>
    </row>
    <row r="622" spans="1:4" x14ac:dyDescent="0.2">
      <c r="A622" s="2" t="s">
        <v>2622</v>
      </c>
      <c r="B622" s="3">
        <v>539340</v>
      </c>
      <c r="C622" s="3">
        <v>28361</v>
      </c>
      <c r="D622" s="3">
        <v>1219</v>
      </c>
    </row>
    <row r="623" spans="1:4" x14ac:dyDescent="0.2">
      <c r="A623" s="2" t="s">
        <v>2623</v>
      </c>
      <c r="B623" s="3">
        <v>1332888</v>
      </c>
      <c r="C623" s="3">
        <v>944123</v>
      </c>
      <c r="D623" s="3">
        <v>86346</v>
      </c>
    </row>
    <row r="624" spans="1:4" x14ac:dyDescent="0.2">
      <c r="A624" s="2" t="s">
        <v>2624</v>
      </c>
      <c r="B624" s="3">
        <v>1722930</v>
      </c>
      <c r="C624" s="3">
        <v>899990</v>
      </c>
      <c r="D624" s="3">
        <v>240</v>
      </c>
    </row>
    <row r="625" spans="1:4" x14ac:dyDescent="0.2">
      <c r="A625" s="2" t="s">
        <v>2030</v>
      </c>
      <c r="B625" s="3">
        <v>220370</v>
      </c>
      <c r="C625" s="3">
        <v>138002</v>
      </c>
      <c r="D625" s="3">
        <v>5280</v>
      </c>
    </row>
    <row r="626" spans="1:4" x14ac:dyDescent="0.2">
      <c r="A626" s="2" t="s">
        <v>2168</v>
      </c>
      <c r="B626" s="3">
        <v>80773</v>
      </c>
      <c r="C626" s="3">
        <v>85736</v>
      </c>
      <c r="D626" s="3">
        <v>1767</v>
      </c>
    </row>
    <row r="627" spans="1:4" x14ac:dyDescent="0.2">
      <c r="A627" s="2" t="s">
        <v>1955</v>
      </c>
      <c r="B627" s="3">
        <v>97207143</v>
      </c>
      <c r="C627" s="3">
        <v>21259968</v>
      </c>
      <c r="D627" s="3">
        <v>1181595</v>
      </c>
    </row>
    <row r="628" spans="1:4" x14ac:dyDescent="0.2">
      <c r="A628" s="2" t="s">
        <v>2308</v>
      </c>
      <c r="B628" s="3">
        <v>65161</v>
      </c>
      <c r="C628" s="3">
        <v>33000</v>
      </c>
      <c r="D628" s="3">
        <v>0</v>
      </c>
    </row>
    <row r="629" spans="1:4" x14ac:dyDescent="0.2">
      <c r="A629" s="2" t="s">
        <v>1918</v>
      </c>
      <c r="B629" s="3">
        <v>596920</v>
      </c>
      <c r="C629" s="3">
        <v>489856</v>
      </c>
      <c r="D629" s="3">
        <v>117301</v>
      </c>
    </row>
    <row r="630" spans="1:4" x14ac:dyDescent="0.2">
      <c r="A630" s="2" t="s">
        <v>2625</v>
      </c>
      <c r="B630" s="3">
        <v>2785316</v>
      </c>
      <c r="C630" s="3">
        <v>1697655</v>
      </c>
      <c r="D630" s="3">
        <v>384592</v>
      </c>
    </row>
    <row r="631" spans="1:4" x14ac:dyDescent="0.2">
      <c r="A631" s="2" t="s">
        <v>2626</v>
      </c>
      <c r="B631" s="3">
        <v>226340</v>
      </c>
      <c r="C631" s="3">
        <v>152293</v>
      </c>
      <c r="D631" s="3">
        <v>1429</v>
      </c>
    </row>
    <row r="632" spans="1:4" x14ac:dyDescent="0.2">
      <c r="A632" s="2" t="s">
        <v>2627</v>
      </c>
      <c r="B632" s="3">
        <v>23414818</v>
      </c>
      <c r="C632" s="3">
        <v>6722681</v>
      </c>
      <c r="D632" s="3">
        <v>476716</v>
      </c>
    </row>
    <row r="633" spans="1:4" x14ac:dyDescent="0.2">
      <c r="A633" s="2" t="s">
        <v>2212</v>
      </c>
      <c r="B633" s="3">
        <v>1546868</v>
      </c>
      <c r="C633" s="3">
        <v>698612</v>
      </c>
      <c r="D633" s="3">
        <v>173567</v>
      </c>
    </row>
    <row r="634" spans="1:4" x14ac:dyDescent="0.2">
      <c r="A634" s="2" t="s">
        <v>1986</v>
      </c>
      <c r="B634" s="3">
        <v>39591</v>
      </c>
      <c r="C634" s="3">
        <v>18063</v>
      </c>
      <c r="D634" s="3">
        <v>0</v>
      </c>
    </row>
    <row r="635" spans="1:4" x14ac:dyDescent="0.2">
      <c r="A635" s="2" t="s">
        <v>2087</v>
      </c>
      <c r="B635" s="3">
        <v>208290</v>
      </c>
      <c r="C635" s="3">
        <v>112029</v>
      </c>
      <c r="D635" s="3">
        <v>1926</v>
      </c>
    </row>
    <row r="636" spans="1:4" x14ac:dyDescent="0.2">
      <c r="A636" s="2" t="s">
        <v>1780</v>
      </c>
      <c r="B636" s="3">
        <v>18110043</v>
      </c>
      <c r="C636" s="3">
        <v>6350887</v>
      </c>
      <c r="D636" s="3">
        <v>199104</v>
      </c>
    </row>
    <row r="637" spans="1:4" x14ac:dyDescent="0.2">
      <c r="A637" s="2" t="s">
        <v>2074</v>
      </c>
      <c r="B637" s="3">
        <v>219110</v>
      </c>
      <c r="C637" s="3">
        <v>86101</v>
      </c>
      <c r="D637" s="3">
        <v>0</v>
      </c>
    </row>
    <row r="638" spans="1:4" x14ac:dyDescent="0.2">
      <c r="A638" s="2" t="s">
        <v>1873</v>
      </c>
      <c r="B638" s="3">
        <v>306432</v>
      </c>
      <c r="C638" s="3">
        <v>29374</v>
      </c>
      <c r="D638" s="3">
        <v>4211</v>
      </c>
    </row>
    <row r="639" spans="1:4" x14ac:dyDescent="0.2">
      <c r="A639" s="2" t="s">
        <v>2002</v>
      </c>
      <c r="B639" s="3">
        <v>78895</v>
      </c>
      <c r="C639" s="3">
        <v>29330</v>
      </c>
      <c r="D639" s="3">
        <v>5213</v>
      </c>
    </row>
    <row r="640" spans="1:4" x14ac:dyDescent="0.2">
      <c r="A640" s="2" t="s">
        <v>1990</v>
      </c>
      <c r="B640" s="3">
        <v>246264</v>
      </c>
      <c r="C640" s="3">
        <v>136667</v>
      </c>
      <c r="D640" s="3">
        <v>31853</v>
      </c>
    </row>
    <row r="641" spans="1:4" x14ac:dyDescent="0.2">
      <c r="A641" s="2" t="s">
        <v>2169</v>
      </c>
      <c r="B641" s="3">
        <v>340732</v>
      </c>
      <c r="C641" s="3">
        <v>369501</v>
      </c>
      <c r="D641" s="3">
        <v>27288</v>
      </c>
    </row>
    <row r="642" spans="1:4" x14ac:dyDescent="0.2">
      <c r="A642" s="2" t="s">
        <v>1932</v>
      </c>
      <c r="B642" s="3">
        <v>21001762</v>
      </c>
      <c r="C642" s="3">
        <v>11398184</v>
      </c>
      <c r="D642" s="3">
        <v>495078</v>
      </c>
    </row>
    <row r="643" spans="1:4" x14ac:dyDescent="0.2">
      <c r="A643" s="2" t="s">
        <v>2628</v>
      </c>
      <c r="B643" s="3">
        <v>2410730</v>
      </c>
      <c r="C643" s="3">
        <v>1839032</v>
      </c>
      <c r="D643" s="3">
        <v>11524</v>
      </c>
    </row>
    <row r="644" spans="1:4" x14ac:dyDescent="0.2">
      <c r="A644" s="2" t="s">
        <v>1991</v>
      </c>
      <c r="B644" s="3">
        <v>19843</v>
      </c>
      <c r="C644" s="3">
        <v>6001</v>
      </c>
      <c r="D644" s="3">
        <v>0</v>
      </c>
    </row>
    <row r="645" spans="1:4" x14ac:dyDescent="0.2">
      <c r="A645" s="2" t="s">
        <v>1831</v>
      </c>
      <c r="B645" s="3">
        <v>184223</v>
      </c>
      <c r="C645" s="3">
        <v>175001</v>
      </c>
      <c r="D645" s="3">
        <v>0</v>
      </c>
    </row>
    <row r="646" spans="1:4" x14ac:dyDescent="0.2">
      <c r="A646" s="2" t="s">
        <v>2188</v>
      </c>
      <c r="B646" s="3">
        <v>482803</v>
      </c>
      <c r="C646" s="3">
        <v>658089</v>
      </c>
      <c r="D646" s="3">
        <v>14666</v>
      </c>
    </row>
    <row r="647" spans="1:4" x14ac:dyDescent="0.2">
      <c r="A647" s="2" t="s">
        <v>2176</v>
      </c>
      <c r="B647" s="3">
        <v>20592</v>
      </c>
      <c r="C647" s="3">
        <v>10506</v>
      </c>
      <c r="D647" s="3">
        <v>1319</v>
      </c>
    </row>
    <row r="648" spans="1:4" x14ac:dyDescent="0.2">
      <c r="A648" s="2" t="s">
        <v>1795</v>
      </c>
      <c r="B648" s="3">
        <v>813256</v>
      </c>
      <c r="C648" s="3">
        <v>320049</v>
      </c>
      <c r="D648" s="3">
        <v>32904</v>
      </c>
    </row>
    <row r="649" spans="1:4" x14ac:dyDescent="0.2">
      <c r="A649" s="2" t="s">
        <v>2629</v>
      </c>
      <c r="B649" s="3">
        <v>30459832</v>
      </c>
      <c r="C649" s="3">
        <v>10510673</v>
      </c>
      <c r="D649" s="3">
        <v>420701</v>
      </c>
    </row>
    <row r="650" spans="1:4" x14ac:dyDescent="0.2">
      <c r="A650" s="2" t="s">
        <v>2236</v>
      </c>
      <c r="B650" s="3">
        <v>821967</v>
      </c>
      <c r="C650" s="3">
        <v>452255</v>
      </c>
      <c r="D650" s="3">
        <v>41585</v>
      </c>
    </row>
    <row r="651" spans="1:4" x14ac:dyDescent="0.2">
      <c r="A651" s="2" t="s">
        <v>2630</v>
      </c>
      <c r="B651" s="3">
        <v>33898</v>
      </c>
      <c r="C651" s="3">
        <v>18031</v>
      </c>
      <c r="D651" s="3">
        <v>0</v>
      </c>
    </row>
    <row r="652" spans="1:4" x14ac:dyDescent="0.2">
      <c r="A652" s="2" t="s">
        <v>1867</v>
      </c>
      <c r="B652" s="3">
        <v>81303</v>
      </c>
      <c r="C652" s="3">
        <v>55759</v>
      </c>
      <c r="D652" s="3">
        <v>3363</v>
      </c>
    </row>
    <row r="653" spans="1:4" x14ac:dyDescent="0.2">
      <c r="A653" s="2" t="s">
        <v>2631</v>
      </c>
      <c r="B653" s="3">
        <v>11729060</v>
      </c>
      <c r="C653" s="3">
        <v>3632346</v>
      </c>
      <c r="D653" s="3">
        <v>405998</v>
      </c>
    </row>
    <row r="654" spans="1:4" x14ac:dyDescent="0.2">
      <c r="A654" s="2" t="s">
        <v>2632</v>
      </c>
      <c r="B654" s="3">
        <v>84983357</v>
      </c>
      <c r="C654" s="3">
        <v>35160730</v>
      </c>
      <c r="D654" s="3">
        <v>1148276</v>
      </c>
    </row>
    <row r="655" spans="1:4" x14ac:dyDescent="0.2">
      <c r="A655" s="2" t="s">
        <v>2633</v>
      </c>
      <c r="B655" s="3">
        <v>1123437</v>
      </c>
      <c r="C655" s="3">
        <v>199994</v>
      </c>
      <c r="D655" s="3">
        <v>468</v>
      </c>
    </row>
    <row r="656" spans="1:4" x14ac:dyDescent="0.2">
      <c r="A656" s="2" t="s">
        <v>1959</v>
      </c>
      <c r="B656" s="3">
        <v>2437845</v>
      </c>
      <c r="C656" s="3">
        <v>1005298</v>
      </c>
      <c r="D656" s="3">
        <v>409193</v>
      </c>
    </row>
    <row r="657" spans="1:4" x14ac:dyDescent="0.2">
      <c r="A657" s="2" t="s">
        <v>2634</v>
      </c>
      <c r="B657" s="3">
        <v>2147798</v>
      </c>
      <c r="C657" s="3">
        <v>886891</v>
      </c>
      <c r="D657" s="3">
        <v>580590</v>
      </c>
    </row>
    <row r="658" spans="1:4" x14ac:dyDescent="0.2">
      <c r="A658" s="2" t="s">
        <v>1949</v>
      </c>
      <c r="B658" s="3">
        <v>7191095</v>
      </c>
      <c r="C658" s="3">
        <v>2844930</v>
      </c>
      <c r="D658" s="3">
        <v>258035</v>
      </c>
    </row>
    <row r="659" spans="1:4" x14ac:dyDescent="0.2">
      <c r="A659" s="2" t="s">
        <v>2635</v>
      </c>
      <c r="B659" s="3">
        <v>350119</v>
      </c>
      <c r="C659" s="3">
        <v>137950</v>
      </c>
      <c r="D659" s="3">
        <v>11375</v>
      </c>
    </row>
    <row r="660" spans="1:4" x14ac:dyDescent="0.2">
      <c r="A660" s="2" t="s">
        <v>1796</v>
      </c>
      <c r="B660" s="3">
        <v>24071</v>
      </c>
      <c r="C660" s="3">
        <v>6600</v>
      </c>
      <c r="D660" s="3">
        <v>4210</v>
      </c>
    </row>
    <row r="661" spans="1:4" x14ac:dyDescent="0.2">
      <c r="A661" s="2" t="s">
        <v>2636</v>
      </c>
      <c r="B661" s="3">
        <v>41729</v>
      </c>
      <c r="C661" s="3">
        <v>11000</v>
      </c>
      <c r="D661" s="3">
        <v>0</v>
      </c>
    </row>
    <row r="662" spans="1:4" x14ac:dyDescent="0.2">
      <c r="A662" s="2" t="s">
        <v>2237</v>
      </c>
      <c r="B662" s="3">
        <v>42829</v>
      </c>
      <c r="C662" s="3">
        <v>16000</v>
      </c>
      <c r="D662" s="3">
        <v>31344</v>
      </c>
    </row>
    <row r="663" spans="1:4" x14ac:dyDescent="0.2">
      <c r="A663" s="2" t="s">
        <v>2637</v>
      </c>
      <c r="B663" s="3">
        <v>140876</v>
      </c>
      <c r="C663" s="3">
        <v>65000</v>
      </c>
      <c r="D663" s="3">
        <v>0</v>
      </c>
    </row>
    <row r="664" spans="1:4" x14ac:dyDescent="0.2">
      <c r="A664" s="2" t="s">
        <v>2198</v>
      </c>
      <c r="B664" s="3">
        <v>1323858</v>
      </c>
      <c r="C664" s="3">
        <v>975021</v>
      </c>
      <c r="D664" s="3">
        <v>253824</v>
      </c>
    </row>
    <row r="665" spans="1:4" x14ac:dyDescent="0.2">
      <c r="A665" s="2" t="s">
        <v>2638</v>
      </c>
      <c r="B665" s="3">
        <v>21355417</v>
      </c>
      <c r="C665" s="3">
        <v>8612017</v>
      </c>
      <c r="D665" s="3">
        <v>1097953</v>
      </c>
    </row>
    <row r="666" spans="1:4" x14ac:dyDescent="0.2">
      <c r="A666" s="2" t="s">
        <v>2639</v>
      </c>
      <c r="B666" s="3">
        <v>44190616</v>
      </c>
      <c r="C666" s="3">
        <v>9602854</v>
      </c>
      <c r="D666" s="3">
        <v>552223</v>
      </c>
    </row>
    <row r="667" spans="1:4" x14ac:dyDescent="0.2">
      <c r="A667" s="2" t="s">
        <v>2128</v>
      </c>
      <c r="B667" s="3">
        <v>149897</v>
      </c>
      <c r="C667" s="3">
        <v>76690</v>
      </c>
      <c r="D667" s="3">
        <v>25362</v>
      </c>
    </row>
    <row r="668" spans="1:4" x14ac:dyDescent="0.2">
      <c r="A668" s="2" t="s">
        <v>2640</v>
      </c>
      <c r="B668" s="3">
        <v>120923</v>
      </c>
      <c r="C668" s="3">
        <v>72809</v>
      </c>
      <c r="D668" s="3">
        <v>3097</v>
      </c>
    </row>
    <row r="669" spans="1:4" x14ac:dyDescent="0.2">
      <c r="A669" s="2" t="s">
        <v>2075</v>
      </c>
      <c r="B669" s="3">
        <v>581541</v>
      </c>
      <c r="C669" s="3">
        <v>178335</v>
      </c>
      <c r="D669" s="3">
        <v>22017</v>
      </c>
    </row>
    <row r="670" spans="1:4" x14ac:dyDescent="0.2">
      <c r="A670" s="2" t="s">
        <v>2641</v>
      </c>
      <c r="B670" s="3">
        <v>966552</v>
      </c>
      <c r="C670" s="3">
        <v>328106</v>
      </c>
      <c r="D670" s="3">
        <v>83141</v>
      </c>
    </row>
    <row r="671" spans="1:4" x14ac:dyDescent="0.2">
      <c r="A671" s="2" t="s">
        <v>1919</v>
      </c>
      <c r="B671" s="3">
        <v>777715</v>
      </c>
      <c r="C671" s="3">
        <v>549992</v>
      </c>
      <c r="D671" s="3">
        <v>46031</v>
      </c>
    </row>
    <row r="672" spans="1:4" x14ac:dyDescent="0.2">
      <c r="A672" s="2" t="s">
        <v>2642</v>
      </c>
      <c r="B672" s="3">
        <v>580966</v>
      </c>
      <c r="C672" s="3">
        <v>175998</v>
      </c>
      <c r="D672" s="3">
        <v>2326</v>
      </c>
    </row>
    <row r="673" spans="1:4" x14ac:dyDescent="0.2">
      <c r="A673" s="2" t="s">
        <v>2103</v>
      </c>
      <c r="B673" s="3">
        <v>78653</v>
      </c>
      <c r="C673" s="3">
        <v>91244</v>
      </c>
      <c r="D673" s="3">
        <v>2752</v>
      </c>
    </row>
    <row r="674" spans="1:4" x14ac:dyDescent="0.2">
      <c r="A674" s="2" t="s">
        <v>2023</v>
      </c>
      <c r="B674" s="3">
        <v>109393</v>
      </c>
      <c r="C674" s="3">
        <v>65834</v>
      </c>
      <c r="D674" s="3">
        <v>88</v>
      </c>
    </row>
    <row r="675" spans="1:4" x14ac:dyDescent="0.2">
      <c r="A675" s="2" t="s">
        <v>2140</v>
      </c>
      <c r="B675" s="3">
        <v>77550</v>
      </c>
      <c r="C675" s="3">
        <v>73908</v>
      </c>
      <c r="D675" s="3">
        <v>29324</v>
      </c>
    </row>
    <row r="676" spans="1:4" x14ac:dyDescent="0.2">
      <c r="A676" s="2" t="s">
        <v>2135</v>
      </c>
      <c r="B676" s="3">
        <v>112625</v>
      </c>
      <c r="C676" s="3">
        <v>28457</v>
      </c>
      <c r="D676" s="3">
        <v>0</v>
      </c>
    </row>
    <row r="677" spans="1:4" x14ac:dyDescent="0.2">
      <c r="A677" s="2" t="s">
        <v>1848</v>
      </c>
      <c r="B677" s="3">
        <v>154588</v>
      </c>
      <c r="C677" s="3">
        <v>59000</v>
      </c>
      <c r="D677" s="3">
        <v>69080</v>
      </c>
    </row>
    <row r="678" spans="1:4" x14ac:dyDescent="0.2">
      <c r="A678" s="2" t="s">
        <v>2643</v>
      </c>
      <c r="B678" s="3">
        <v>111150</v>
      </c>
      <c r="C678" s="3">
        <v>213914</v>
      </c>
      <c r="D678" s="3">
        <v>10199</v>
      </c>
    </row>
    <row r="679" spans="1:4" x14ac:dyDescent="0.2">
      <c r="A679" s="2" t="s">
        <v>2177</v>
      </c>
      <c r="B679" s="3">
        <v>121816</v>
      </c>
      <c r="C679" s="3">
        <v>79830</v>
      </c>
      <c r="D679" s="3">
        <v>54224</v>
      </c>
    </row>
    <row r="680" spans="1:4" x14ac:dyDescent="0.2">
      <c r="A680" s="2" t="s">
        <v>2644</v>
      </c>
      <c r="B680" s="3">
        <v>641302</v>
      </c>
      <c r="C680" s="3">
        <v>500632</v>
      </c>
      <c r="D680" s="3">
        <v>39457</v>
      </c>
    </row>
    <row r="681" spans="1:4" x14ac:dyDescent="0.2">
      <c r="A681" s="2" t="s">
        <v>2084</v>
      </c>
      <c r="B681" s="3">
        <v>33733</v>
      </c>
      <c r="C681" s="3">
        <v>15000</v>
      </c>
      <c r="D681" s="3">
        <v>0</v>
      </c>
    </row>
    <row r="682" spans="1:4" x14ac:dyDescent="0.2">
      <c r="A682" s="2" t="s">
        <v>1797</v>
      </c>
      <c r="B682" s="3">
        <v>9782252</v>
      </c>
      <c r="C682" s="3">
        <v>2960195</v>
      </c>
      <c r="D682" s="3">
        <v>3451786</v>
      </c>
    </row>
    <row r="683" spans="1:4" x14ac:dyDescent="0.2">
      <c r="A683" s="2" t="s">
        <v>2645</v>
      </c>
      <c r="B683" s="3">
        <v>1998521</v>
      </c>
      <c r="C683" s="3">
        <v>1499990</v>
      </c>
      <c r="D683" s="3">
        <v>405621</v>
      </c>
    </row>
    <row r="684" spans="1:4" x14ac:dyDescent="0.2">
      <c r="A684" s="2" t="s">
        <v>2325</v>
      </c>
      <c r="B684" s="3">
        <v>6335787</v>
      </c>
      <c r="C684" s="3">
        <v>2613195</v>
      </c>
      <c r="D684" s="3">
        <v>680589</v>
      </c>
    </row>
    <row r="685" spans="1:4" x14ac:dyDescent="0.2">
      <c r="A685" s="2" t="s">
        <v>2221</v>
      </c>
      <c r="B685" s="3">
        <v>24968406</v>
      </c>
      <c r="C685" s="3">
        <v>10580184</v>
      </c>
      <c r="D685" s="3">
        <v>1341895</v>
      </c>
    </row>
    <row r="686" spans="1:4" x14ac:dyDescent="0.2">
      <c r="A686" s="2" t="s">
        <v>1817</v>
      </c>
      <c r="B686" s="3">
        <v>545557</v>
      </c>
      <c r="C686" s="3">
        <v>204677</v>
      </c>
      <c r="D686" s="3">
        <v>0</v>
      </c>
    </row>
    <row r="687" spans="1:4" x14ac:dyDescent="0.2">
      <c r="A687" s="2" t="s">
        <v>2178</v>
      </c>
      <c r="B687" s="3">
        <v>16569</v>
      </c>
      <c r="C687" s="3">
        <v>7022</v>
      </c>
      <c r="D687" s="3">
        <v>0</v>
      </c>
    </row>
    <row r="688" spans="1:4" x14ac:dyDescent="0.2">
      <c r="A688" s="2" t="s">
        <v>2268</v>
      </c>
      <c r="B688" s="3">
        <v>234224</v>
      </c>
      <c r="C688" s="3">
        <v>129286</v>
      </c>
      <c r="D688" s="3">
        <v>11278</v>
      </c>
    </row>
    <row r="689" spans="1:4" x14ac:dyDescent="0.2">
      <c r="A689" s="2" t="s">
        <v>2159</v>
      </c>
      <c r="B689" s="3">
        <v>17932</v>
      </c>
      <c r="C689" s="3">
        <v>10000</v>
      </c>
      <c r="D689" s="3">
        <v>0</v>
      </c>
    </row>
    <row r="690" spans="1:4" x14ac:dyDescent="0.2">
      <c r="A690" s="2" t="s">
        <v>1839</v>
      </c>
      <c r="B690" s="3">
        <v>479503</v>
      </c>
      <c r="C690" s="3">
        <v>289083</v>
      </c>
      <c r="D690" s="3">
        <v>8812</v>
      </c>
    </row>
    <row r="691" spans="1:4" x14ac:dyDescent="0.2">
      <c r="A691" s="2" t="s">
        <v>2222</v>
      </c>
      <c r="B691" s="3">
        <v>34470579</v>
      </c>
      <c r="C691" s="3">
        <v>9793535</v>
      </c>
      <c r="D691" s="3">
        <v>1276526</v>
      </c>
    </row>
    <row r="692" spans="1:4" x14ac:dyDescent="0.2">
      <c r="A692" s="2" t="s">
        <v>2111</v>
      </c>
      <c r="B692" s="3">
        <v>36946</v>
      </c>
      <c r="C692" s="3">
        <v>20900</v>
      </c>
      <c r="D692" s="3">
        <v>0</v>
      </c>
    </row>
    <row r="693" spans="1:4" x14ac:dyDescent="0.2">
      <c r="A693" s="2" t="s">
        <v>2049</v>
      </c>
      <c r="B693" s="3">
        <v>283978</v>
      </c>
      <c r="C693" s="3">
        <v>328040</v>
      </c>
      <c r="D693" s="3">
        <v>35373</v>
      </c>
    </row>
    <row r="694" spans="1:4" x14ac:dyDescent="0.2">
      <c r="A694" s="2" t="s">
        <v>1853</v>
      </c>
      <c r="B694" s="3">
        <v>44038</v>
      </c>
      <c r="C694" s="3">
        <v>16600</v>
      </c>
      <c r="D694" s="3">
        <v>32</v>
      </c>
    </row>
    <row r="695" spans="1:4" x14ac:dyDescent="0.2">
      <c r="A695" s="2" t="s">
        <v>2646</v>
      </c>
      <c r="B695" s="3">
        <v>30474854</v>
      </c>
      <c r="C695" s="3">
        <v>6764108</v>
      </c>
      <c r="D695" s="3">
        <v>543119</v>
      </c>
    </row>
    <row r="696" spans="1:4" x14ac:dyDescent="0.2">
      <c r="A696" s="2" t="s">
        <v>2647</v>
      </c>
      <c r="B696" s="3">
        <v>14477832</v>
      </c>
      <c r="C696" s="3">
        <v>4071326</v>
      </c>
      <c r="D696" s="3">
        <v>75912</v>
      </c>
    </row>
    <row r="697" spans="1:4" x14ac:dyDescent="0.2">
      <c r="A697" s="2" t="s">
        <v>2648</v>
      </c>
      <c r="B697" s="3">
        <v>847627</v>
      </c>
      <c r="C697" s="3">
        <v>522172</v>
      </c>
      <c r="D697" s="3">
        <v>682</v>
      </c>
    </row>
    <row r="698" spans="1:4" x14ac:dyDescent="0.2">
      <c r="A698" s="2" t="s">
        <v>2649</v>
      </c>
      <c r="B698" s="3">
        <v>386925</v>
      </c>
      <c r="C698" s="3">
        <v>371614</v>
      </c>
      <c r="D698" s="3">
        <v>29659</v>
      </c>
    </row>
    <row r="699" spans="1:4" x14ac:dyDescent="0.2">
      <c r="A699" s="2" t="s">
        <v>1806</v>
      </c>
      <c r="B699" s="3">
        <v>207787</v>
      </c>
      <c r="C699" s="3">
        <v>54997</v>
      </c>
      <c r="D699" s="3">
        <v>75579</v>
      </c>
    </row>
    <row r="700" spans="1:4" x14ac:dyDescent="0.2">
      <c r="A700" s="2" t="s">
        <v>2095</v>
      </c>
      <c r="B700" s="3">
        <v>669649</v>
      </c>
      <c r="C700" s="3">
        <v>459610</v>
      </c>
      <c r="D700" s="3">
        <v>53333</v>
      </c>
    </row>
    <row r="701" spans="1:4" x14ac:dyDescent="0.2">
      <c r="A701" s="2" t="s">
        <v>2650</v>
      </c>
      <c r="B701" s="3">
        <v>1312357</v>
      </c>
      <c r="C701" s="3">
        <v>735248</v>
      </c>
      <c r="D701" s="3">
        <v>136025</v>
      </c>
    </row>
    <row r="702" spans="1:4" x14ac:dyDescent="0.2">
      <c r="A702" s="2" t="s">
        <v>2076</v>
      </c>
      <c r="B702" s="3">
        <v>96192</v>
      </c>
      <c r="C702" s="3">
        <v>31919</v>
      </c>
      <c r="D702" s="3">
        <v>7165</v>
      </c>
    </row>
    <row r="703" spans="1:4" x14ac:dyDescent="0.2">
      <c r="A703" s="2" t="s">
        <v>1791</v>
      </c>
      <c r="B703" s="3">
        <v>26251</v>
      </c>
      <c r="C703" s="3">
        <v>8000</v>
      </c>
      <c r="D703" s="3">
        <v>0</v>
      </c>
    </row>
    <row r="704" spans="1:4" x14ac:dyDescent="0.2">
      <c r="A704" s="2" t="s">
        <v>2651</v>
      </c>
      <c r="B704" s="3">
        <v>96128</v>
      </c>
      <c r="C704" s="3">
        <v>82024</v>
      </c>
      <c r="D704" s="3">
        <v>1227</v>
      </c>
    </row>
    <row r="705" spans="1:4" x14ac:dyDescent="0.2">
      <c r="A705" s="2" t="s">
        <v>2652</v>
      </c>
      <c r="B705" s="3">
        <v>16270827</v>
      </c>
      <c r="C705" s="3">
        <v>4793075</v>
      </c>
      <c r="D705" s="3">
        <v>702083</v>
      </c>
    </row>
    <row r="706" spans="1:4" x14ac:dyDescent="0.2">
      <c r="A706" s="2" t="s">
        <v>1992</v>
      </c>
      <c r="B706" s="3">
        <v>925697</v>
      </c>
      <c r="C706" s="3">
        <v>542054</v>
      </c>
      <c r="D706" s="3">
        <v>76058</v>
      </c>
    </row>
    <row r="707" spans="1:4" x14ac:dyDescent="0.2">
      <c r="A707" s="2" t="s">
        <v>2653</v>
      </c>
      <c r="B707" s="3">
        <v>487580</v>
      </c>
      <c r="C707" s="3">
        <v>256428</v>
      </c>
      <c r="D707" s="3">
        <v>1535</v>
      </c>
    </row>
    <row r="708" spans="1:4" x14ac:dyDescent="0.2">
      <c r="A708" s="2" t="s">
        <v>2654</v>
      </c>
      <c r="B708" s="3">
        <v>39510</v>
      </c>
      <c r="C708" s="3">
        <v>16612</v>
      </c>
      <c r="D708" s="3">
        <v>0</v>
      </c>
    </row>
    <row r="709" spans="1:4" x14ac:dyDescent="0.2">
      <c r="A709" s="2" t="s">
        <v>2318</v>
      </c>
      <c r="B709" s="3">
        <v>5973064</v>
      </c>
      <c r="C709" s="3">
        <v>2613626</v>
      </c>
      <c r="D709" s="3">
        <v>449699</v>
      </c>
    </row>
    <row r="710" spans="1:4" x14ac:dyDescent="0.2">
      <c r="A710" s="2" t="s">
        <v>2655</v>
      </c>
      <c r="B710" s="3">
        <v>2153667</v>
      </c>
      <c r="C710" s="3">
        <v>741534</v>
      </c>
      <c r="D710" s="3">
        <v>2977</v>
      </c>
    </row>
    <row r="711" spans="1:4" x14ac:dyDescent="0.2">
      <c r="A711" s="2" t="s">
        <v>2656</v>
      </c>
      <c r="B711" s="3">
        <v>1037740</v>
      </c>
      <c r="C711" s="3">
        <v>827456</v>
      </c>
      <c r="D711" s="3">
        <v>72948</v>
      </c>
    </row>
    <row r="712" spans="1:4" x14ac:dyDescent="0.2">
      <c r="A712" s="2" t="s">
        <v>2657</v>
      </c>
      <c r="B712" s="3">
        <v>562156</v>
      </c>
      <c r="C712" s="3">
        <v>654569</v>
      </c>
      <c r="D712" s="3">
        <v>76933</v>
      </c>
    </row>
    <row r="713" spans="1:4" x14ac:dyDescent="0.2">
      <c r="A713" s="2" t="s">
        <v>2658</v>
      </c>
      <c r="B713" s="3">
        <v>45830</v>
      </c>
      <c r="C713" s="3">
        <v>4375</v>
      </c>
      <c r="D713" s="3">
        <v>0</v>
      </c>
    </row>
    <row r="714" spans="1:4" x14ac:dyDescent="0.2">
      <c r="A714" s="2" t="s">
        <v>2659</v>
      </c>
      <c r="B714" s="3">
        <v>8124927</v>
      </c>
      <c r="C714" s="3">
        <v>3380213</v>
      </c>
      <c r="D714" s="3">
        <v>276591</v>
      </c>
    </row>
    <row r="715" spans="1:4" x14ac:dyDescent="0.2">
      <c r="A715" s="2" t="s">
        <v>2660</v>
      </c>
      <c r="B715" s="3">
        <v>29992</v>
      </c>
      <c r="C715" s="3">
        <v>2303</v>
      </c>
      <c r="D715" s="3">
        <v>0</v>
      </c>
    </row>
    <row r="716" spans="1:4" x14ac:dyDescent="0.2">
      <c r="A716" s="2" t="s">
        <v>2661</v>
      </c>
      <c r="B716" s="3">
        <v>2430901</v>
      </c>
      <c r="C716" s="3">
        <v>467997</v>
      </c>
      <c r="D716" s="3">
        <v>514457</v>
      </c>
    </row>
    <row r="717" spans="1:4" x14ac:dyDescent="0.2">
      <c r="A717" s="2" t="s">
        <v>2662</v>
      </c>
      <c r="B717" s="3">
        <v>2374387</v>
      </c>
      <c r="C717" s="3">
        <v>710870</v>
      </c>
      <c r="D717" s="3">
        <v>72797</v>
      </c>
    </row>
    <row r="718" spans="1:4" x14ac:dyDescent="0.2">
      <c r="A718" s="2" t="s">
        <v>2663</v>
      </c>
      <c r="B718" s="3">
        <v>1867927</v>
      </c>
      <c r="C718" s="3">
        <v>578497</v>
      </c>
      <c r="D718" s="3">
        <v>9350</v>
      </c>
    </row>
    <row r="719" spans="1:4" x14ac:dyDescent="0.2">
      <c r="A719" s="2" t="s">
        <v>2664</v>
      </c>
      <c r="B719" s="3">
        <v>304398</v>
      </c>
      <c r="C719" s="3">
        <v>184494</v>
      </c>
      <c r="D719" s="3">
        <v>27385</v>
      </c>
    </row>
    <row r="720" spans="1:4" x14ac:dyDescent="0.2">
      <c r="A720" s="2" t="s">
        <v>2326</v>
      </c>
      <c r="B720" s="3">
        <v>42122088</v>
      </c>
      <c r="C720" s="3">
        <v>16133164</v>
      </c>
      <c r="D720" s="3">
        <v>4394339</v>
      </c>
    </row>
    <row r="721" spans="1:4" x14ac:dyDescent="0.2">
      <c r="A721" s="2" t="s">
        <v>2665</v>
      </c>
      <c r="B721" s="3">
        <v>5632580</v>
      </c>
      <c r="C721" s="3">
        <v>1864727</v>
      </c>
      <c r="D721" s="3">
        <v>0</v>
      </c>
    </row>
    <row r="722" spans="1:4" x14ac:dyDescent="0.2">
      <c r="A722" s="2" t="s">
        <v>2666</v>
      </c>
      <c r="B722" s="3">
        <v>72761</v>
      </c>
      <c r="C722" s="3">
        <v>32804</v>
      </c>
      <c r="D722" s="3">
        <v>4087</v>
      </c>
    </row>
    <row r="723" spans="1:4" x14ac:dyDescent="0.2">
      <c r="A723" s="2" t="s">
        <v>2667</v>
      </c>
      <c r="B723" s="3">
        <v>1553158</v>
      </c>
      <c r="C723" s="3">
        <v>609274</v>
      </c>
      <c r="D723" s="3">
        <v>122881</v>
      </c>
    </row>
    <row r="724" spans="1:4" x14ac:dyDescent="0.2">
      <c r="A724" s="2" t="s">
        <v>2668</v>
      </c>
      <c r="B724" s="3">
        <v>2625450</v>
      </c>
      <c r="C724" s="3">
        <v>1275365</v>
      </c>
      <c r="D724" s="3">
        <v>474846</v>
      </c>
    </row>
    <row r="725" spans="1:4" x14ac:dyDescent="0.2">
      <c r="A725" s="2" t="s">
        <v>2669</v>
      </c>
      <c r="B725" s="3">
        <v>18180</v>
      </c>
      <c r="C725" s="3">
        <v>10000</v>
      </c>
      <c r="D725" s="3">
        <v>0</v>
      </c>
    </row>
    <row r="726" spans="1:4" x14ac:dyDescent="0.2">
      <c r="A726" s="2" t="s">
        <v>2670</v>
      </c>
      <c r="B726" s="3">
        <v>50836917</v>
      </c>
      <c r="C726" s="3">
        <v>17082813</v>
      </c>
      <c r="D726" s="3">
        <v>881314</v>
      </c>
    </row>
    <row r="727" spans="1:4" x14ac:dyDescent="0.2">
      <c r="A727" s="2" t="s">
        <v>2671</v>
      </c>
      <c r="B727" s="3">
        <v>163489</v>
      </c>
      <c r="C727" s="3">
        <v>74361</v>
      </c>
      <c r="D727" s="3">
        <v>11387</v>
      </c>
    </row>
    <row r="728" spans="1:4" x14ac:dyDescent="0.2">
      <c r="A728" s="2" t="s">
        <v>2672</v>
      </c>
      <c r="B728" s="3">
        <v>689182</v>
      </c>
      <c r="C728" s="3">
        <v>150469</v>
      </c>
      <c r="D728" s="3">
        <v>0</v>
      </c>
    </row>
    <row r="729" spans="1:4" x14ac:dyDescent="0.2">
      <c r="A729" s="2" t="s">
        <v>2673</v>
      </c>
      <c r="B729" s="3">
        <v>13056408</v>
      </c>
      <c r="C729" s="3">
        <v>3989384</v>
      </c>
      <c r="D729" s="3">
        <v>1200063</v>
      </c>
    </row>
    <row r="730" spans="1:4" x14ac:dyDescent="0.2">
      <c r="A730" s="2" t="s">
        <v>2674</v>
      </c>
      <c r="B730" s="3">
        <v>225186491</v>
      </c>
      <c r="C730" s="3">
        <v>54707935</v>
      </c>
      <c r="D730" s="3">
        <v>22057574</v>
      </c>
    </row>
    <row r="731" spans="1:4" x14ac:dyDescent="0.2">
      <c r="A731" s="2" t="s">
        <v>2675</v>
      </c>
      <c r="B731" s="3">
        <v>3613619</v>
      </c>
      <c r="C731" s="3">
        <v>914869</v>
      </c>
      <c r="D731" s="3">
        <v>229323</v>
      </c>
    </row>
    <row r="732" spans="1:4" x14ac:dyDescent="0.2">
      <c r="A732" s="2" t="s">
        <v>2676</v>
      </c>
      <c r="B732" s="3">
        <v>4166903</v>
      </c>
      <c r="C732" s="3">
        <v>1693324</v>
      </c>
      <c r="D732" s="3">
        <v>284969</v>
      </c>
    </row>
    <row r="733" spans="1:4" x14ac:dyDescent="0.2">
      <c r="A733" s="2" t="s">
        <v>2677</v>
      </c>
      <c r="B733" s="3">
        <v>57180</v>
      </c>
      <c r="C733" s="3">
        <v>16000</v>
      </c>
      <c r="D733" s="3">
        <v>0</v>
      </c>
    </row>
    <row r="734" spans="1:4" x14ac:dyDescent="0.2">
      <c r="A734" s="2" t="s">
        <v>2678</v>
      </c>
      <c r="B734" s="3">
        <v>481797</v>
      </c>
      <c r="C734" s="3">
        <v>209158</v>
      </c>
      <c r="D734" s="3">
        <v>3191</v>
      </c>
    </row>
    <row r="735" spans="1:4" x14ac:dyDescent="0.2">
      <c r="A735" s="2" t="s">
        <v>2679</v>
      </c>
      <c r="B735" s="3">
        <v>13438</v>
      </c>
      <c r="C735" s="3">
        <v>8444</v>
      </c>
      <c r="D735" s="3">
        <v>0</v>
      </c>
    </row>
    <row r="736" spans="1:4" x14ac:dyDescent="0.2">
      <c r="A736" s="2" t="s">
        <v>1840</v>
      </c>
      <c r="B736" s="3">
        <v>776519</v>
      </c>
      <c r="C736" s="3">
        <v>278180</v>
      </c>
      <c r="D736" s="3">
        <v>9885</v>
      </c>
    </row>
    <row r="737" spans="1:4" x14ac:dyDescent="0.2">
      <c r="A737" s="2" t="s">
        <v>2257</v>
      </c>
      <c r="B737" s="3">
        <v>934621</v>
      </c>
      <c r="C737" s="3">
        <v>531528</v>
      </c>
      <c r="D737" s="3">
        <v>56665</v>
      </c>
    </row>
    <row r="738" spans="1:4" x14ac:dyDescent="0.2">
      <c r="A738" s="2" t="s">
        <v>2160</v>
      </c>
      <c r="B738" s="3">
        <v>607308</v>
      </c>
      <c r="C738" s="3">
        <v>420002</v>
      </c>
      <c r="D738" s="3">
        <v>195528</v>
      </c>
    </row>
    <row r="739" spans="1:4" x14ac:dyDescent="0.2">
      <c r="A739" s="2" t="s">
        <v>2196</v>
      </c>
      <c r="B739" s="3">
        <v>45500</v>
      </c>
      <c r="C739" s="3">
        <v>18000</v>
      </c>
      <c r="D739" s="3">
        <v>9558</v>
      </c>
    </row>
    <row r="740" spans="1:4" x14ac:dyDescent="0.2">
      <c r="A740" s="2" t="s">
        <v>2041</v>
      </c>
      <c r="B740" s="3">
        <v>151271</v>
      </c>
      <c r="C740" s="3">
        <v>121801</v>
      </c>
      <c r="D740" s="3">
        <v>0</v>
      </c>
    </row>
    <row r="741" spans="1:4" x14ac:dyDescent="0.2">
      <c r="A741" s="2" t="s">
        <v>2031</v>
      </c>
      <c r="B741" s="3">
        <v>201775</v>
      </c>
      <c r="C741" s="3">
        <v>298947</v>
      </c>
      <c r="D741" s="3">
        <v>1802</v>
      </c>
    </row>
    <row r="742" spans="1:4" x14ac:dyDescent="0.2">
      <c r="A742" s="2" t="s">
        <v>1731</v>
      </c>
      <c r="B742" s="3">
        <v>2889778</v>
      </c>
      <c r="C742" s="3">
        <v>1278351</v>
      </c>
      <c r="D742" s="3">
        <v>109089</v>
      </c>
    </row>
    <row r="743" spans="1:4" x14ac:dyDescent="0.2">
      <c r="A743" s="2" t="s">
        <v>1732</v>
      </c>
      <c r="B743" s="3">
        <v>17993257</v>
      </c>
      <c r="C743" s="3">
        <v>8091462</v>
      </c>
      <c r="D743" s="3">
        <v>780408</v>
      </c>
    </row>
    <row r="744" spans="1:4" x14ac:dyDescent="0.2">
      <c r="A744" s="2" t="s">
        <v>2297</v>
      </c>
      <c r="B744" s="3">
        <v>323296</v>
      </c>
      <c r="C744" s="3">
        <v>110600</v>
      </c>
      <c r="D744" s="3">
        <v>23890</v>
      </c>
    </row>
    <row r="745" spans="1:4" x14ac:dyDescent="0.2">
      <c r="A745" s="2" t="s">
        <v>1855</v>
      </c>
      <c r="B745" s="3">
        <v>52970</v>
      </c>
      <c r="C745" s="3">
        <v>110000</v>
      </c>
      <c r="D745" s="3">
        <v>17580</v>
      </c>
    </row>
    <row r="746" spans="1:4" x14ac:dyDescent="0.2">
      <c r="A746" s="2" t="s">
        <v>1733</v>
      </c>
      <c r="B746" s="3">
        <v>9831</v>
      </c>
      <c r="C746" s="3">
        <v>5500</v>
      </c>
      <c r="D746" s="3">
        <v>0</v>
      </c>
    </row>
    <row r="747" spans="1:4" x14ac:dyDescent="0.2">
      <c r="A747" s="2" t="s">
        <v>1734</v>
      </c>
      <c r="B747" s="3">
        <v>7624</v>
      </c>
      <c r="C747" s="3">
        <v>2000</v>
      </c>
      <c r="D747" s="3">
        <v>0</v>
      </c>
    </row>
    <row r="748" spans="1:4" x14ac:dyDescent="0.2">
      <c r="A748" s="2" t="s">
        <v>1735</v>
      </c>
      <c r="B748" s="3">
        <v>220367</v>
      </c>
      <c r="C748" s="3">
        <v>101001</v>
      </c>
      <c r="D748" s="3">
        <v>2910</v>
      </c>
    </row>
    <row r="749" spans="1:4" x14ac:dyDescent="0.2">
      <c r="A749" s="2" t="s">
        <v>1993</v>
      </c>
      <c r="B749" s="3">
        <v>30985</v>
      </c>
      <c r="C749" s="3">
        <v>34961</v>
      </c>
      <c r="D749" s="3">
        <v>1440</v>
      </c>
    </row>
    <row r="750" spans="1:4" x14ac:dyDescent="0.2">
      <c r="A750" s="2" t="s">
        <v>1736</v>
      </c>
      <c r="B750" s="3">
        <v>1704453</v>
      </c>
      <c r="C750" s="3">
        <v>286638</v>
      </c>
      <c r="D750" s="3">
        <v>0</v>
      </c>
    </row>
    <row r="751" spans="1:4" x14ac:dyDescent="0.2">
      <c r="A751" s="2" t="s">
        <v>1737</v>
      </c>
      <c r="B751" s="3">
        <v>162374</v>
      </c>
      <c r="C751" s="3">
        <v>62651</v>
      </c>
      <c r="D751" s="3">
        <v>0</v>
      </c>
    </row>
    <row r="752" spans="1:4" x14ac:dyDescent="0.2">
      <c r="A752" s="2" t="s">
        <v>1976</v>
      </c>
      <c r="B752" s="3">
        <v>122632</v>
      </c>
      <c r="C752" s="3">
        <v>117908</v>
      </c>
      <c r="D752" s="3">
        <v>0</v>
      </c>
    </row>
    <row r="753" spans="1:4" x14ac:dyDescent="0.2">
      <c r="A753" s="2" t="s">
        <v>1773</v>
      </c>
      <c r="B753" s="3">
        <v>25379</v>
      </c>
      <c r="C753" s="3">
        <v>12540</v>
      </c>
      <c r="D753" s="3">
        <v>1521</v>
      </c>
    </row>
    <row r="754" spans="1:4" x14ac:dyDescent="0.2">
      <c r="A754" s="2" t="s">
        <v>2085</v>
      </c>
      <c r="B754" s="3">
        <v>14559</v>
      </c>
      <c r="C754" s="3">
        <v>4500</v>
      </c>
      <c r="D754" s="3">
        <v>0</v>
      </c>
    </row>
    <row r="755" spans="1:4" x14ac:dyDescent="0.2">
      <c r="A755" s="2" t="s">
        <v>2024</v>
      </c>
      <c r="B755" s="3">
        <v>38333</v>
      </c>
      <c r="C755" s="3">
        <v>27300</v>
      </c>
      <c r="D755" s="3">
        <v>4691</v>
      </c>
    </row>
    <row r="756" spans="1:4" x14ac:dyDescent="0.2">
      <c r="A756" s="2" t="s">
        <v>1738</v>
      </c>
      <c r="B756" s="3">
        <v>730102</v>
      </c>
      <c r="C756" s="3">
        <v>635882</v>
      </c>
      <c r="D756" s="3">
        <v>33508</v>
      </c>
    </row>
    <row r="757" spans="1:4" x14ac:dyDescent="0.2">
      <c r="A757" s="2" t="s">
        <v>2291</v>
      </c>
      <c r="B757" s="3">
        <v>32150</v>
      </c>
      <c r="C757" s="3">
        <v>12424</v>
      </c>
      <c r="D757" s="3">
        <v>0</v>
      </c>
    </row>
    <row r="758" spans="1:4" x14ac:dyDescent="0.2">
      <c r="A758" s="2" t="s">
        <v>2323</v>
      </c>
      <c r="B758" s="3">
        <v>115459</v>
      </c>
      <c r="C758" s="3">
        <v>20000</v>
      </c>
      <c r="D758" s="3">
        <v>0</v>
      </c>
    </row>
    <row r="759" spans="1:4" x14ac:dyDescent="0.2">
      <c r="A759" s="2" t="s">
        <v>1739</v>
      </c>
      <c r="B759" s="3">
        <v>2766335</v>
      </c>
      <c r="C759" s="3">
        <v>1709622</v>
      </c>
      <c r="D759" s="3">
        <v>240380</v>
      </c>
    </row>
    <row r="760" spans="1:4" x14ac:dyDescent="0.2">
      <c r="A760" s="2" t="s">
        <v>1818</v>
      </c>
      <c r="B760" s="3">
        <v>98980</v>
      </c>
      <c r="C760" s="3">
        <v>61176</v>
      </c>
      <c r="D760" s="3">
        <v>3298</v>
      </c>
    </row>
    <row r="761" spans="1:4" x14ac:dyDescent="0.2">
      <c r="A761" s="2" t="s">
        <v>2259</v>
      </c>
      <c r="B761" s="3">
        <v>13799</v>
      </c>
      <c r="C761" s="3">
        <v>13745</v>
      </c>
      <c r="D761" s="3">
        <v>5059</v>
      </c>
    </row>
    <row r="762" spans="1:4" x14ac:dyDescent="0.2">
      <c r="A762" s="2" t="s">
        <v>1740</v>
      </c>
      <c r="B762" s="3">
        <v>4609013</v>
      </c>
      <c r="C762" s="3">
        <v>762074</v>
      </c>
      <c r="D762" s="3">
        <v>22918</v>
      </c>
    </row>
    <row r="763" spans="1:4" x14ac:dyDescent="0.2">
      <c r="A763" s="2" t="s">
        <v>2213</v>
      </c>
      <c r="B763" s="3">
        <v>273998</v>
      </c>
      <c r="C763" s="3">
        <v>223323</v>
      </c>
      <c r="D763" s="3">
        <v>0</v>
      </c>
    </row>
    <row r="764" spans="1:4" x14ac:dyDescent="0.2">
      <c r="A764" s="2" t="s">
        <v>2025</v>
      </c>
      <c r="B764" s="3">
        <v>554087</v>
      </c>
      <c r="C764" s="3">
        <v>763866</v>
      </c>
      <c r="D764" s="3">
        <v>47248</v>
      </c>
    </row>
    <row r="765" spans="1:4" x14ac:dyDescent="0.2">
      <c r="A765" s="2" t="s">
        <v>2153</v>
      </c>
      <c r="B765" s="3">
        <v>26112</v>
      </c>
      <c r="C765" s="3">
        <v>8000</v>
      </c>
      <c r="D765" s="3">
        <v>0</v>
      </c>
    </row>
    <row r="766" spans="1:4" x14ac:dyDescent="0.2">
      <c r="A766" s="2" t="s">
        <v>2052</v>
      </c>
      <c r="B766" s="3">
        <v>208921</v>
      </c>
      <c r="C766" s="3">
        <v>178639</v>
      </c>
      <c r="D766" s="3">
        <v>41610</v>
      </c>
    </row>
    <row r="767" spans="1:4" x14ac:dyDescent="0.2">
      <c r="A767" s="2" t="s">
        <v>1868</v>
      </c>
      <c r="B767" s="3">
        <v>54036</v>
      </c>
      <c r="C767" s="3">
        <v>19982</v>
      </c>
      <c r="D767" s="3">
        <v>5095</v>
      </c>
    </row>
    <row r="768" spans="1:4" x14ac:dyDescent="0.2">
      <c r="A768" s="2" t="s">
        <v>2141</v>
      </c>
      <c r="B768" s="3">
        <v>30964</v>
      </c>
      <c r="C768" s="3">
        <v>13000</v>
      </c>
      <c r="D768" s="3">
        <v>0</v>
      </c>
    </row>
    <row r="769" spans="1:4" x14ac:dyDescent="0.2">
      <c r="A769" s="2" t="s">
        <v>2050</v>
      </c>
      <c r="B769" s="3">
        <v>384162</v>
      </c>
      <c r="C769" s="3">
        <v>200001</v>
      </c>
      <c r="D769" s="3">
        <v>6703</v>
      </c>
    </row>
    <row r="770" spans="1:4" x14ac:dyDescent="0.2">
      <c r="A770" s="2" t="s">
        <v>2324</v>
      </c>
      <c r="B770" s="3">
        <v>52137</v>
      </c>
      <c r="C770" s="3">
        <v>17500</v>
      </c>
      <c r="D770" s="3">
        <v>0</v>
      </c>
    </row>
    <row r="771" spans="1:4" x14ac:dyDescent="0.2">
      <c r="A771" s="2" t="s">
        <v>1741</v>
      </c>
      <c r="B771" s="3">
        <v>49902</v>
      </c>
      <c r="C771" s="3">
        <v>16044</v>
      </c>
      <c r="D771" s="3">
        <v>2841</v>
      </c>
    </row>
    <row r="772" spans="1:4" x14ac:dyDescent="0.2">
      <c r="A772" s="2" t="s">
        <v>1742</v>
      </c>
      <c r="B772" s="3">
        <v>162539</v>
      </c>
      <c r="C772" s="3">
        <v>136291</v>
      </c>
      <c r="D772" s="3">
        <v>6967</v>
      </c>
    </row>
    <row r="773" spans="1:4" x14ac:dyDescent="0.2">
      <c r="A773" s="2" t="s">
        <v>1743</v>
      </c>
      <c r="B773" s="3">
        <v>1911893</v>
      </c>
      <c r="C773" s="3">
        <v>1071241</v>
      </c>
      <c r="D773" s="3">
        <v>4534</v>
      </c>
    </row>
    <row r="774" spans="1:4" x14ac:dyDescent="0.2">
      <c r="A774" s="2" t="s">
        <v>2015</v>
      </c>
      <c r="B774" s="3">
        <v>346845</v>
      </c>
      <c r="C774" s="3">
        <v>185063</v>
      </c>
      <c r="D774" s="3">
        <v>0</v>
      </c>
    </row>
    <row r="775" spans="1:4" x14ac:dyDescent="0.2">
      <c r="A775" s="2" t="s">
        <v>1849</v>
      </c>
      <c r="B775" s="3">
        <v>185141</v>
      </c>
      <c r="C775" s="3">
        <v>53846</v>
      </c>
      <c r="D775" s="3">
        <v>12732</v>
      </c>
    </row>
    <row r="776" spans="1:4" x14ac:dyDescent="0.2">
      <c r="A776" s="2" t="s">
        <v>1744</v>
      </c>
      <c r="B776" s="3">
        <v>141231</v>
      </c>
      <c r="C776" s="3">
        <v>61036</v>
      </c>
      <c r="D776" s="3">
        <v>266</v>
      </c>
    </row>
    <row r="777" spans="1:4" x14ac:dyDescent="0.2">
      <c r="A777" s="2" t="s">
        <v>2077</v>
      </c>
      <c r="B777" s="3">
        <v>223795</v>
      </c>
      <c r="C777" s="3">
        <v>142642</v>
      </c>
      <c r="D777" s="3">
        <v>9607</v>
      </c>
    </row>
    <row r="778" spans="1:4" x14ac:dyDescent="0.2">
      <c r="A778" s="2" t="s">
        <v>2127</v>
      </c>
      <c r="B778" s="3">
        <v>27076</v>
      </c>
      <c r="C778" s="3">
        <v>2671</v>
      </c>
      <c r="D778" s="3">
        <v>280</v>
      </c>
    </row>
    <row r="779" spans="1:4" x14ac:dyDescent="0.2">
      <c r="A779" s="2" t="s">
        <v>2298</v>
      </c>
      <c r="B779" s="3">
        <v>126330</v>
      </c>
      <c r="C779" s="3">
        <v>36000</v>
      </c>
      <c r="D779" s="3">
        <v>151</v>
      </c>
    </row>
    <row r="780" spans="1:4" x14ac:dyDescent="0.2">
      <c r="A780" s="2" t="s">
        <v>2164</v>
      </c>
      <c r="B780" s="3">
        <v>14250280</v>
      </c>
      <c r="C780" s="3">
        <v>2480265</v>
      </c>
      <c r="D780" s="3">
        <v>455698</v>
      </c>
    </row>
    <row r="781" spans="1:4" x14ac:dyDescent="0.2">
      <c r="A781" s="2" t="s">
        <v>2125</v>
      </c>
      <c r="B781" s="3">
        <v>182574</v>
      </c>
      <c r="C781" s="3">
        <v>106295</v>
      </c>
      <c r="D781" s="3">
        <v>32462</v>
      </c>
    </row>
    <row r="782" spans="1:4" x14ac:dyDescent="0.2">
      <c r="A782" s="2" t="s">
        <v>1745</v>
      </c>
      <c r="B782" s="3">
        <v>402857</v>
      </c>
      <c r="C782" s="3">
        <v>142995</v>
      </c>
      <c r="D782" s="3">
        <v>3151</v>
      </c>
    </row>
    <row r="783" spans="1:4" x14ac:dyDescent="0.2">
      <c r="A783" s="2" t="s">
        <v>2269</v>
      </c>
      <c r="B783" s="3">
        <v>176483</v>
      </c>
      <c r="C783" s="3">
        <v>132422</v>
      </c>
      <c r="D783" s="3">
        <v>1725</v>
      </c>
    </row>
    <row r="784" spans="1:4" x14ac:dyDescent="0.2">
      <c r="A784" s="2" t="s">
        <v>1746</v>
      </c>
      <c r="B784" s="3">
        <v>180449</v>
      </c>
      <c r="C784" s="3">
        <v>123994</v>
      </c>
      <c r="D784" s="3">
        <v>5078</v>
      </c>
    </row>
    <row r="785" spans="1:4" x14ac:dyDescent="0.2">
      <c r="A785" s="2" t="s">
        <v>2179</v>
      </c>
      <c r="B785" s="3">
        <v>66408</v>
      </c>
      <c r="C785" s="3">
        <v>100200</v>
      </c>
      <c r="D785" s="3">
        <v>4951</v>
      </c>
    </row>
    <row r="786" spans="1:4" x14ac:dyDescent="0.2">
      <c r="A786" s="2" t="s">
        <v>1825</v>
      </c>
      <c r="B786" s="3">
        <v>8336503</v>
      </c>
      <c r="C786" s="3">
        <v>2959839</v>
      </c>
      <c r="D786" s="3">
        <v>185352</v>
      </c>
    </row>
    <row r="787" spans="1:4" x14ac:dyDescent="0.2">
      <c r="A787" s="2" t="s">
        <v>2042</v>
      </c>
      <c r="B787" s="3">
        <v>15304</v>
      </c>
      <c r="C787" s="3">
        <v>12000</v>
      </c>
      <c r="D787" s="3">
        <v>0</v>
      </c>
    </row>
    <row r="788" spans="1:4" x14ac:dyDescent="0.2">
      <c r="A788" s="2" t="s">
        <v>2161</v>
      </c>
      <c r="B788" s="3">
        <v>99588</v>
      </c>
      <c r="C788" s="3">
        <v>44001</v>
      </c>
      <c r="D788" s="3">
        <v>0</v>
      </c>
    </row>
    <row r="789" spans="1:4" x14ac:dyDescent="0.2">
      <c r="A789" s="2" t="s">
        <v>2126</v>
      </c>
      <c r="B789" s="3">
        <v>37185</v>
      </c>
      <c r="C789" s="3">
        <v>8200</v>
      </c>
      <c r="D789" s="3">
        <v>772</v>
      </c>
    </row>
    <row r="790" spans="1:4" x14ac:dyDescent="0.2">
      <c r="A790" s="2" t="s">
        <v>2214</v>
      </c>
      <c r="B790" s="3">
        <v>3379706</v>
      </c>
      <c r="C790" s="3">
        <v>2408972</v>
      </c>
      <c r="D790" s="3">
        <v>254461</v>
      </c>
    </row>
    <row r="791" spans="1:4" x14ac:dyDescent="0.2">
      <c r="A791" s="2" t="s">
        <v>2265</v>
      </c>
      <c r="B791" s="3">
        <v>1655809</v>
      </c>
      <c r="C791" s="3">
        <v>815038</v>
      </c>
      <c r="D791" s="3">
        <v>63338</v>
      </c>
    </row>
    <row r="792" spans="1:4" x14ac:dyDescent="0.2">
      <c r="A792" s="2" t="s">
        <v>2180</v>
      </c>
      <c r="B792" s="3">
        <v>230564</v>
      </c>
      <c r="C792" s="3">
        <v>258569</v>
      </c>
      <c r="D792" s="3">
        <v>21306</v>
      </c>
    </row>
    <row r="793" spans="1:4" x14ac:dyDescent="0.2">
      <c r="A793" s="2" t="s">
        <v>1826</v>
      </c>
      <c r="B793" s="3">
        <v>9298424</v>
      </c>
      <c r="C793" s="3">
        <v>2739697</v>
      </c>
      <c r="D793" s="3">
        <v>129747</v>
      </c>
    </row>
    <row r="794" spans="1:4" x14ac:dyDescent="0.2">
      <c r="A794" s="2" t="s">
        <v>2129</v>
      </c>
      <c r="B794" s="3">
        <v>1596290</v>
      </c>
      <c r="C794" s="3">
        <v>673701</v>
      </c>
      <c r="D794" s="3">
        <v>21488</v>
      </c>
    </row>
    <row r="795" spans="1:4" x14ac:dyDescent="0.2">
      <c r="A795" s="2" t="s">
        <v>2065</v>
      </c>
      <c r="B795" s="3">
        <v>300630</v>
      </c>
      <c r="C795" s="3">
        <v>122777</v>
      </c>
      <c r="D795" s="3">
        <v>19093</v>
      </c>
    </row>
    <row r="796" spans="1:4" x14ac:dyDescent="0.2">
      <c r="A796" s="2" t="s">
        <v>1747</v>
      </c>
      <c r="B796" s="3">
        <v>7233542</v>
      </c>
      <c r="C796" s="3">
        <v>3696176</v>
      </c>
      <c r="D796" s="3">
        <v>608237</v>
      </c>
    </row>
    <row r="797" spans="1:4" x14ac:dyDescent="0.2">
      <c r="A797" s="2" t="s">
        <v>2270</v>
      </c>
      <c r="B797" s="3">
        <v>86684</v>
      </c>
      <c r="C797" s="3">
        <v>50038</v>
      </c>
      <c r="D797" s="3">
        <v>0</v>
      </c>
    </row>
    <row r="798" spans="1:4" x14ac:dyDescent="0.2">
      <c r="A798" s="2" t="s">
        <v>1832</v>
      </c>
      <c r="B798" s="3">
        <v>1080022</v>
      </c>
      <c r="C798" s="3">
        <v>721258</v>
      </c>
      <c r="D798" s="3">
        <v>38827</v>
      </c>
    </row>
    <row r="799" spans="1:4" x14ac:dyDescent="0.2">
      <c r="A799" s="2" t="s">
        <v>1748</v>
      </c>
      <c r="B799" s="3">
        <v>157949</v>
      </c>
      <c r="C799" s="3">
        <v>196105</v>
      </c>
      <c r="D799" s="3">
        <v>185354</v>
      </c>
    </row>
    <row r="800" spans="1:4" x14ac:dyDescent="0.2">
      <c r="A800" s="2" t="s">
        <v>1911</v>
      </c>
      <c r="B800" s="3">
        <v>10848</v>
      </c>
      <c r="C800" s="3">
        <v>11901</v>
      </c>
      <c r="D800" s="3">
        <v>0</v>
      </c>
    </row>
    <row r="801" spans="1:4" x14ac:dyDescent="0.2">
      <c r="A801" s="2" t="s">
        <v>2086</v>
      </c>
      <c r="B801" s="3">
        <v>47081</v>
      </c>
      <c r="C801" s="3">
        <v>24407</v>
      </c>
      <c r="D801" s="3">
        <v>0</v>
      </c>
    </row>
    <row r="802" spans="1:4" x14ac:dyDescent="0.2">
      <c r="A802" s="2" t="s">
        <v>1749</v>
      </c>
      <c r="B802" s="3">
        <v>565206</v>
      </c>
      <c r="C802" s="3">
        <v>307997</v>
      </c>
      <c r="D802" s="3">
        <v>109884</v>
      </c>
    </row>
    <row r="803" spans="1:4" x14ac:dyDescent="0.2">
      <c r="A803" s="2" t="s">
        <v>2181</v>
      </c>
      <c r="B803" s="3">
        <v>19054</v>
      </c>
      <c r="C803" s="3">
        <v>30519</v>
      </c>
      <c r="D803" s="3">
        <v>632</v>
      </c>
    </row>
    <row r="804" spans="1:4" x14ac:dyDescent="0.2">
      <c r="A804" s="2" t="s">
        <v>1977</v>
      </c>
      <c r="B804" s="3">
        <v>70555</v>
      </c>
      <c r="C804" s="3">
        <v>31946</v>
      </c>
      <c r="D804" s="3">
        <v>0</v>
      </c>
    </row>
    <row r="805" spans="1:4" x14ac:dyDescent="0.2">
      <c r="A805" s="2" t="s">
        <v>2043</v>
      </c>
      <c r="B805" s="3">
        <v>341976</v>
      </c>
      <c r="C805" s="3">
        <v>260002</v>
      </c>
      <c r="D805" s="3">
        <v>0</v>
      </c>
    </row>
    <row r="806" spans="1:4" x14ac:dyDescent="0.2">
      <c r="A806" s="2" t="s">
        <v>2199</v>
      </c>
      <c r="B806" s="3">
        <v>731004</v>
      </c>
      <c r="C806" s="3">
        <v>612004</v>
      </c>
      <c r="D806" s="3">
        <v>68368</v>
      </c>
    </row>
    <row r="807" spans="1:4" x14ac:dyDescent="0.2">
      <c r="A807" s="2" t="s">
        <v>2271</v>
      </c>
      <c r="B807" s="3">
        <v>4386362</v>
      </c>
      <c r="C807" s="3">
        <v>2503076</v>
      </c>
      <c r="D807" s="3">
        <v>309191</v>
      </c>
    </row>
    <row r="808" spans="1:4" x14ac:dyDescent="0.2">
      <c r="A808" s="2" t="s">
        <v>1750</v>
      </c>
      <c r="B808" s="3">
        <v>3002270</v>
      </c>
      <c r="C808" s="3">
        <v>958001</v>
      </c>
      <c r="D808" s="3">
        <v>259102</v>
      </c>
    </row>
    <row r="809" spans="1:4" x14ac:dyDescent="0.2">
      <c r="A809" s="2" t="s">
        <v>1751</v>
      </c>
      <c r="B809" s="3">
        <v>1093278</v>
      </c>
      <c r="C809" s="3">
        <v>714271</v>
      </c>
      <c r="D809" s="3">
        <v>73728</v>
      </c>
    </row>
    <row r="810" spans="1:4" x14ac:dyDescent="0.2">
      <c r="A810" s="2" t="s">
        <v>2057</v>
      </c>
      <c r="B810" s="3">
        <v>355533</v>
      </c>
      <c r="C810" s="3">
        <v>231916</v>
      </c>
      <c r="D810" s="3">
        <v>47827</v>
      </c>
    </row>
    <row r="811" spans="1:4" x14ac:dyDescent="0.2">
      <c r="A811" s="2" t="s">
        <v>1837</v>
      </c>
      <c r="B811" s="3">
        <v>39395</v>
      </c>
      <c r="C811" s="3">
        <v>53059</v>
      </c>
      <c r="D811" s="3">
        <v>0</v>
      </c>
    </row>
    <row r="812" spans="1:4" x14ac:dyDescent="0.2">
      <c r="A812" s="2" t="s">
        <v>2035</v>
      </c>
      <c r="B812" s="3">
        <v>97150</v>
      </c>
      <c r="C812" s="3">
        <v>70000</v>
      </c>
      <c r="D812" s="3">
        <v>0</v>
      </c>
    </row>
    <row r="813" spans="1:4" x14ac:dyDescent="0.2">
      <c r="A813" s="2" t="s">
        <v>2304</v>
      </c>
      <c r="B813" s="3">
        <v>943242</v>
      </c>
      <c r="C813" s="3">
        <v>402112</v>
      </c>
      <c r="D813" s="3">
        <v>140838</v>
      </c>
    </row>
    <row r="814" spans="1:4" x14ac:dyDescent="0.2">
      <c r="A814" s="2" t="s">
        <v>1950</v>
      </c>
      <c r="B814" s="3">
        <v>12339463</v>
      </c>
      <c r="C814" s="3">
        <v>2713446</v>
      </c>
      <c r="D814" s="3">
        <v>56806</v>
      </c>
    </row>
    <row r="815" spans="1:4" x14ac:dyDescent="0.2">
      <c r="A815" s="2" t="s">
        <v>2051</v>
      </c>
      <c r="B815" s="3">
        <v>221786</v>
      </c>
      <c r="C815" s="3">
        <v>252925</v>
      </c>
      <c r="D815" s="3">
        <v>455</v>
      </c>
    </row>
    <row r="816" spans="1:4" x14ac:dyDescent="0.2">
      <c r="A816" s="2" t="s">
        <v>1912</v>
      </c>
      <c r="B816" s="3">
        <v>791974</v>
      </c>
      <c r="C816" s="3">
        <v>513149</v>
      </c>
      <c r="D816" s="3">
        <v>61621</v>
      </c>
    </row>
    <row r="817" spans="1:4" x14ac:dyDescent="0.2">
      <c r="A817" s="2" t="s">
        <v>1940</v>
      </c>
      <c r="B817" s="3">
        <v>60257</v>
      </c>
      <c r="C817" s="3">
        <v>52467</v>
      </c>
      <c r="D817" s="3">
        <v>3543</v>
      </c>
    </row>
    <row r="818" spans="1:4" x14ac:dyDescent="0.2">
      <c r="A818" s="2" t="s">
        <v>1752</v>
      </c>
      <c r="B818" s="3">
        <v>322963</v>
      </c>
      <c r="C818" s="3">
        <v>405790</v>
      </c>
      <c r="D818" s="3">
        <v>28163</v>
      </c>
    </row>
    <row r="819" spans="1:4" x14ac:dyDescent="0.2">
      <c r="A819" s="2" t="s">
        <v>1753</v>
      </c>
      <c r="B819" s="3">
        <v>17815148</v>
      </c>
      <c r="C819" s="3">
        <v>6649467</v>
      </c>
      <c r="D819" s="3">
        <v>237729</v>
      </c>
    </row>
    <row r="820" spans="1:4" x14ac:dyDescent="0.2">
      <c r="A820" s="2" t="s">
        <v>1754</v>
      </c>
      <c r="B820" s="3">
        <v>30697</v>
      </c>
      <c r="C820" s="3">
        <v>5500</v>
      </c>
      <c r="D820" s="3">
        <v>0</v>
      </c>
    </row>
    <row r="821" spans="1:4" x14ac:dyDescent="0.2">
      <c r="A821" s="2" t="s">
        <v>1755</v>
      </c>
      <c r="B821" s="3">
        <v>188668</v>
      </c>
      <c r="C821" s="3">
        <v>113648</v>
      </c>
      <c r="D821" s="3">
        <v>1220</v>
      </c>
    </row>
    <row r="822" spans="1:4" x14ac:dyDescent="0.2">
      <c r="A822" s="2" t="s">
        <v>2162</v>
      </c>
      <c r="B822" s="3">
        <v>19215</v>
      </c>
      <c r="C822" s="3">
        <v>4725</v>
      </c>
      <c r="D822" s="3">
        <v>4765</v>
      </c>
    </row>
    <row r="823" spans="1:4" x14ac:dyDescent="0.2">
      <c r="A823" s="2" t="s">
        <v>1920</v>
      </c>
      <c r="B823" s="3">
        <v>40240</v>
      </c>
      <c r="C823" s="3">
        <v>16087</v>
      </c>
      <c r="D823" s="3">
        <v>0</v>
      </c>
    </row>
    <row r="824" spans="1:4" x14ac:dyDescent="0.2">
      <c r="A824" s="2" t="s">
        <v>2260</v>
      </c>
      <c r="B824" s="3">
        <v>471800</v>
      </c>
      <c r="C824" s="3">
        <v>509325</v>
      </c>
      <c r="D824" s="3">
        <v>42536</v>
      </c>
    </row>
    <row r="825" spans="1:4" x14ac:dyDescent="0.2">
      <c r="A825" s="2" t="s">
        <v>1756</v>
      </c>
      <c r="B825" s="3">
        <v>25695919</v>
      </c>
      <c r="C825" s="3">
        <v>4285936</v>
      </c>
      <c r="D825" s="3">
        <v>824569</v>
      </c>
    </row>
    <row r="826" spans="1:4" x14ac:dyDescent="0.2">
      <c r="A826" s="2" t="s">
        <v>1982</v>
      </c>
      <c r="B826" s="3">
        <v>20025</v>
      </c>
      <c r="C826" s="3">
        <v>17950</v>
      </c>
      <c r="D826" s="3">
        <v>0</v>
      </c>
    </row>
    <row r="827" spans="1:4" x14ac:dyDescent="0.2">
      <c r="A827" s="2" t="s">
        <v>1757</v>
      </c>
      <c r="B827" s="3">
        <v>458404</v>
      </c>
      <c r="C827" s="3">
        <v>130417</v>
      </c>
      <c r="D827" s="3">
        <v>0</v>
      </c>
    </row>
    <row r="828" spans="1:4" x14ac:dyDescent="0.2">
      <c r="A828" s="2" t="s">
        <v>2009</v>
      </c>
      <c r="B828" s="3">
        <v>53418</v>
      </c>
      <c r="C828" s="3">
        <v>41956</v>
      </c>
      <c r="D828" s="3">
        <v>5412</v>
      </c>
    </row>
    <row r="829" spans="1:4" x14ac:dyDescent="0.2">
      <c r="A829" s="2" t="s">
        <v>1994</v>
      </c>
      <c r="B829" s="3">
        <v>9776708</v>
      </c>
      <c r="C829" s="3">
        <v>2335893</v>
      </c>
      <c r="D829" s="3">
        <v>1083925</v>
      </c>
    </row>
    <row r="830" spans="1:4" x14ac:dyDescent="0.2">
      <c r="A830" s="2" t="s">
        <v>1758</v>
      </c>
      <c r="B830" s="3">
        <v>225958</v>
      </c>
      <c r="C830" s="3">
        <v>75000</v>
      </c>
      <c r="D830" s="3">
        <v>31609</v>
      </c>
    </row>
    <row r="831" spans="1:4" x14ac:dyDescent="0.2">
      <c r="A831" s="2" t="s">
        <v>2104</v>
      </c>
      <c r="B831" s="3">
        <v>89532</v>
      </c>
      <c r="C831" s="3">
        <v>70140</v>
      </c>
      <c r="D831" s="3">
        <v>5260</v>
      </c>
    </row>
    <row r="832" spans="1:4" x14ac:dyDescent="0.2">
      <c r="A832" s="2" t="s">
        <v>1792</v>
      </c>
      <c r="B832" s="3">
        <v>84850</v>
      </c>
      <c r="C832" s="3">
        <v>7179</v>
      </c>
      <c r="D832" s="3">
        <v>0</v>
      </c>
    </row>
    <row r="833" spans="1:4" x14ac:dyDescent="0.2">
      <c r="A833" s="2" t="s">
        <v>1856</v>
      </c>
      <c r="B833" s="3">
        <v>1678779</v>
      </c>
      <c r="C833" s="3">
        <v>1149918</v>
      </c>
      <c r="D833" s="3">
        <v>246972</v>
      </c>
    </row>
    <row r="834" spans="1:4" x14ac:dyDescent="0.2">
      <c r="A834" s="2" t="s">
        <v>2154</v>
      </c>
      <c r="B834" s="3">
        <v>40509</v>
      </c>
      <c r="C834" s="3">
        <v>20817</v>
      </c>
      <c r="D834" s="3">
        <v>12849</v>
      </c>
    </row>
    <row r="835" spans="1:4" x14ac:dyDescent="0.2">
      <c r="A835" s="2" t="s">
        <v>1759</v>
      </c>
      <c r="B835" s="3">
        <v>480492</v>
      </c>
      <c r="C835" s="3">
        <v>318746</v>
      </c>
      <c r="D835" s="3">
        <v>19754</v>
      </c>
    </row>
    <row r="836" spans="1:4" x14ac:dyDescent="0.2">
      <c r="A836" s="2" t="s">
        <v>2299</v>
      </c>
      <c r="B836" s="3">
        <v>17090545</v>
      </c>
      <c r="C836" s="3">
        <v>5251868</v>
      </c>
      <c r="D836" s="3">
        <v>677353</v>
      </c>
    </row>
    <row r="837" spans="1:4" x14ac:dyDescent="0.2">
      <c r="A837" s="2" t="s">
        <v>2032</v>
      </c>
      <c r="B837" s="3">
        <v>1389308</v>
      </c>
      <c r="C837" s="3">
        <v>937127</v>
      </c>
      <c r="D837" s="3">
        <v>54279</v>
      </c>
    </row>
    <row r="838" spans="1:4" x14ac:dyDescent="0.2">
      <c r="A838" s="2" t="s">
        <v>2227</v>
      </c>
      <c r="B838" s="3">
        <v>594879</v>
      </c>
      <c r="C838" s="3">
        <v>410325</v>
      </c>
      <c r="D838" s="3">
        <v>10721</v>
      </c>
    </row>
    <row r="839" spans="1:4" x14ac:dyDescent="0.2">
      <c r="A839" s="2" t="s">
        <v>2215</v>
      </c>
      <c r="B839" s="3">
        <v>60633</v>
      </c>
      <c r="C839" s="3">
        <v>33922</v>
      </c>
      <c r="D839" s="3">
        <v>0</v>
      </c>
    </row>
    <row r="840" spans="1:4" x14ac:dyDescent="0.2">
      <c r="A840" s="2" t="s">
        <v>2321</v>
      </c>
      <c r="B840" s="3">
        <v>15828</v>
      </c>
      <c r="C840" s="3">
        <v>7500</v>
      </c>
      <c r="D840" s="3">
        <v>240</v>
      </c>
    </row>
    <row r="841" spans="1:4" x14ac:dyDescent="0.2">
      <c r="A841" s="2" t="s">
        <v>1760</v>
      </c>
      <c r="B841" s="3">
        <v>43578</v>
      </c>
      <c r="C841" s="3">
        <v>36326</v>
      </c>
      <c r="D841" s="3">
        <v>0</v>
      </c>
    </row>
    <row r="842" spans="1:4" x14ac:dyDescent="0.2">
      <c r="A842" s="2" t="s">
        <v>1761</v>
      </c>
      <c r="B842" s="3">
        <v>119026</v>
      </c>
      <c r="C842" s="3">
        <v>103151</v>
      </c>
      <c r="D842" s="3">
        <v>458</v>
      </c>
    </row>
    <row r="843" spans="1:4" x14ac:dyDescent="0.2">
      <c r="A843" s="2" t="s">
        <v>2280</v>
      </c>
      <c r="B843" s="3">
        <v>69087771</v>
      </c>
      <c r="C843" s="3">
        <v>18926399</v>
      </c>
      <c r="D843" s="3">
        <v>7747631</v>
      </c>
    </row>
    <row r="844" spans="1:4" x14ac:dyDescent="0.2">
      <c r="A844" s="2" t="s">
        <v>1951</v>
      </c>
      <c r="B844" s="3">
        <v>2727746</v>
      </c>
      <c r="C844" s="3">
        <v>219011</v>
      </c>
      <c r="D844" s="3">
        <v>24348</v>
      </c>
    </row>
    <row r="845" spans="1:4" x14ac:dyDescent="0.2">
      <c r="A845" s="2" t="s">
        <v>1762</v>
      </c>
      <c r="B845" s="3">
        <v>24678</v>
      </c>
      <c r="C845" s="3">
        <v>24000</v>
      </c>
      <c r="D845" s="3">
        <v>17832</v>
      </c>
    </row>
    <row r="846" spans="1:4" x14ac:dyDescent="0.2">
      <c r="A846" s="2" t="s">
        <v>1763</v>
      </c>
      <c r="B846" s="3">
        <v>4614260</v>
      </c>
      <c r="C846" s="3">
        <v>2318182</v>
      </c>
      <c r="D846" s="3">
        <v>232066</v>
      </c>
    </row>
    <row r="847" spans="1:4" x14ac:dyDescent="0.2">
      <c r="A847" s="2" t="s">
        <v>1764</v>
      </c>
      <c r="B847" s="3">
        <v>208612</v>
      </c>
      <c r="C847" s="3">
        <v>60001</v>
      </c>
      <c r="D847" s="3">
        <v>3701</v>
      </c>
    </row>
    <row r="848" spans="1:4" x14ac:dyDescent="0.2">
      <c r="A848" s="2" t="s">
        <v>1819</v>
      </c>
      <c r="B848" s="3">
        <v>51544</v>
      </c>
      <c r="C848" s="3">
        <v>20579</v>
      </c>
      <c r="D848" s="3">
        <v>0</v>
      </c>
    </row>
    <row r="849" spans="1:4" x14ac:dyDescent="0.2">
      <c r="A849" s="2" t="s">
        <v>1921</v>
      </c>
      <c r="B849" s="3">
        <v>172493</v>
      </c>
      <c r="C849" s="3">
        <v>92756</v>
      </c>
      <c r="D849" s="3">
        <v>7304</v>
      </c>
    </row>
    <row r="850" spans="1:4" x14ac:dyDescent="0.2">
      <c r="A850" s="2" t="s">
        <v>1841</v>
      </c>
      <c r="B850" s="3">
        <v>3696241</v>
      </c>
      <c r="C850" s="3">
        <v>1578959</v>
      </c>
      <c r="D850" s="3">
        <v>79451</v>
      </c>
    </row>
    <row r="851" spans="1:4" x14ac:dyDescent="0.2">
      <c r="A851" s="2" t="s">
        <v>1978</v>
      </c>
      <c r="B851" s="3">
        <v>42995</v>
      </c>
      <c r="C851" s="3">
        <v>12000</v>
      </c>
      <c r="D851" s="3">
        <v>907</v>
      </c>
    </row>
    <row r="852" spans="1:4" x14ac:dyDescent="0.2">
      <c r="A852" s="2" t="s">
        <v>1765</v>
      </c>
      <c r="B852" s="3">
        <v>2713603</v>
      </c>
      <c r="C852" s="3">
        <v>1248826</v>
      </c>
      <c r="D852" s="3">
        <v>30091</v>
      </c>
    </row>
    <row r="853" spans="1:4" x14ac:dyDescent="0.2">
      <c r="A853" s="2" t="s">
        <v>1766</v>
      </c>
      <c r="B853" s="3">
        <v>85226</v>
      </c>
      <c r="C853" s="3">
        <v>35902</v>
      </c>
      <c r="D853" s="3">
        <v>7792</v>
      </c>
    </row>
    <row r="854" spans="1:4" x14ac:dyDescent="0.2">
      <c r="A854" s="2" t="s">
        <v>1933</v>
      </c>
      <c r="B854" s="3">
        <v>2074709</v>
      </c>
      <c r="C854" s="3">
        <v>1006393</v>
      </c>
      <c r="D854" s="3">
        <v>62176</v>
      </c>
    </row>
  </sheetData>
  <phoneticPr fontId="0" type="noConversion"/>
  <pageMargins left="0.5" right="0.5" top="0.5" bottom="0.5" header="0.5" footer="0.5"/>
  <pageSetup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By Cluster</vt:lpstr>
      <vt:lpstr>Non-Metro</vt:lpstr>
      <vt:lpstr>Metro</vt:lpstr>
      <vt:lpstr>2001-06 Tax Levy</vt:lpstr>
      <vt:lpstr>2002 Tax Levy</vt:lpstr>
      <vt:lpstr>2003 Tax Levy</vt:lpstr>
      <vt:lpstr>2004 Tax Levy</vt:lpstr>
      <vt:lpstr>2005 Tax Levy</vt:lpstr>
      <vt:lpstr>2006 Tax Levy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2007-11-16T13:09:51Z</cp:lastPrinted>
  <dcterms:created xsi:type="dcterms:W3CDTF">2007-11-07T13:57:40Z</dcterms:created>
  <dcterms:modified xsi:type="dcterms:W3CDTF">2017-08-11T20:20:35Z</dcterms:modified>
</cp:coreProperties>
</file>